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0" yWindow="105" windowWidth="19035" windowHeight="12060" activeTab="8"/>
  </bookViews>
  <sheets>
    <sheet name="Formats" sheetId="9" r:id="rId1"/>
    <sheet name="Inputs" sheetId="10" r:id="rId2"/>
    <sheet name="LRMC - Demand" sheetId="13" r:id="rId3"/>
    <sheet name="LRMC - Augex" sheetId="14" r:id="rId4"/>
    <sheet name="Selection" sheetId="4" r:id="rId5"/>
    <sheet name="Avoided cost" sheetId="1" r:id="rId6"/>
    <sheet name="SAC - VPN" sheetId="8" r:id="rId7"/>
    <sheet name="LRMC" sheetId="15" r:id="rId8"/>
    <sheet name="Summary" sheetId="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3" hidden="1">'LRMC - Augex'!$A$5:$AH$56</definedName>
    <definedName name="_xlnm._FilterDatabase" localSheetId="4" hidden="1">Selection!$B$89:$C$130</definedName>
    <definedName name="_row2">'[1]Scenario Selection'!#REF!</definedName>
    <definedName name="_row3">'[1]Scenario Selection'!#REF!</definedName>
    <definedName name="A10resid">[2]Input!#REF!</definedName>
    <definedName name="A11resid">[2]Input!#REF!</definedName>
    <definedName name="A12resid">[2]Input!#REF!</definedName>
    <definedName name="A13resid">[2]Input!#REF!</definedName>
    <definedName name="A14resid">[2]Input!#REF!</definedName>
    <definedName name="A15resid">[2]Input!#REF!</definedName>
    <definedName name="A16resid">[2]Input!#REF!</definedName>
    <definedName name="A17resid">[2]Input!#REF!</definedName>
    <definedName name="A1resid">[2]Input!#REF!</definedName>
    <definedName name="A1stdlife">[3]Input!$M$7</definedName>
    <definedName name="A2resid">[2]Input!#REF!</definedName>
    <definedName name="A3resid">[2]Input!#REF!</definedName>
    <definedName name="A4resid">[2]Input!#REF!</definedName>
    <definedName name="A5resid">[2]Input!#REF!</definedName>
    <definedName name="A6resid">[2]Input!#REF!</definedName>
    <definedName name="A7resid">[2]Input!#REF!</definedName>
    <definedName name="A8resid">[2]Input!#REF!</definedName>
    <definedName name="A9resid">[2]Input!#REF!</definedName>
    <definedName name="Asset_Life">[2]Input!#REF!</definedName>
    <definedName name="Assumptions_home">[4]Assumptions!$B$1</definedName>
    <definedName name="Ba">[2]Input!#REF!</definedName>
    <definedName name="Bd">[2]Input!#REF!</definedName>
    <definedName name="BS_Forecast">#REF!</definedName>
    <definedName name="budget_home">[4]budget!$C$6</definedName>
    <definedName name="budgetDUOS">'[4]Budget (totals)'!$C$21:$N$156</definedName>
    <definedName name="budgetNUOS">'[4]Budget (totals)'!$C$307:$N$442</definedName>
    <definedName name="budgettotals_home">'[4]Budget (totals)'!$E$5</definedName>
    <definedName name="budgetTUOS">'[4]Budget (totals)'!$C$164:$N$299</definedName>
    <definedName name="CapexStp_5">'[1]Scenario Selection'!#REF!</definedName>
    <definedName name="CapexStp_AMI">'[1]Scenario Selection'!#REF!</definedName>
    <definedName name="CapexStp_Climate">'[1]Scenario Selection'!#REF!</definedName>
    <definedName name="CapexStp_Wind">'[1]Scenario Selection'!#REF!</definedName>
    <definedName name="CFA">'[5]1999-2000'!$B$1:$X$65536</definedName>
    <definedName name="CFB">'[5]2000-2001'!$B$1:$V$65536</definedName>
    <definedName name="check" localSheetId="0">[6]Checks!$G$11</definedName>
    <definedName name="check">[7]Checks!$G$11</definedName>
    <definedName name="Classification">'[1]Scenario Selection'!#REF!</definedName>
    <definedName name="consumpt_summary">'[4]Summary (Budget)'!$C$566:$O$700</definedName>
    <definedName name="cpi">#REF!</definedName>
    <definedName name="current_DUOS">'[4]P_DUOS Input'!$B$170:$U$304</definedName>
    <definedName name="current_TUOS">'[4]P_TUOS Input'!$A$163:$U$297</definedName>
    <definedName name="customer_numbers">'[4]Quantities (totals)'!$C$20:$P$155</definedName>
    <definedName name="DistPriceControl">'[4]P_DUOS Input'!$BT$162</definedName>
    <definedName name="Drp">[8]Input!$G$191</definedName>
    <definedName name="DUOS_Control">'[4]P_DUOS Input'!$BN$163</definedName>
    <definedName name="DUOS_Control_home">'[4]Dist. Price Control'!$D$5</definedName>
    <definedName name="DUOS_Control_Tplus1">'[4]P_DUOS Input'!$BN$309</definedName>
    <definedName name="DUOS_Control_Tplus2">'[4]P_DUOS Input'!$BN$452</definedName>
    <definedName name="DUOS_Control_Tplus3">'[4]P_DUOS Input'!$BN$595</definedName>
    <definedName name="DUOS_Control_Tplus4">'[4]P_DUOS Input'!$BN$738</definedName>
    <definedName name="DUOS_Control_Tplus5">'[4]P_DUOS Input'!$BN$881</definedName>
    <definedName name="DUOS_Control_Tplus6">'[4]P_DUOS Input'!$BN$1024</definedName>
    <definedName name="DUOS_Control_Tplus7">'[4]P_DUOS Input'!$BN$1167</definedName>
    <definedName name="DUOS_Control_Tplus8">'[4]P_DUOS Input'!$BN$1310</definedName>
    <definedName name="DUOS_Control_Tplus9">'[4]P_DUOS Input'!$BN$1453</definedName>
    <definedName name="DUOS_Parent">'[4]P_DUOS Input'!$W$170:$AO$304</definedName>
    <definedName name="DUOS_tminus1">'[4]P_DUOS Input'!$C$170</definedName>
    <definedName name="DUOSptqtminus1">'[4]Historical DUOS'!$C$299:$V$434</definedName>
    <definedName name="DUOSrev_t">[4]budget!$B$24:$U$159</definedName>
    <definedName name="DUOSrev_tplus1">[4]budget!$B$167:$U$302</definedName>
    <definedName name="DUOSrev_tplus2">[4]budget!$B$310:$U$445</definedName>
    <definedName name="DUOSrev_tplus3">[4]budget!$B$453:$U$588</definedName>
    <definedName name="DUOSrev_tplus4">[4]budget!$B$596:$U$731</definedName>
    <definedName name="DUOSrev_tplus5">[4]budget!$B$739:$U$874</definedName>
    <definedName name="DUOSrev_tplus6">[4]budget!$B$882:$U$1017</definedName>
    <definedName name="DUOSrev_tplus7">[4]budget!$B$1025:$U$1160</definedName>
    <definedName name="DUOSrev_tplus8">[4]budget!$B$1168:$U$1303</definedName>
    <definedName name="DUOSrev_tplus9">[4]budget!$B$1311:$U$1446</definedName>
    <definedName name="DUOStminus2">'[4]P_DUOS Input'!$C$26</definedName>
    <definedName name="Dv">[8]Input!$G$195</definedName>
    <definedName name="f">[8]Input!$G$190</definedName>
    <definedName name="gridfees">'[4]Summary (Budget)'!$C$703:$O$713</definedName>
    <definedName name="gridfees_real">'[4]Summary (Budget)'!$C$729:$O$739</definedName>
    <definedName name="gridfees_seasonalised">'[4]Summary (Budget)'!$C$715:$R$727</definedName>
    <definedName name="GST">[4]Assumptions!$I$35</definedName>
    <definedName name="HistoricalDUOS_home">'[4]Historical DUOS'!$E$6</definedName>
    <definedName name="HistoricalDUOS_rates">'[4]P_DUOS Input'!$B$26:$U$160</definedName>
    <definedName name="historicalDUOS_tminus1">'[4]Historical DUOS'!$C$156:$V$291</definedName>
    <definedName name="historicalDUOS_tminus2">'[4]Historical DUOS'!$C$13:$V$148</definedName>
    <definedName name="HistoricalTUOS_rates">'[4]P_TUOS Input'!$B$20:$U$154</definedName>
    <definedName name="Home_P_DUOS">'[4]P_DUOS Input'!$E$6</definedName>
    <definedName name="InputEsc">'[1]Scenario Selection'!#REF!</definedName>
    <definedName name="MCR_HV">Selection!$C$18</definedName>
    <definedName name="MCR_LargeLV">Selection!$C$17</definedName>
    <definedName name="MCR_Res">Selection!$C$15</definedName>
    <definedName name="MCR_SmallComm">Selection!$C$16</definedName>
    <definedName name="MCR_Sub">Selection!$C$19</definedName>
    <definedName name="min_demand">[4]Mapping!$V$17:$X$148</definedName>
    <definedName name="Model_Name">[9]GC!$C$4</definedName>
    <definedName name="NUOS_summary">'[4]Summary (Budget)'!$C$291:$O$426</definedName>
    <definedName name="NUOS_summary_real">'[4]Summary (Budget)'!$C$429:$O$563</definedName>
    <definedName name="optimise_DUOS">'[4]P_DUOS Input'!$BK$171</definedName>
    <definedName name="p0_2011">[4]Assumptions!$K$48</definedName>
    <definedName name="p0_2016">[4]Assumptions!$P$48</definedName>
    <definedName name="parent_tariff">'[4]P_DUOS Input'!$V$173:$X$304</definedName>
    <definedName name="parent_tariffs">[4]Mapping!$T$17:$T$148</definedName>
    <definedName name="PERIOD">#REF!</definedName>
    <definedName name="predet_DUOS">'[4]P_DUOS Input'!$AQ$170:$BI$304</definedName>
    <definedName name="predet_TUOS">'[4]P_TUOS Input'!$AQ$163:$BI$297</definedName>
    <definedName name="price_impact">'[4]Price Impacts'!$A$9:$AS$144</definedName>
    <definedName name="priceimpact1">'[4]Price Impacts'!$A$9:$AP$143</definedName>
    <definedName name="_xlnm.Print_Area" localSheetId="8">Summary!$A$1:$E$48</definedName>
    <definedName name="proposed_DUOS">'[4]P_DUOS Input'!$B$313:$U$447</definedName>
    <definedName name="proposed_TUOS">'[4]P_TUOS Input'!$A$306:$U$440</definedName>
    <definedName name="ptminus1Qtminus2">'[4]Dist. Price Control'!$C$191:$V$326</definedName>
    <definedName name="PtQtminus2">'[4]Dist. Price Control'!$C$48:$V$183</definedName>
    <definedName name="Qactual">[4]Quantities!$B$23:$T$158</definedName>
    <definedName name="Qactual_adj_t">'[4]Quantities Input'!$AP$29:$BH$164</definedName>
    <definedName name="Qactual_adjtminus1">'[4]Quantities Input'!$V$29:$AN$164</definedName>
    <definedName name="QactualInput">'[4]Quantities Input'!$B$30</definedName>
    <definedName name="Qest">[4]Quantities!$B$166:$T$301</definedName>
    <definedName name="Qest_adj">'[4]Quantities Input'!$V$172:$AN$307</definedName>
    <definedName name="Qestimate">'[4]Quantities Input'!$B$173:$T$307</definedName>
    <definedName name="Qfore_tplus1">[4]Quantities!$B$452:$T$587</definedName>
    <definedName name="qfore_tplus2">[4]Quantities!$B$595:$T$730</definedName>
    <definedName name="qfore_tplus3">[4]Quantities!$B$738:$T$873</definedName>
    <definedName name="qfore_tplus4">[4]Quantities!$B$881:$T$1016</definedName>
    <definedName name="qfore_tplus5">[4]Quantities!$B$1024:$U$1159</definedName>
    <definedName name="qfore_tplus6">[4]Quantities!$B$1167:$U$1302</definedName>
    <definedName name="qfore_tplus7">[4]Quantities!$B$1310:$U$1445</definedName>
    <definedName name="qfore_tplus8">[4]Quantities!$B$1453:$U$1588</definedName>
    <definedName name="qfore_tplus9">[4]Quantities!$B$1596:$U$1731</definedName>
    <definedName name="qforecast">'[4]Quantities Input'!$B$315:$T$449</definedName>
    <definedName name="Qforecast_ESC">[4]Quantities!$A$309:$T$444</definedName>
    <definedName name="qforecast_tplus1">'[4]Quantities Input'!$B$458:$T$592</definedName>
    <definedName name="qforecast_tplus2">'[4]Quantities Input'!$B$601:$T$735</definedName>
    <definedName name="qforecast_tplus3">'[4]Quantities Input'!$B$744:$T$878</definedName>
    <definedName name="qforecast_tplus4">'[4]Quantities Input'!$B$887:$T$1021</definedName>
    <definedName name="qforecast_tplus5">'[4]Quantities Input'!$B$1030:$T$1164</definedName>
    <definedName name="qforecast_tplus6">'[4]Quantities Input'!$B$1173:$T$1307</definedName>
    <definedName name="qforecast_tplus7">'[4]Quantities Input'!$B$1316:$T$1450</definedName>
    <definedName name="qforecast_tplus8">'[4]Quantities Input'!$B$1459:$T$1593</definedName>
    <definedName name="qforecast_tplus9">'[4]Quantities Input'!$B$1602:$T$1736</definedName>
    <definedName name="qforecastadj">'[4]Quantities Input'!$V$315:$AN$449</definedName>
    <definedName name="QforecastT">[4]Quantities!$B$309:$T$444</definedName>
    <definedName name="Quant_Input_Home">'[4]Quantities Input'!$C$5</definedName>
    <definedName name="quant_totals_home">'[4]Quantities (totals)'!$E$8</definedName>
    <definedName name="Quanthome">[4]Quantities!$D$7</definedName>
    <definedName name="quantities">[4]Quantities!$A$23:$T$158</definedName>
    <definedName name="quantitiesTminus1">[4]Quantities!$A$166:$U$300</definedName>
    <definedName name="rebal">'[4]Rebal control'!$A$22:$R$157</definedName>
    <definedName name="RebalControlPerct">[4]Assumptions!$H$59</definedName>
    <definedName name="reg_year">#REF!</definedName>
    <definedName name="Required_adjustment1">[10]Control!$E$87</definedName>
    <definedName name="Required_adjustment2">[10]Control!$F$87</definedName>
    <definedName name="Residual1">[10]Control!$E$88</definedName>
    <definedName name="Residual2">[10]Control!$F$88</definedName>
    <definedName name="ReturnHome">'[4]Quantities Input'!$B$4</definedName>
    <definedName name="Rf">[8]Input!$G$189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vanilla">[3]WACC!$F$28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easonalised_consumption">'[4]Summary (Budget)'!$C$155:$S$289</definedName>
    <definedName name="seasonalised_NUOS">'[4]Summary (Budget)'!$C$17:$R$151</definedName>
    <definedName name="St">[4]Assumptions!$H$50</definedName>
    <definedName name="Sub_class">'[1]Scenario Selection'!#REF!</definedName>
    <definedName name="subs_period_DUOS">'[4]Dist. Price Control'!$D$2322:$V$2906</definedName>
    <definedName name="summarybudget_home">'[4]Summary (Budget)'!$E$5</definedName>
    <definedName name="sw_cpi">'[1]Scenario Selection'!#REF!</definedName>
    <definedName name="sw_escalator">'[1]Scenario Selection'!#REF!</definedName>
    <definedName name="t_minus1_duos">'[4]P_DUOS Input'!$D$173:$U$304</definedName>
    <definedName name="t_tariffs">[4]Mapping!$O$17:$P$148</definedName>
    <definedName name="Tax_Life">[2]Input!#REF!</definedName>
    <definedName name="Time_Horizon">#REF!</definedName>
    <definedName name="tminus1_tariffs">[4]Mapping!$H$17:$I$148</definedName>
    <definedName name="tminus2_tariffs">[4]Mapping!$B$17:$C$148</definedName>
    <definedName name="total_consumption">'[4]Quantities (totals)'!$C$163:$P$298</definedName>
    <definedName name="total_demand">'[4]Quantities (totals)'!$C$306:$P$441</definedName>
    <definedName name="TUOS_adj">'[4]P_TUOS Input'!$BL$165</definedName>
    <definedName name="TUOS_adj_05">'[4]TUOS Control'!$I$26</definedName>
    <definedName name="TUOS_adj_06">'[4]TUOS Control'!$J$26</definedName>
    <definedName name="TUOS_adj_07">'[4]TUOS Control'!$K$26</definedName>
    <definedName name="TUOS_adj_08">'[4]TUOS Control'!$L$26</definedName>
    <definedName name="tuos_adj_09">'[4]TUOS Control'!$M$26</definedName>
    <definedName name="tuos_adj_10">'[4]TUOS Control'!$N$26</definedName>
    <definedName name="tuos_adj_11">'[4]TUOS Control'!$O$26</definedName>
    <definedName name="tuos_adj_12">'[4]TUOS Control'!$P$26</definedName>
    <definedName name="tuos_adj_13">'[4]TUOS Control'!$Q$26</definedName>
    <definedName name="TUOS_Control">'[4]P_TUOS Input'!$BN$156</definedName>
    <definedName name="TUOS_Control_05">'[4]TUOS Control'!$I$32</definedName>
    <definedName name="TUOS_Control_06">'[4]TUOS Control'!$J$32</definedName>
    <definedName name="TUOS_Control_07">'[4]TUOS Control'!$K$32</definedName>
    <definedName name="TUOS_Control_08">'[4]TUOS Control'!$L$32</definedName>
    <definedName name="TUOS_Control_09">'[4]TUOS Control'!$M$32</definedName>
    <definedName name="TUOS_Control_10">'[4]TUOS Control'!$N$32</definedName>
    <definedName name="TUOS_Control_11">'[4]TUOS Control'!$O$32</definedName>
    <definedName name="TUOS_Control_12">'[4]TUOS Control'!$P$32</definedName>
    <definedName name="TUOS_Control_13">'[4]TUOS Control'!$Q$32</definedName>
    <definedName name="TUOS_Control_Home">'[4]TUOS Control'!$D$7</definedName>
    <definedName name="TUOS_Home">'[4]P_TUOS Input'!$D$5</definedName>
    <definedName name="TUOS_Optimise">'[4]P_TUOS Input'!$BK$163:$CF$297</definedName>
    <definedName name="TUOS_parents">'[4]P_TUOS Input'!$W$163:$AO$297</definedName>
    <definedName name="TUOS_Price_Control">'[4]P_TUOS Input'!$BN$149</definedName>
    <definedName name="TUOS_Ptminus1Qt">'[4]TUOS Control'!$C$185:$V$320</definedName>
    <definedName name="TUOS_Ptminus1Qtminus1">'[4]TUOS Control'!$C$471:$V$606</definedName>
    <definedName name="TUOS_Ptminus2_Qtminus2">'[4]TUOS Control'!$C$328:$V$463</definedName>
    <definedName name="TUOS_PtQt">'[4]TUOS Control'!$C$42:$V$177</definedName>
    <definedName name="TUOS_subs_periods">'[4]TUOS Control'!$I$20</definedName>
    <definedName name="TUOS_tminus1">'[4]P_TUOS Input'!$C$163:$U$297</definedName>
    <definedName name="TUOS_tminus2">'[4]P_TUOS Input'!$C$20:$U$154</definedName>
    <definedName name="uniform_adj">'[4]P_DUOS Input'!$BL$172</definedName>
    <definedName name="Uniform_adj_Tplus1">'[4]P_DUOS Input'!$BL$315</definedName>
    <definedName name="Uniform_adj_Tplus2">'[4]P_DUOS Input'!$BL$458</definedName>
    <definedName name="Uniform_adj_Tplus3">'[4]P_DUOS Input'!$BL$601</definedName>
    <definedName name="Uniform_adj_Tplus4">'[4]P_DUOS Input'!$BL$744</definedName>
    <definedName name="Uniform_adj_Tplus5">'[4]P_DUOS Input'!$BL$887</definedName>
    <definedName name="Uniform_adj_Tplus6">'[4]P_DUOS Input'!$BL$1030</definedName>
    <definedName name="Uniform_adj_Tplus7">'[4]P_DUOS Input'!$BL$1173</definedName>
    <definedName name="Uniform_adj_Tplus8">'[4]P_DUOS Input'!$BL$1316</definedName>
    <definedName name="Uniform_adj_Tplus9">'[4]P_DUOS Input'!$BL$1459</definedName>
    <definedName name="vanilla">[3]WACC!$F$27</definedName>
    <definedName name="X_Factor">#REF!</definedName>
  </definedNames>
  <calcPr calcId="145621" calcMode="manual" iterate="1"/>
</workbook>
</file>

<file path=xl/calcChain.xml><?xml version="1.0" encoding="utf-8"?>
<calcChain xmlns="http://schemas.openxmlformats.org/spreadsheetml/2006/main">
  <c r="I80" i="10" l="1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H103" i="10"/>
  <c r="I104" i="10"/>
  <c r="I105" i="10"/>
  <c r="I106" i="10"/>
  <c r="H107" i="10"/>
  <c r="I108" i="10"/>
  <c r="I109" i="10"/>
  <c r="I110" i="10"/>
  <c r="H111" i="10"/>
  <c r="I112" i="10"/>
  <c r="I113" i="10"/>
  <c r="I114" i="10"/>
  <c r="H115" i="10"/>
  <c r="I116" i="10"/>
  <c r="I117" i="10"/>
  <c r="I118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4" i="10"/>
  <c r="H106" i="10"/>
  <c r="H108" i="10"/>
  <c r="H110" i="10"/>
  <c r="H112" i="10"/>
  <c r="H114" i="10"/>
  <c r="H116" i="10"/>
  <c r="H118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3" i="10"/>
  <c r="G114" i="10"/>
  <c r="G115" i="10"/>
  <c r="G117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H183" i="10"/>
  <c r="H191" i="10"/>
  <c r="H199" i="10"/>
  <c r="G206" i="10"/>
  <c r="H207" i="10"/>
  <c r="G214" i="10"/>
  <c r="H215" i="10"/>
  <c r="H177" i="10"/>
  <c r="H181" i="10"/>
  <c r="H185" i="10"/>
  <c r="H189" i="10"/>
  <c r="H193" i="10"/>
  <c r="H197" i="10"/>
  <c r="H201" i="10"/>
  <c r="H205" i="10"/>
  <c r="H209" i="10"/>
  <c r="H213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8" i="10"/>
  <c r="G210" i="10"/>
  <c r="G212" i="10"/>
  <c r="F179" i="10"/>
  <c r="F187" i="10"/>
  <c r="F195" i="10"/>
  <c r="F203" i="10"/>
  <c r="F211" i="10"/>
  <c r="I130" i="10"/>
  <c r="I131" i="10"/>
  <c r="I132" i="10"/>
  <c r="I133" i="10"/>
  <c r="I134" i="10"/>
  <c r="I135" i="10"/>
  <c r="I136" i="10"/>
  <c r="I137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2" i="10"/>
  <c r="I163" i="10"/>
  <c r="I164" i="10"/>
  <c r="I165" i="10"/>
  <c r="I167" i="10"/>
  <c r="H130" i="10"/>
  <c r="H131" i="10"/>
  <c r="H132" i="10"/>
  <c r="H133" i="10"/>
  <c r="H134" i="10"/>
  <c r="H135" i="10"/>
  <c r="H136" i="10"/>
  <c r="H137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2" i="10"/>
  <c r="H164" i="10"/>
  <c r="H165" i="10"/>
  <c r="H167" i="10"/>
  <c r="G130" i="10"/>
  <c r="G131" i="10"/>
  <c r="G132" i="10"/>
  <c r="G133" i="10"/>
  <c r="G134" i="10"/>
  <c r="G135" i="10"/>
  <c r="G136" i="10"/>
  <c r="G137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2" i="10"/>
  <c r="G163" i="10"/>
  <c r="G164" i="10"/>
  <c r="G165" i="10"/>
  <c r="G167" i="10"/>
  <c r="F130" i="10"/>
  <c r="F131" i="10"/>
  <c r="F132" i="10"/>
  <c r="F133" i="10"/>
  <c r="F134" i="10"/>
  <c r="F135" i="10"/>
  <c r="F136" i="10"/>
  <c r="F137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2" i="10"/>
  <c r="F163" i="10"/>
  <c r="F164" i="10"/>
  <c r="F165" i="10"/>
  <c r="F167" i="10"/>
  <c r="F168" i="10"/>
  <c r="H168" i="10"/>
  <c r="I166" i="10"/>
  <c r="H166" i="10"/>
  <c r="G166" i="10"/>
  <c r="F166" i="10"/>
  <c r="F161" i="10"/>
  <c r="H160" i="10"/>
  <c r="G160" i="10"/>
  <c r="F141" i="10"/>
  <c r="I140" i="10"/>
  <c r="F140" i="10"/>
  <c r="F139" i="10"/>
  <c r="H138" i="10"/>
  <c r="I138" i="10"/>
  <c r="G138" i="10"/>
  <c r="F138" i="10"/>
  <c r="D6" i="10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99" i="4"/>
  <c r="E97" i="4"/>
  <c r="E96" i="4"/>
  <c r="E95" i="4"/>
  <c r="E94" i="4"/>
  <c r="E93" i="4"/>
  <c r="E92" i="4"/>
  <c r="E91" i="4"/>
  <c r="E90" i="4"/>
  <c r="D127" i="4"/>
  <c r="D126" i="4"/>
  <c r="D19" i="4" s="1"/>
  <c r="D125" i="4"/>
  <c r="D124" i="4"/>
  <c r="D123" i="4"/>
  <c r="D122" i="4"/>
  <c r="D121" i="4"/>
  <c r="D18" i="4" s="1"/>
  <c r="D120" i="4"/>
  <c r="D119" i="4"/>
  <c r="D118" i="4"/>
  <c r="D117" i="4"/>
  <c r="D116" i="4"/>
  <c r="D115" i="4"/>
  <c r="D114" i="4"/>
  <c r="D113" i="4"/>
  <c r="D17" i="4" s="1"/>
  <c r="D112" i="4"/>
  <c r="D111" i="4"/>
  <c r="D110" i="4"/>
  <c r="D109" i="4"/>
  <c r="D108" i="4"/>
  <c r="D107" i="4"/>
  <c r="D106" i="4"/>
  <c r="D105" i="4"/>
  <c r="D104" i="4"/>
  <c r="D103" i="4"/>
  <c r="D102" i="4"/>
  <c r="D101" i="4"/>
  <c r="D16" i="4" s="1"/>
  <c r="D100" i="4"/>
  <c r="D99" i="4"/>
  <c r="D98" i="4"/>
  <c r="D97" i="4"/>
  <c r="D96" i="4"/>
  <c r="D95" i="4"/>
  <c r="D94" i="4"/>
  <c r="D93" i="4"/>
  <c r="D92" i="4"/>
  <c r="D91" i="4"/>
  <c r="D90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E219" i="10"/>
  <c r="C215" i="10"/>
  <c r="B215" i="10"/>
  <c r="C214" i="10"/>
  <c r="B214" i="10"/>
  <c r="C213" i="10"/>
  <c r="B213" i="10"/>
  <c r="C212" i="10"/>
  <c r="B212" i="10"/>
  <c r="C211" i="10"/>
  <c r="B211" i="10"/>
  <c r="C210" i="10"/>
  <c r="B210" i="10"/>
  <c r="C209" i="10"/>
  <c r="B209" i="10"/>
  <c r="C208" i="10"/>
  <c r="B208" i="10"/>
  <c r="C207" i="10"/>
  <c r="B207" i="10"/>
  <c r="C206" i="10"/>
  <c r="B206" i="10"/>
  <c r="C205" i="10"/>
  <c r="B205" i="10"/>
  <c r="C204" i="10"/>
  <c r="B204" i="10"/>
  <c r="C203" i="10"/>
  <c r="B203" i="10"/>
  <c r="C202" i="10"/>
  <c r="B202" i="10"/>
  <c r="C201" i="10"/>
  <c r="B201" i="10"/>
  <c r="C200" i="10"/>
  <c r="B200" i="10"/>
  <c r="C199" i="10"/>
  <c r="B199" i="10"/>
  <c r="C198" i="10"/>
  <c r="B198" i="10"/>
  <c r="C197" i="10"/>
  <c r="B197" i="10"/>
  <c r="C196" i="10"/>
  <c r="B196" i="10"/>
  <c r="C195" i="10"/>
  <c r="B195" i="10"/>
  <c r="C194" i="10"/>
  <c r="B194" i="10"/>
  <c r="C193" i="10"/>
  <c r="B193" i="10"/>
  <c r="C192" i="10"/>
  <c r="B192" i="10"/>
  <c r="C191" i="10"/>
  <c r="B191" i="10"/>
  <c r="C190" i="10"/>
  <c r="B190" i="10"/>
  <c r="C189" i="10"/>
  <c r="B189" i="10"/>
  <c r="C188" i="10"/>
  <c r="B188" i="10"/>
  <c r="C187" i="10"/>
  <c r="B187" i="10"/>
  <c r="C186" i="10"/>
  <c r="B186" i="10"/>
  <c r="C185" i="10"/>
  <c r="B185" i="10"/>
  <c r="C184" i="10"/>
  <c r="B184" i="10"/>
  <c r="C183" i="10"/>
  <c r="B183" i="10"/>
  <c r="C182" i="10"/>
  <c r="B182" i="10"/>
  <c r="C181" i="10"/>
  <c r="B181" i="10"/>
  <c r="C180" i="10"/>
  <c r="B180" i="10"/>
  <c r="C179" i="10"/>
  <c r="B179" i="10"/>
  <c r="C178" i="10"/>
  <c r="B178" i="10"/>
  <c r="E172" i="10"/>
  <c r="C168" i="10"/>
  <c r="B168" i="10"/>
  <c r="C167" i="10"/>
  <c r="B167" i="10"/>
  <c r="C166" i="10"/>
  <c r="B166" i="10"/>
  <c r="C165" i="10"/>
  <c r="B165" i="10"/>
  <c r="C164" i="10"/>
  <c r="B164" i="10"/>
  <c r="C163" i="10"/>
  <c r="B163" i="10"/>
  <c r="C162" i="10"/>
  <c r="B162" i="10"/>
  <c r="C161" i="10"/>
  <c r="B161" i="10"/>
  <c r="C160" i="10"/>
  <c r="B160" i="10"/>
  <c r="C159" i="10"/>
  <c r="B159" i="10"/>
  <c r="C158" i="10"/>
  <c r="B158" i="10"/>
  <c r="C157" i="10"/>
  <c r="B157" i="10"/>
  <c r="C156" i="10"/>
  <c r="B156" i="10"/>
  <c r="C155" i="10"/>
  <c r="B155" i="10"/>
  <c r="C154" i="10"/>
  <c r="B154" i="10"/>
  <c r="C153" i="10"/>
  <c r="B153" i="10"/>
  <c r="C152" i="10"/>
  <c r="B152" i="10"/>
  <c r="C151" i="10"/>
  <c r="B151" i="10"/>
  <c r="C150" i="10"/>
  <c r="B150" i="10"/>
  <c r="C149" i="10"/>
  <c r="B149" i="10"/>
  <c r="C148" i="10"/>
  <c r="B148" i="10"/>
  <c r="C147" i="10"/>
  <c r="B147" i="10"/>
  <c r="C146" i="10"/>
  <c r="B146" i="10"/>
  <c r="C145" i="10"/>
  <c r="B145" i="10"/>
  <c r="C144" i="10"/>
  <c r="B144" i="10"/>
  <c r="C143" i="10"/>
  <c r="B143" i="10"/>
  <c r="C142" i="10"/>
  <c r="B142" i="10"/>
  <c r="C141" i="10"/>
  <c r="B141" i="10"/>
  <c r="C140" i="10"/>
  <c r="B140" i="10"/>
  <c r="C139" i="10"/>
  <c r="B139" i="10"/>
  <c r="C138" i="10"/>
  <c r="B138" i="10"/>
  <c r="C137" i="10"/>
  <c r="B137" i="10"/>
  <c r="C136" i="10"/>
  <c r="B136" i="10"/>
  <c r="C135" i="10"/>
  <c r="B135" i="10"/>
  <c r="C134" i="10"/>
  <c r="B134" i="10"/>
  <c r="C133" i="10"/>
  <c r="B133" i="10"/>
  <c r="C132" i="10"/>
  <c r="B132" i="10"/>
  <c r="C131" i="10"/>
  <c r="B131" i="10"/>
  <c r="D125" i="10"/>
  <c r="E125" i="10"/>
  <c r="E8" i="15"/>
  <c r="F8" i="15"/>
  <c r="G8" i="15"/>
  <c r="H8" i="15"/>
  <c r="I8" i="15"/>
  <c r="J8" i="15"/>
  <c r="K8" i="15"/>
  <c r="L8" i="15"/>
  <c r="M8" i="15"/>
  <c r="E25" i="15"/>
  <c r="D25" i="15"/>
  <c r="E26" i="15"/>
  <c r="F25" i="15"/>
  <c r="F26" i="15"/>
  <c r="G25" i="15"/>
  <c r="G26" i="15"/>
  <c r="H25" i="15"/>
  <c r="H26" i="15"/>
  <c r="I25" i="15"/>
  <c r="I26" i="15"/>
  <c r="J25" i="15"/>
  <c r="J26" i="15"/>
  <c r="K25" i="15"/>
  <c r="K26" i="15"/>
  <c r="L25" i="15"/>
  <c r="L26" i="15"/>
  <c r="M25" i="15"/>
  <c r="M26" i="15"/>
  <c r="D8" i="15"/>
  <c r="E17" i="15"/>
  <c r="F17" i="15"/>
  <c r="G17" i="15"/>
  <c r="H17" i="15"/>
  <c r="I17" i="15"/>
  <c r="J17" i="15"/>
  <c r="K17" i="15"/>
  <c r="L17" i="15"/>
  <c r="M17" i="15"/>
  <c r="D34" i="15"/>
  <c r="D46" i="15"/>
  <c r="F46" i="15"/>
  <c r="E9" i="15"/>
  <c r="F9" i="15"/>
  <c r="G9" i="15"/>
  <c r="H9" i="15"/>
  <c r="I9" i="15"/>
  <c r="J9" i="15"/>
  <c r="K9" i="15"/>
  <c r="L9" i="15"/>
  <c r="M9" i="15"/>
  <c r="E27" i="15"/>
  <c r="F27" i="15"/>
  <c r="G27" i="15"/>
  <c r="H27" i="15"/>
  <c r="I27" i="15"/>
  <c r="J27" i="15"/>
  <c r="K27" i="15"/>
  <c r="L27" i="15"/>
  <c r="M27" i="15"/>
  <c r="D9" i="15"/>
  <c r="E18" i="15"/>
  <c r="F18" i="15"/>
  <c r="G18" i="15"/>
  <c r="H18" i="15"/>
  <c r="I18" i="15"/>
  <c r="J18" i="15"/>
  <c r="K18" i="15"/>
  <c r="L18" i="15"/>
  <c r="M18" i="15"/>
  <c r="D35" i="15"/>
  <c r="E10" i="15"/>
  <c r="F10" i="15"/>
  <c r="G10" i="15"/>
  <c r="H10" i="15"/>
  <c r="I10" i="15"/>
  <c r="J10" i="15"/>
  <c r="K10" i="15"/>
  <c r="L10" i="15"/>
  <c r="M10" i="15"/>
  <c r="E28" i="15"/>
  <c r="F28" i="15"/>
  <c r="G28" i="15"/>
  <c r="H28" i="15"/>
  <c r="I28" i="15"/>
  <c r="J28" i="15"/>
  <c r="K28" i="15"/>
  <c r="L28" i="15"/>
  <c r="M28" i="15"/>
  <c r="D10" i="15"/>
  <c r="E19" i="15"/>
  <c r="F19" i="15"/>
  <c r="G19" i="15"/>
  <c r="H19" i="15"/>
  <c r="I19" i="15"/>
  <c r="J19" i="15"/>
  <c r="K19" i="15"/>
  <c r="L19" i="15"/>
  <c r="M19" i="15"/>
  <c r="D36" i="15"/>
  <c r="D45" i="15"/>
  <c r="F45" i="15"/>
  <c r="E11" i="15"/>
  <c r="F11" i="15"/>
  <c r="G11" i="15"/>
  <c r="H11" i="15"/>
  <c r="I11" i="15"/>
  <c r="J11" i="15"/>
  <c r="K11" i="15"/>
  <c r="L11" i="15"/>
  <c r="M11" i="15"/>
  <c r="E29" i="15"/>
  <c r="F29" i="15"/>
  <c r="G29" i="15"/>
  <c r="H29" i="15"/>
  <c r="I29" i="15"/>
  <c r="J29" i="15"/>
  <c r="K29" i="15"/>
  <c r="L29" i="15"/>
  <c r="M29" i="15"/>
  <c r="D11" i="15"/>
  <c r="E20" i="15"/>
  <c r="F20" i="15"/>
  <c r="G20" i="15"/>
  <c r="H20" i="15"/>
  <c r="I20" i="15"/>
  <c r="J20" i="15"/>
  <c r="K20" i="15"/>
  <c r="L20" i="15"/>
  <c r="M20" i="15"/>
  <c r="D37" i="15"/>
  <c r="D44" i="15"/>
  <c r="F44" i="15"/>
  <c r="E12" i="15"/>
  <c r="F12" i="15"/>
  <c r="G12" i="15"/>
  <c r="H12" i="15"/>
  <c r="I12" i="15"/>
  <c r="J12" i="15"/>
  <c r="K12" i="15"/>
  <c r="L12" i="15"/>
  <c r="M12" i="15"/>
  <c r="E30" i="15"/>
  <c r="F30" i="15"/>
  <c r="G30" i="15"/>
  <c r="H30" i="15"/>
  <c r="I30" i="15"/>
  <c r="J30" i="15"/>
  <c r="K30" i="15"/>
  <c r="L30" i="15"/>
  <c r="M30" i="15"/>
  <c r="D12" i="15"/>
  <c r="E21" i="15"/>
  <c r="F21" i="15"/>
  <c r="G21" i="15"/>
  <c r="H21" i="15"/>
  <c r="I21" i="15"/>
  <c r="J21" i="15"/>
  <c r="K21" i="15"/>
  <c r="L21" i="15"/>
  <c r="M21" i="15"/>
  <c r="D38" i="15"/>
  <c r="D43" i="15"/>
  <c r="F43" i="15"/>
  <c r="D42" i="15"/>
  <c r="F42" i="15"/>
  <c r="M22" i="15"/>
  <c r="L22" i="15"/>
  <c r="K22" i="15"/>
  <c r="J22" i="15"/>
  <c r="I22" i="15"/>
  <c r="H22" i="15"/>
  <c r="G22" i="15"/>
  <c r="F22" i="15"/>
  <c r="E22" i="15"/>
  <c r="D17" i="15"/>
  <c r="D18" i="15"/>
  <c r="D19" i="15"/>
  <c r="D20" i="15"/>
  <c r="D21" i="15"/>
  <c r="D22" i="15"/>
  <c r="M13" i="15"/>
  <c r="L13" i="15"/>
  <c r="K13" i="15"/>
  <c r="J13" i="15"/>
  <c r="I13" i="15"/>
  <c r="H13" i="15"/>
  <c r="G13" i="15"/>
  <c r="F13" i="15"/>
  <c r="E13" i="15"/>
  <c r="D13" i="15"/>
  <c r="E5" i="15"/>
  <c r="F5" i="15"/>
  <c r="G5" i="15"/>
  <c r="H5" i="15"/>
  <c r="I5" i="15"/>
  <c r="J5" i="15"/>
  <c r="K5" i="15"/>
  <c r="L5" i="15"/>
  <c r="M5" i="15"/>
  <c r="O56" i="14"/>
  <c r="N56" i="14"/>
  <c r="M56" i="14"/>
  <c r="L56" i="14"/>
  <c r="K56" i="14"/>
  <c r="J56" i="14"/>
  <c r="I56" i="14"/>
  <c r="H56" i="14"/>
  <c r="G56" i="14"/>
  <c r="F56" i="14"/>
  <c r="E56" i="14"/>
  <c r="F5" i="14"/>
  <c r="G5" i="14"/>
  <c r="H5" i="14"/>
  <c r="I5" i="14"/>
  <c r="J5" i="14"/>
  <c r="K5" i="14"/>
  <c r="L5" i="14"/>
  <c r="M5" i="14"/>
  <c r="N5" i="14"/>
  <c r="N45" i="13"/>
  <c r="M45" i="13"/>
  <c r="L45" i="13"/>
  <c r="K45" i="13"/>
  <c r="J45" i="13"/>
  <c r="I45" i="13"/>
  <c r="H45" i="13"/>
  <c r="G45" i="13"/>
  <c r="F45" i="13"/>
  <c r="E45" i="13"/>
  <c r="F5" i="13"/>
  <c r="G5" i="13"/>
  <c r="H5" i="13"/>
  <c r="I5" i="13"/>
  <c r="J5" i="13"/>
  <c r="K5" i="13"/>
  <c r="L5" i="13"/>
  <c r="M5" i="13"/>
  <c r="N5" i="13"/>
  <c r="F19" i="10"/>
  <c r="I17" i="10"/>
  <c r="F18" i="10"/>
  <c r="C60" i="4"/>
  <c r="C56" i="4"/>
  <c r="F52" i="10"/>
  <c r="G52" i="10"/>
  <c r="H52" i="10"/>
  <c r="I52" i="10"/>
  <c r="F55" i="10"/>
  <c r="G55" i="10"/>
  <c r="H55" i="10"/>
  <c r="I55" i="10"/>
  <c r="F50" i="10"/>
  <c r="G50" i="10"/>
  <c r="H50" i="10"/>
  <c r="I50" i="10"/>
  <c r="F49" i="10"/>
  <c r="G49" i="10"/>
  <c r="H49" i="10"/>
  <c r="I49" i="10"/>
  <c r="F56" i="10"/>
  <c r="G56" i="10"/>
  <c r="H56" i="10"/>
  <c r="I56" i="10"/>
  <c r="F54" i="10"/>
  <c r="G54" i="10"/>
  <c r="H54" i="10"/>
  <c r="I54" i="10"/>
  <c r="F53" i="10"/>
  <c r="G53" i="10"/>
  <c r="H53" i="10"/>
  <c r="I53" i="10"/>
  <c r="F51" i="10"/>
  <c r="G51" i="10"/>
  <c r="H51" i="10"/>
  <c r="I51" i="10"/>
  <c r="F40" i="10"/>
  <c r="G40" i="10"/>
  <c r="H40" i="10"/>
  <c r="I40" i="10"/>
  <c r="F41" i="10"/>
  <c r="G41" i="10"/>
  <c r="H41" i="10"/>
  <c r="I41" i="10"/>
  <c r="F42" i="10"/>
  <c r="G42" i="10"/>
  <c r="H42" i="10"/>
  <c r="I42" i="10"/>
  <c r="F43" i="10"/>
  <c r="G43" i="10"/>
  <c r="H43" i="10"/>
  <c r="I43" i="10"/>
  <c r="F44" i="10"/>
  <c r="G44" i="10"/>
  <c r="H44" i="10"/>
  <c r="I44" i="10"/>
  <c r="F45" i="10"/>
  <c r="G45" i="10"/>
  <c r="H45" i="10"/>
  <c r="I45" i="10"/>
  <c r="F46" i="10"/>
  <c r="G46" i="10"/>
  <c r="H46" i="10"/>
  <c r="I46" i="10"/>
  <c r="F39" i="10"/>
  <c r="G39" i="10"/>
  <c r="H39" i="10"/>
  <c r="I39" i="10"/>
  <c r="D7" i="10"/>
  <c r="C89" i="4"/>
  <c r="C177" i="10"/>
  <c r="C130" i="10"/>
  <c r="E86" i="4"/>
  <c r="D86" i="4"/>
  <c r="D85" i="4"/>
  <c r="I35" i="10"/>
  <c r="H35" i="10"/>
  <c r="G35" i="10"/>
  <c r="F35" i="10"/>
  <c r="E35" i="10"/>
  <c r="D35" i="10"/>
  <c r="I34" i="10"/>
  <c r="H34" i="10"/>
  <c r="G34" i="10"/>
  <c r="F34" i="10"/>
  <c r="E34" i="10"/>
  <c r="D34" i="10"/>
  <c r="I33" i="10"/>
  <c r="H33" i="10"/>
  <c r="G33" i="10"/>
  <c r="F33" i="10"/>
  <c r="E33" i="10"/>
  <c r="D33" i="10"/>
  <c r="I32" i="10"/>
  <c r="H32" i="10"/>
  <c r="G32" i="10"/>
  <c r="F32" i="10"/>
  <c r="E32" i="10"/>
  <c r="D32" i="10"/>
  <c r="I31" i="10"/>
  <c r="H31" i="10"/>
  <c r="G31" i="10"/>
  <c r="F31" i="10"/>
  <c r="E31" i="10"/>
  <c r="D47" i="4"/>
  <c r="D31" i="10"/>
  <c r="I27" i="10"/>
  <c r="H27" i="10"/>
  <c r="G27" i="10"/>
  <c r="F27" i="10"/>
  <c r="E27" i="10"/>
  <c r="D27" i="10"/>
  <c r="I26" i="10"/>
  <c r="H26" i="10"/>
  <c r="G26" i="10"/>
  <c r="F26" i="10"/>
  <c r="E26" i="10"/>
  <c r="D26" i="10"/>
  <c r="I25" i="10"/>
  <c r="H25" i="10"/>
  <c r="G25" i="10"/>
  <c r="F25" i="10"/>
  <c r="E25" i="10"/>
  <c r="D25" i="10"/>
  <c r="I24" i="10"/>
  <c r="H24" i="10"/>
  <c r="G24" i="10"/>
  <c r="F24" i="10"/>
  <c r="E24" i="10"/>
  <c r="C48" i="4"/>
  <c r="D24" i="10"/>
  <c r="I23" i="10"/>
  <c r="H23" i="10"/>
  <c r="G23" i="10"/>
  <c r="F23" i="10"/>
  <c r="E23" i="10"/>
  <c r="D23" i="10"/>
  <c r="G19" i="10"/>
  <c r="I16" i="10"/>
  <c r="D9" i="10"/>
  <c r="E9" i="10"/>
  <c r="H16" i="10"/>
  <c r="G15" i="10"/>
  <c r="D15" i="10"/>
  <c r="F15" i="10"/>
  <c r="H15" i="10"/>
  <c r="D16" i="10"/>
  <c r="F16" i="10"/>
  <c r="H19" i="10"/>
  <c r="E15" i="10"/>
  <c r="I15" i="10"/>
  <c r="G16" i="10"/>
  <c r="I19" i="10"/>
  <c r="E16" i="10"/>
  <c r="F9" i="10"/>
  <c r="G9" i="10"/>
  <c r="H9" i="10"/>
  <c r="I9" i="10"/>
  <c r="C75" i="4"/>
  <c r="C4" i="6"/>
  <c r="E84" i="4"/>
  <c r="F84" i="4"/>
  <c r="G84" i="4"/>
  <c r="H84" i="4"/>
  <c r="D89" i="4"/>
  <c r="C63" i="4"/>
  <c r="D50" i="4"/>
  <c r="D49" i="4"/>
  <c r="D48" i="4"/>
  <c r="E17" i="10"/>
  <c r="D15" i="4"/>
  <c r="D20" i="4" s="1"/>
  <c r="C62" i="4"/>
  <c r="C6" i="4"/>
  <c r="D51" i="4"/>
  <c r="C51" i="4"/>
  <c r="D63" i="4"/>
  <c r="H18" i="10"/>
  <c r="F17" i="10"/>
  <c r="F85" i="4"/>
  <c r="G86" i="4"/>
  <c r="E67" i="10"/>
  <c r="I18" i="10"/>
  <c r="D18" i="10"/>
  <c r="D19" i="10"/>
  <c r="E19" i="10"/>
  <c r="B130" i="10"/>
  <c r="B177" i="10"/>
  <c r="B89" i="4"/>
  <c r="D62" i="4"/>
  <c r="C73" i="4"/>
  <c r="D11" i="8"/>
  <c r="D60" i="4"/>
  <c r="C71" i="4"/>
  <c r="D9" i="8"/>
  <c r="D58" i="4"/>
  <c r="C69" i="4"/>
  <c r="D7" i="8"/>
  <c r="D56" i="4"/>
  <c r="C74" i="4"/>
  <c r="D12" i="8"/>
  <c r="E12" i="8"/>
  <c r="D61" i="4"/>
  <c r="C72" i="4"/>
  <c r="D10" i="8"/>
  <c r="D59" i="4"/>
  <c r="C70" i="4"/>
  <c r="D8" i="8"/>
  <c r="D57" i="4"/>
  <c r="C68" i="4"/>
  <c r="C59" i="4"/>
  <c r="F86" i="4"/>
  <c r="C80" i="4"/>
  <c r="D17" i="1"/>
  <c r="E85" i="4"/>
  <c r="C50" i="4"/>
  <c r="C61" i="4"/>
  <c r="C57" i="4"/>
  <c r="C81" i="4"/>
  <c r="D16" i="1"/>
  <c r="H86" i="4"/>
  <c r="G85" i="4"/>
  <c r="C79" i="4"/>
  <c r="C8" i="4"/>
  <c r="C17" i="4"/>
  <c r="C10" i="4"/>
  <c r="C19" i="4"/>
  <c r="C49" i="4"/>
  <c r="C7" i="4"/>
  <c r="C47" i="4"/>
  <c r="E18" i="10"/>
  <c r="C9" i="4"/>
  <c r="C18" i="4"/>
  <c r="G18" i="10"/>
  <c r="H17" i="10"/>
  <c r="D17" i="10"/>
  <c r="G17" i="10"/>
  <c r="H85" i="4"/>
  <c r="C82" i="4"/>
  <c r="D18" i="1"/>
  <c r="C58" i="4"/>
  <c r="E10" i="8"/>
  <c r="E7" i="8"/>
  <c r="E11" i="8"/>
  <c r="F11" i="8"/>
  <c r="E8" i="8"/>
  <c r="D6" i="8"/>
  <c r="C76" i="4"/>
  <c r="G10" i="8"/>
  <c r="F10" i="8"/>
  <c r="G7" i="8"/>
  <c r="F7" i="8"/>
  <c r="G11" i="8"/>
  <c r="C16" i="4"/>
  <c r="C15" i="4"/>
  <c r="G8" i="8"/>
  <c r="F8" i="8"/>
  <c r="H8" i="8"/>
  <c r="H18" i="8"/>
  <c r="G12" i="8"/>
  <c r="F12" i="8"/>
  <c r="E9" i="8"/>
  <c r="E16" i="4"/>
  <c r="F16" i="4" s="1"/>
  <c r="C39" i="4" s="1"/>
  <c r="D39" i="4" s="1"/>
  <c r="E12" i="1" s="1"/>
  <c r="H11" i="8"/>
  <c r="E18" i="4"/>
  <c r="F18" i="4" s="1"/>
  <c r="G45" i="15" s="1"/>
  <c r="H12" i="8"/>
  <c r="H10" i="8"/>
  <c r="H17" i="8"/>
  <c r="F9" i="8"/>
  <c r="G9" i="8"/>
  <c r="E89" i="4"/>
  <c r="E131" i="4" s="1"/>
  <c r="H7" i="8"/>
  <c r="E6" i="8"/>
  <c r="D14" i="8"/>
  <c r="D15" i="8"/>
  <c r="C41" i="4"/>
  <c r="D41" i="4" s="1"/>
  <c r="G12" i="1" s="1"/>
  <c r="H9" i="8"/>
  <c r="G6" i="8"/>
  <c r="G14" i="8"/>
  <c r="G15" i="8"/>
  <c r="F6" i="8"/>
  <c r="E14" i="8"/>
  <c r="E15" i="8"/>
  <c r="C33" i="4"/>
  <c r="F26" i="8"/>
  <c r="F27" i="8"/>
  <c r="F25" i="8"/>
  <c r="F23" i="8"/>
  <c r="F24" i="8"/>
  <c r="D14" i="1"/>
  <c r="D15" i="1"/>
  <c r="H6" i="8"/>
  <c r="F14" i="8"/>
  <c r="F15" i="8"/>
  <c r="H14" i="8"/>
  <c r="H15" i="8"/>
  <c r="H19" i="8"/>
  <c r="G140" i="10" l="1"/>
  <c r="I160" i="10"/>
  <c r="F172" i="10"/>
  <c r="H163" i="10"/>
  <c r="G118" i="10"/>
  <c r="H117" i="10"/>
  <c r="H113" i="10"/>
  <c r="H109" i="10"/>
  <c r="H125" i="10" s="1"/>
  <c r="H105" i="10"/>
  <c r="I115" i="10"/>
  <c r="I111" i="10"/>
  <c r="I107" i="10"/>
  <c r="I103" i="10"/>
  <c r="H140" i="10"/>
  <c r="D27" i="4"/>
  <c r="D28" i="4"/>
  <c r="F160" i="10"/>
  <c r="H161" i="10"/>
  <c r="H172" i="10"/>
  <c r="F125" i="10"/>
  <c r="G116" i="10"/>
  <c r="G112" i="10"/>
  <c r="E133" i="4"/>
  <c r="D29" i="4"/>
  <c r="G43" i="15"/>
  <c r="E6" i="1"/>
  <c r="E24" i="8"/>
  <c r="G9" i="1"/>
  <c r="G8" i="1"/>
  <c r="G7" i="1"/>
  <c r="E9" i="1"/>
  <c r="E8" i="1"/>
  <c r="E7" i="1"/>
  <c r="E17" i="4"/>
  <c r="F17" i="4" s="1"/>
  <c r="C29" i="4"/>
  <c r="C27" i="4"/>
  <c r="C28" i="4"/>
  <c r="D172" i="10"/>
  <c r="D131" i="4"/>
  <c r="D133" i="4" s="1"/>
  <c r="I139" i="10"/>
  <c r="G139" i="10"/>
  <c r="G141" i="10"/>
  <c r="I141" i="10"/>
  <c r="F215" i="10"/>
  <c r="F207" i="10"/>
  <c r="F199" i="10"/>
  <c r="F191" i="10"/>
  <c r="F183" i="10"/>
  <c r="I213" i="10"/>
  <c r="G213" i="10"/>
  <c r="F125" i="4"/>
  <c r="I209" i="10"/>
  <c r="G209" i="10"/>
  <c r="F121" i="4"/>
  <c r="I205" i="10"/>
  <c r="G205" i="10"/>
  <c r="F117" i="4"/>
  <c r="I201" i="10"/>
  <c r="G201" i="10"/>
  <c r="F113" i="4"/>
  <c r="I197" i="10"/>
  <c r="G197" i="10"/>
  <c r="F109" i="4"/>
  <c r="I193" i="10"/>
  <c r="G193" i="10"/>
  <c r="F105" i="4"/>
  <c r="I189" i="10"/>
  <c r="G189" i="10"/>
  <c r="F101" i="4"/>
  <c r="I185" i="10"/>
  <c r="G185" i="10"/>
  <c r="F97" i="4"/>
  <c r="I181" i="10"/>
  <c r="G181" i="10"/>
  <c r="F93" i="4"/>
  <c r="I177" i="10"/>
  <c r="G177" i="10"/>
  <c r="F89" i="4"/>
  <c r="G125" i="10"/>
  <c r="C26" i="4"/>
  <c r="E15" i="4"/>
  <c r="D219" i="10"/>
  <c r="E98" i="4"/>
  <c r="D26" i="4" s="1"/>
  <c r="I172" i="10"/>
  <c r="F213" i="10"/>
  <c r="F205" i="10"/>
  <c r="F197" i="10"/>
  <c r="F189" i="10"/>
  <c r="F181" i="10"/>
  <c r="F212" i="10"/>
  <c r="I212" i="10"/>
  <c r="H212" i="10"/>
  <c r="F208" i="10"/>
  <c r="I208" i="10"/>
  <c r="H208" i="10"/>
  <c r="F204" i="10"/>
  <c r="I204" i="10"/>
  <c r="H204" i="10"/>
  <c r="F200" i="10"/>
  <c r="I200" i="10"/>
  <c r="H200" i="10"/>
  <c r="F196" i="10"/>
  <c r="I196" i="10"/>
  <c r="H196" i="10"/>
  <c r="F192" i="10"/>
  <c r="I192" i="10"/>
  <c r="H192" i="10"/>
  <c r="F188" i="10"/>
  <c r="I188" i="10"/>
  <c r="H188" i="10"/>
  <c r="F184" i="10"/>
  <c r="I184" i="10"/>
  <c r="H184" i="10"/>
  <c r="F180" i="10"/>
  <c r="I180" i="10"/>
  <c r="H180" i="10"/>
  <c r="I215" i="10"/>
  <c r="G215" i="10"/>
  <c r="F127" i="4"/>
  <c r="D12" i="6" s="1"/>
  <c r="D21" i="6" s="1"/>
  <c r="I211" i="10"/>
  <c r="G211" i="10"/>
  <c r="F123" i="4"/>
  <c r="I207" i="10"/>
  <c r="G207" i="10"/>
  <c r="F119" i="4"/>
  <c r="I203" i="10"/>
  <c r="G203" i="10"/>
  <c r="F115" i="4"/>
  <c r="I199" i="10"/>
  <c r="G199" i="10"/>
  <c r="F111" i="4"/>
  <c r="I195" i="10"/>
  <c r="G195" i="10"/>
  <c r="F107" i="4"/>
  <c r="I191" i="10"/>
  <c r="G191" i="10"/>
  <c r="F103" i="4"/>
  <c r="I187" i="10"/>
  <c r="G187" i="10"/>
  <c r="F99" i="4"/>
  <c r="I183" i="10"/>
  <c r="G183" i="10"/>
  <c r="F95" i="4"/>
  <c r="I179" i="10"/>
  <c r="G179" i="10"/>
  <c r="F91" i="4"/>
  <c r="I125" i="10"/>
  <c r="E19" i="4"/>
  <c r="F19" i="4" s="1"/>
  <c r="C30" i="4"/>
  <c r="E100" i="4"/>
  <c r="H139" i="10"/>
  <c r="H141" i="10"/>
  <c r="I161" i="10"/>
  <c r="G161" i="10"/>
  <c r="G168" i="10"/>
  <c r="E127" i="4"/>
  <c r="D30" i="4" s="1"/>
  <c r="I168" i="10"/>
  <c r="G172" i="10"/>
  <c r="F209" i="10"/>
  <c r="F201" i="10"/>
  <c r="F193" i="10"/>
  <c r="F185" i="10"/>
  <c r="F177" i="10"/>
  <c r="H211" i="10"/>
  <c r="H203" i="10"/>
  <c r="H195" i="10"/>
  <c r="H187" i="10"/>
  <c r="H179" i="10"/>
  <c r="H214" i="10"/>
  <c r="I214" i="10"/>
  <c r="F214" i="10"/>
  <c r="H210" i="10"/>
  <c r="I210" i="10"/>
  <c r="F210" i="10"/>
  <c r="H206" i="10"/>
  <c r="I206" i="10"/>
  <c r="F206" i="10"/>
  <c r="H202" i="10"/>
  <c r="I202" i="10"/>
  <c r="F202" i="10"/>
  <c r="H198" i="10"/>
  <c r="I198" i="10"/>
  <c r="F198" i="10"/>
  <c r="H194" i="10"/>
  <c r="I194" i="10"/>
  <c r="F194" i="10"/>
  <c r="H190" i="10"/>
  <c r="I190" i="10"/>
  <c r="F190" i="10"/>
  <c r="H186" i="10"/>
  <c r="I186" i="10"/>
  <c r="F186" i="10"/>
  <c r="H182" i="10"/>
  <c r="I182" i="10"/>
  <c r="F182" i="10"/>
  <c r="H178" i="10"/>
  <c r="I178" i="10"/>
  <c r="F178" i="10"/>
  <c r="D10" i="6" l="1"/>
  <c r="D19" i="6" s="1"/>
  <c r="D21" i="4"/>
  <c r="E25" i="8"/>
  <c r="F6" i="1"/>
  <c r="H219" i="10"/>
  <c r="E10" i="1"/>
  <c r="C9" i="6" s="1"/>
  <c r="C18" i="6" s="1"/>
  <c r="F219" i="10"/>
  <c r="E26" i="8"/>
  <c r="G6" i="1"/>
  <c r="I219" i="10"/>
  <c r="F15" i="4"/>
  <c r="E20" i="4"/>
  <c r="D8" i="6"/>
  <c r="D17" i="6" s="1"/>
  <c r="F131" i="4"/>
  <c r="F133" i="4" s="1"/>
  <c r="D11" i="6"/>
  <c r="D20" i="6" s="1"/>
  <c r="D6" i="1"/>
  <c r="E23" i="8"/>
  <c r="D31" i="4"/>
  <c r="H6" i="1"/>
  <c r="E27" i="8"/>
  <c r="G46" i="15"/>
  <c r="C42" i="4"/>
  <c r="D42" i="4" s="1"/>
  <c r="H12" i="1" s="1"/>
  <c r="C31" i="4"/>
  <c r="G219" i="10"/>
  <c r="D9" i="6"/>
  <c r="D18" i="6" s="1"/>
  <c r="G44" i="15"/>
  <c r="C40" i="4"/>
  <c r="D40" i="4" s="1"/>
  <c r="F12" i="1" s="1"/>
  <c r="F1" i="10" l="1"/>
  <c r="G10" i="1"/>
  <c r="C11" i="6" s="1"/>
  <c r="C20" i="6" s="1"/>
  <c r="F8" i="1"/>
  <c r="F9" i="1"/>
  <c r="F7" i="1"/>
  <c r="C38" i="4"/>
  <c r="F20" i="4"/>
  <c r="G42" i="15"/>
  <c r="H8" i="1"/>
  <c r="H9" i="1"/>
  <c r="H7" i="1"/>
  <c r="H10" i="1" l="1"/>
  <c r="C12" i="6" s="1"/>
  <c r="C21" i="6" s="1"/>
  <c r="D38" i="4"/>
  <c r="D12" i="1" s="1"/>
  <c r="C43" i="4"/>
  <c r="F10" i="1"/>
  <c r="C10" i="6" s="1"/>
  <c r="C19" i="6" s="1"/>
  <c r="D31" i="8"/>
  <c r="E39" i="8" s="1"/>
  <c r="E40" i="4" l="1"/>
  <c r="F40" i="4" s="1"/>
  <c r="D25" i="8" s="1"/>
  <c r="G25" i="8" s="1"/>
  <c r="D41" i="8" s="1"/>
  <c r="E38" i="4"/>
  <c r="F38" i="4" s="1"/>
  <c r="D23" i="8" s="1"/>
  <c r="G23" i="8" s="1"/>
  <c r="D39" i="8" s="1"/>
  <c r="F39" i="8" s="1"/>
  <c r="E8" i="6" s="1"/>
  <c r="E17" i="6" s="1"/>
  <c r="E39" i="4"/>
  <c r="F39" i="4" s="1"/>
  <c r="D24" i="8" s="1"/>
  <c r="G24" i="8" s="1"/>
  <c r="D40" i="8" s="1"/>
  <c r="E42" i="4"/>
  <c r="F42" i="4" s="1"/>
  <c r="D27" i="8" s="1"/>
  <c r="G27" i="8" s="1"/>
  <c r="D43" i="8" s="1"/>
  <c r="E41" i="4"/>
  <c r="F41" i="4" s="1"/>
  <c r="D26" i="8" s="1"/>
  <c r="G26" i="8" s="1"/>
  <c r="D42" i="8" s="1"/>
  <c r="D9" i="1"/>
  <c r="D8" i="1"/>
  <c r="D7" i="1"/>
  <c r="D10" i="1" l="1"/>
  <c r="C8" i="6" s="1"/>
  <c r="C17" i="6" s="1"/>
  <c r="D35" i="8"/>
  <c r="E43" i="8" s="1"/>
  <c r="F43" i="8" s="1"/>
  <c r="E12" i="6" s="1"/>
  <c r="E21" i="6" s="1"/>
  <c r="D33" i="8"/>
  <c r="E41" i="8" s="1"/>
  <c r="D34" i="8"/>
  <c r="E42" i="8" s="1"/>
  <c r="D32" i="8"/>
  <c r="E40" i="8" s="1"/>
  <c r="F40" i="8" s="1"/>
  <c r="E9" i="6" s="1"/>
  <c r="E18" i="6" s="1"/>
  <c r="F42" i="8"/>
  <c r="E11" i="6" s="1"/>
  <c r="E20" i="6" s="1"/>
  <c r="F41" i="8"/>
  <c r="E10" i="6" s="1"/>
  <c r="E19" i="6" s="1"/>
</calcChain>
</file>

<file path=xl/comments1.xml><?xml version="1.0" encoding="utf-8"?>
<comments xmlns="http://schemas.openxmlformats.org/spreadsheetml/2006/main">
  <authors>
    <author>May Liao</author>
  </authors>
  <commentList>
    <comment ref="D176" authorId="0">
      <text>
        <r>
          <rPr>
            <b/>
            <sz val="9"/>
            <color indexed="81"/>
            <rFont val="Tahoma"/>
            <family val="2"/>
          </rPr>
          <t>May Liao:</t>
        </r>
        <r>
          <rPr>
            <sz val="9"/>
            <color indexed="81"/>
            <rFont val="Tahoma"/>
            <family val="2"/>
          </rPr>
          <t xml:space="preserve">
The 2015 expected revenue includes Distribution and Pass through Revenue.
This allows a reasonable comparison to 2016 Distribution Revenue, which includes Pass Through revenue as prescribed in the Draft Determination.</t>
        </r>
      </text>
    </comment>
  </commentList>
</comments>
</file>

<file path=xl/comments2.xml><?xml version="1.0" encoding="utf-8"?>
<comments xmlns="http://schemas.openxmlformats.org/spreadsheetml/2006/main">
  <authors>
    <author>Danny Jutrisa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Danny Jutrisa:</t>
        </r>
        <r>
          <rPr>
            <sz val="9"/>
            <color indexed="81"/>
            <rFont val="Tahoma"/>
            <family val="2"/>
          </rPr>
          <t xml:space="preserve">
Need to review this row to add MVA to correct year.</t>
        </r>
      </text>
    </comment>
  </commentList>
</comments>
</file>

<file path=xl/comments3.xml><?xml version="1.0" encoding="utf-8"?>
<comments xmlns="http://schemas.openxmlformats.org/spreadsheetml/2006/main">
  <authors>
    <author>Danny Jutrisa</author>
    <author>Sandeep Kumar</author>
  </authors>
  <commentList>
    <comment ref="J5" authorId="0">
      <text>
        <r>
          <rPr>
            <b/>
            <sz val="9"/>
            <color indexed="81"/>
            <rFont val="Tahoma"/>
            <family val="2"/>
          </rPr>
          <t>Danny Jutrisa:</t>
        </r>
        <r>
          <rPr>
            <sz val="9"/>
            <color indexed="81"/>
            <rFont val="Tahoma"/>
            <family val="2"/>
          </rPr>
          <t xml:space="preserve">
Need to review this row to split the costs accordingly.</t>
        </r>
      </text>
    </comment>
    <comment ref="O5" authorId="1">
      <text>
        <r>
          <rPr>
            <sz val="9"/>
            <color indexed="81"/>
            <rFont val="Tahoma"/>
            <family val="2"/>
          </rPr>
          <t>Based on excess capacity</t>
        </r>
      </text>
    </comment>
  </commentList>
</comments>
</file>

<file path=xl/sharedStrings.xml><?xml version="1.0" encoding="utf-8"?>
<sst xmlns="http://schemas.openxmlformats.org/spreadsheetml/2006/main" count="759" uniqueCount="281">
  <si>
    <t>Avoided Depreciation</t>
  </si>
  <si>
    <t>Total Costs Avoided</t>
  </si>
  <si>
    <t>Avoided Return on Asset</t>
  </si>
  <si>
    <t>Total</t>
  </si>
  <si>
    <t>High Voltage</t>
  </si>
  <si>
    <t>Large Low Voltage</t>
  </si>
  <si>
    <t>Residential</t>
  </si>
  <si>
    <t>Avoided Cost</t>
  </si>
  <si>
    <t>Depreciation</t>
  </si>
  <si>
    <t>Return on Asset</t>
  </si>
  <si>
    <t>Standalone Cost</t>
  </si>
  <si>
    <t>Subtransmission</t>
  </si>
  <si>
    <t>Description</t>
  </si>
  <si>
    <t>Standard Asset Life</t>
  </si>
  <si>
    <t>Distribution system assets</t>
  </si>
  <si>
    <t>Metering</t>
  </si>
  <si>
    <t>Public lighting</t>
  </si>
  <si>
    <t>SCADA/Network control</t>
  </si>
  <si>
    <t>Non network - IT</t>
  </si>
  <si>
    <t>Non network - other</t>
  </si>
  <si>
    <t>Undepreciated RAB</t>
  </si>
  <si>
    <t>Asset Category</t>
  </si>
  <si>
    <t>Large Low voltage</t>
  </si>
  <si>
    <t>Small Commercial</t>
  </si>
  <si>
    <t>Tariff Category</t>
  </si>
  <si>
    <t>Mapping</t>
  </si>
  <si>
    <t>Tariff Class</t>
  </si>
  <si>
    <t>Pre tax real WACC</t>
  </si>
  <si>
    <t>Energy (kWh)</t>
  </si>
  <si>
    <t>Summary</t>
  </si>
  <si>
    <t>Units</t>
  </si>
  <si>
    <t>%</t>
  </si>
  <si>
    <t>years</t>
  </si>
  <si>
    <t>$/MVA</t>
  </si>
  <si>
    <t>MCR</t>
  </si>
  <si>
    <t>Inflation</t>
  </si>
  <si>
    <t>Power Factor</t>
  </si>
  <si>
    <t>Load Factor</t>
  </si>
  <si>
    <t>Energy &amp; Revenue Summary</t>
  </si>
  <si>
    <t>Scale Escalation</t>
  </si>
  <si>
    <t>Reinforcement Capex</t>
  </si>
  <si>
    <t>Maintenance Cost</t>
  </si>
  <si>
    <t>Avoided Maintenance Cost</t>
  </si>
  <si>
    <t>Avoided Operating Cost</t>
  </si>
  <si>
    <t>Avoidable Opex</t>
  </si>
  <si>
    <t>Customer Number</t>
  </si>
  <si>
    <t>Customer Number Allocation</t>
  </si>
  <si>
    <t>LV Lines</t>
  </si>
  <si>
    <t>ZSS Transformers</t>
  </si>
  <si>
    <t>SubT Lines</t>
  </si>
  <si>
    <t>Dist S/S</t>
  </si>
  <si>
    <t>HV Lines</t>
  </si>
  <si>
    <t>MCR ($/MVA)</t>
  </si>
  <si>
    <t>Energy</t>
  </si>
  <si>
    <t>Approximate MD</t>
  </si>
  <si>
    <t>kWh</t>
  </si>
  <si>
    <t>MW</t>
  </si>
  <si>
    <t>MVA</t>
  </si>
  <si>
    <t>Capital Cost Allocation</t>
  </si>
  <si>
    <t>Opex Allocation</t>
  </si>
  <si>
    <t>Total Stand Alone Cost</t>
  </si>
  <si>
    <t>Network Capital Cost</t>
  </si>
  <si>
    <t>Total ex PL</t>
  </si>
  <si>
    <t>Total Network</t>
  </si>
  <si>
    <t>Stand Alone Capital Cost</t>
  </si>
  <si>
    <t>Power &amp; Load Factors</t>
  </si>
  <si>
    <t>Inputs</t>
  </si>
  <si>
    <t>Other Inputs</t>
  </si>
  <si>
    <t>O&amp;M</t>
  </si>
  <si>
    <t>Category</t>
  </si>
  <si>
    <t>Asset Allocation</t>
  </si>
  <si>
    <t>Remaining Asset Life</t>
  </si>
  <si>
    <t>Energy Allocation</t>
  </si>
  <si>
    <t>Total Metering</t>
  </si>
  <si>
    <t>Total Non-network/SCADA</t>
  </si>
  <si>
    <t>Non-Network/SCADA</t>
  </si>
  <si>
    <t>Network Assets</t>
  </si>
  <si>
    <t>Avoided</t>
  </si>
  <si>
    <t>Stand Alone</t>
  </si>
  <si>
    <t>Standalone O&amp;M</t>
  </si>
  <si>
    <t>Formats</t>
  </si>
  <si>
    <t>Cell Format</t>
  </si>
  <si>
    <t>Purpose</t>
  </si>
  <si>
    <t>Example</t>
  </si>
  <si>
    <t>Input</t>
  </si>
  <si>
    <t>Black font 10pt, yellow shading</t>
  </si>
  <si>
    <t>Black font 10pt, pink shading</t>
  </si>
  <si>
    <t>Select Year</t>
  </si>
  <si>
    <t>Standard Asset Life (years)</t>
  </si>
  <si>
    <t>Remaining Asset Life (years)</t>
  </si>
  <si>
    <t>Expected Revenue ($nom)</t>
  </si>
  <si>
    <t xml:space="preserve"> </t>
  </si>
  <si>
    <t xml:space="preserve">   </t>
  </si>
  <si>
    <t>Opening RAB</t>
  </si>
  <si>
    <t>Year Selected</t>
  </si>
  <si>
    <t>000$,nom</t>
  </si>
  <si>
    <t>Revenue</t>
  </si>
  <si>
    <t>Selection</t>
  </si>
  <si>
    <t>Undepreciated Network RAB</t>
  </si>
  <si>
    <t>MCR ($/MVA, $2015)</t>
  </si>
  <si>
    <t>Conversion to $2015</t>
  </si>
  <si>
    <t>check</t>
  </si>
  <si>
    <t>VBRC</t>
  </si>
  <si>
    <t>Opening RAB ('000,$2015)</t>
  </si>
  <si>
    <t>000,$2015</t>
  </si>
  <si>
    <t>Other Inputs ($000,2015)</t>
  </si>
  <si>
    <t>000$,2015</t>
  </si>
  <si>
    <t>Avoidable Opex (gsl, billing, customer service, advertising)</t>
  </si>
  <si>
    <t>(gsl, billing, customer service, advertising)</t>
  </si>
  <si>
    <t>Depn Plus Return</t>
  </si>
  <si>
    <t>Network</t>
  </si>
  <si>
    <t>Diversity</t>
  </si>
  <si>
    <t>LRMC after diversity ($/kVA)</t>
  </si>
  <si>
    <t>Select SAC</t>
  </si>
  <si>
    <t>LRMC ($'000,2015)</t>
  </si>
  <si>
    <t>VPN</t>
  </si>
  <si>
    <t>Input sourced from PTRM</t>
  </si>
  <si>
    <t>Input sourced from O&amp;M model</t>
  </si>
  <si>
    <t>Input sourced from capex model</t>
  </si>
  <si>
    <t>Input sourced from other models</t>
  </si>
  <si>
    <t>Forecast input not linked to external file</t>
  </si>
  <si>
    <t>CHECK:</t>
  </si>
  <si>
    <t>Network replacement cost (000,$2015)</t>
  </si>
  <si>
    <t>CP Pricing Model</t>
  </si>
  <si>
    <t>Tab Format</t>
  </si>
  <si>
    <t>Calculations</t>
  </si>
  <si>
    <t>Inputs and assumptions</t>
  </si>
  <si>
    <t>Yellow tab, black font</t>
  </si>
  <si>
    <t>Blue tab, black font</t>
  </si>
  <si>
    <t>Black tab, white font</t>
  </si>
  <si>
    <t>Output</t>
  </si>
  <si>
    <t>Capital Cost</t>
  </si>
  <si>
    <t>Operating Cost</t>
  </si>
  <si>
    <t>Load forecast in MVA</t>
  </si>
  <si>
    <t>Region</t>
  </si>
  <si>
    <t>Zone Substation</t>
  </si>
  <si>
    <t>Summer or Winter Peaking</t>
  </si>
  <si>
    <t>Summer</t>
  </si>
  <si>
    <t>Winter</t>
  </si>
  <si>
    <t>Voltage</t>
  </si>
  <si>
    <t>Decription of project</t>
  </si>
  <si>
    <t>Terminal Value</t>
  </si>
  <si>
    <t>Sub transmission</t>
  </si>
  <si>
    <t>Zone Substations</t>
  </si>
  <si>
    <t>Low Voltage Substations</t>
  </si>
  <si>
    <t>Low Voltage</t>
  </si>
  <si>
    <t>LRMC Estimation</t>
  </si>
  <si>
    <t>Demand driven augex ($2015)</t>
  </si>
  <si>
    <t>Assumed Opex ($2015)</t>
  </si>
  <si>
    <t>Demand Growth (MVA)</t>
  </si>
  <si>
    <t>NPV</t>
  </si>
  <si>
    <t>Customer Category</t>
  </si>
  <si>
    <t>Connected to</t>
  </si>
  <si>
    <t>LRMC before diversity ($/kVA)</t>
  </si>
  <si>
    <t>WB bus extension to increase station capacity</t>
  </si>
  <si>
    <t>Establish BTS-W 66kV cable</t>
  </si>
  <si>
    <t xml:space="preserve">BTS Connection to Metro - BTS-BQ #1 &amp; BTS-VM </t>
  </si>
  <si>
    <t>Extend FR1-MP1, FR2-MP2 into W</t>
  </si>
  <si>
    <t>Q to HB line uprate</t>
  </si>
  <si>
    <t>L to Q line section (P9 to P18) thermal uprate to 100 deg C - 0.7 kms</t>
  </si>
  <si>
    <t>CBD feeders - load growth</t>
  </si>
  <si>
    <t>Urban feeders - load growth</t>
  </si>
  <si>
    <t>Uprate 11kV feeder sections to 300A</t>
  </si>
  <si>
    <t>Survey 11kV feeder section rated at 230A</t>
  </si>
  <si>
    <t>LV overload mitigation-feeders</t>
  </si>
  <si>
    <t>LV overload mitigation-distribution subs</t>
  </si>
  <si>
    <t>Redevelop WA into 2 x 55MVA Tx</t>
  </si>
  <si>
    <t xml:space="preserve">SB 3rd 55MVA Transformer </t>
  </si>
  <si>
    <t>SB 11kV switchboard (completion of ring bus)</t>
  </si>
  <si>
    <t xml:space="preserve">SB new 12MVAr cap banks </t>
  </si>
  <si>
    <t>Replace VM-WA 66kV cables with 2 x 66kV 130MVA cables</t>
  </si>
  <si>
    <t>BTS-CW-B loop (Supply for BTS)</t>
  </si>
  <si>
    <t>RTS-NR  66kV loop split</t>
  </si>
  <si>
    <t>Establish WMTS-JA, 1 x 66kV cable</t>
  </si>
  <si>
    <t>FBTS-SB new 66kV cable (with SB 3rd Tx)</t>
  </si>
  <si>
    <t>Uprate RTS to AR SPA tower section over Monash freeway</t>
  </si>
  <si>
    <t>Reconductor RTS-AR 66kV line Stage 2: From RTS rack to T426 (90m)</t>
  </si>
  <si>
    <t>RTS-TK-PR 66kV loop formation</t>
  </si>
  <si>
    <t>New WMTS-LS 66kV loop supply</t>
  </si>
  <si>
    <t>Reconductor SVTS-RD</t>
  </si>
  <si>
    <t>TSTS-L line uprate (reconductor 6.3km to 37/3.75AAAC)</t>
  </si>
  <si>
    <t>Permanent transfers  WA &amp; MP to W (3 feeders) via Lees Pl Stn</t>
  </si>
  <si>
    <t>Permanent transfers to BQ: Hardware St SSTN (WA &amp; LQ) - 6 BQ Fdrs</t>
  </si>
  <si>
    <t>Permanent transfers from FR to MP</t>
  </si>
  <si>
    <t>Permanent transfers to BQ: Melbourne Central (JA)</t>
  </si>
  <si>
    <t>Transfer capability between SB and JA via via North Warf SSN</t>
  </si>
  <si>
    <t>Transfer capability between SB and LQ or JA via Galagher Place SSTN</t>
  </si>
  <si>
    <t>NR new 11kV feeder (offload B)</t>
  </si>
  <si>
    <t>TK offload to PR</t>
  </si>
  <si>
    <t>AR offload to PR</t>
  </si>
  <si>
    <t>SK offload to PR</t>
  </si>
  <si>
    <t>Upgrade J to 66kV to 2x55MVA transformers</t>
  </si>
  <si>
    <t>LS  rebuild at 66kV 2 x 27MVA transformers</t>
  </si>
  <si>
    <t xml:space="preserve">B 3rd 27MVA transformer </t>
  </si>
  <si>
    <t>NR 4th transformer and 11kV switchboard</t>
  </si>
  <si>
    <t>NC 3rd 30MVA transformer</t>
  </si>
  <si>
    <t>NC new 9MVAr cap bank</t>
  </si>
  <si>
    <t>Upgrade PR to 66kV to 2x27MVA transformers</t>
  </si>
  <si>
    <t>SO 9MVAr cap bank</t>
  </si>
  <si>
    <t>Upgrade TP to 66kV to 2x55MVA transformers</t>
  </si>
  <si>
    <t>RD 3rd 30MVA transformer</t>
  </si>
  <si>
    <t>Q 3rd 30MVA transformer</t>
  </si>
  <si>
    <t>L 3rd 30MVA transformer</t>
  </si>
  <si>
    <t>NR 5th transformer and 11kV switchboard</t>
  </si>
  <si>
    <t>CitiPower</t>
  </si>
  <si>
    <t>Forecast Demand Driven Augex ($2015,mn)</t>
  </si>
  <si>
    <t>AP</t>
  </si>
  <si>
    <t>AR</t>
  </si>
  <si>
    <t>B</t>
  </si>
  <si>
    <t>BC</t>
  </si>
  <si>
    <t>BK</t>
  </si>
  <si>
    <t>(N) BQ</t>
  </si>
  <si>
    <t>BS/BQ</t>
  </si>
  <si>
    <t>C</t>
  </si>
  <si>
    <t>CL</t>
  </si>
  <si>
    <t>CW</t>
  </si>
  <si>
    <t>DA</t>
  </si>
  <si>
    <t>E</t>
  </si>
  <si>
    <t>F</t>
  </si>
  <si>
    <t>FB</t>
  </si>
  <si>
    <t>FR</t>
  </si>
  <si>
    <t>J</t>
  </si>
  <si>
    <t>JA</t>
  </si>
  <si>
    <t>L</t>
  </si>
  <si>
    <t>LQ</t>
  </si>
  <si>
    <t>LS</t>
  </si>
  <si>
    <t>MG</t>
  </si>
  <si>
    <t>MP</t>
  </si>
  <si>
    <t>NC</t>
  </si>
  <si>
    <t>NR</t>
  </si>
  <si>
    <t>PM</t>
  </si>
  <si>
    <t>PR</t>
  </si>
  <si>
    <t>Q</t>
  </si>
  <si>
    <t>R</t>
  </si>
  <si>
    <t>RD</t>
  </si>
  <si>
    <t>RP</t>
  </si>
  <si>
    <t xml:space="preserve">SB </t>
  </si>
  <si>
    <t>SK</t>
  </si>
  <si>
    <t>SO</t>
  </si>
  <si>
    <t>TK</t>
  </si>
  <si>
    <t>TP</t>
  </si>
  <si>
    <t>VM</t>
  </si>
  <si>
    <t>WA</t>
  </si>
  <si>
    <t>WB</t>
  </si>
  <si>
    <t>WG</t>
  </si>
  <si>
    <t>Residential Single Rate</t>
  </si>
  <si>
    <t>Residential Single Rate - Bulk</t>
  </si>
  <si>
    <t>Residential - flexible pricing</t>
  </si>
  <si>
    <t>Residential - flexible pricing bulk</t>
  </si>
  <si>
    <t>Residential Two Rate 5d</t>
  </si>
  <si>
    <t>Residential Two Rate 5d - Bulk</t>
  </si>
  <si>
    <t>Residential Interval</t>
  </si>
  <si>
    <t>Residential Interval - Bulk</t>
  </si>
  <si>
    <t>Residential Two Rate 5d - Controlled Load</t>
  </si>
  <si>
    <t>Residential Two Rate 5d - Bulk - Controlled Load</t>
  </si>
  <si>
    <t>Dedicated Circuit</t>
  </si>
  <si>
    <t>Dedicated Circuit - Bulk</t>
  </si>
  <si>
    <t>Non-Residential Single Rate</t>
  </si>
  <si>
    <t>Non-Residential Single Rate - Bulk</t>
  </si>
  <si>
    <t>Non-Residential Two Rate 5d</t>
  </si>
  <si>
    <t>Non-Residential Two Rate 5d - Bulk</t>
  </si>
  <si>
    <t>Non-Residential Interval</t>
  </si>
  <si>
    <t>Non-Residential Interval - Bulk</t>
  </si>
  <si>
    <t>Non-Residential</t>
  </si>
  <si>
    <t>Non-Residential - Bulk</t>
  </si>
  <si>
    <t>Non-Residential Two Rate 7d</t>
  </si>
  <si>
    <t>Non-Residential Two Rate 7d - Bulk</t>
  </si>
  <si>
    <t>Unmetered Supplies / Public Lighting</t>
  </si>
  <si>
    <t>Large Two Rate 7d</t>
  </si>
  <si>
    <t>Large Low Voltage Demand</t>
  </si>
  <si>
    <t>Large Low Voltage Demand - Bulk</t>
  </si>
  <si>
    <t>Large Low Voltage Demand R</t>
  </si>
  <si>
    <t>Large Low Voltage Demand G</t>
  </si>
  <si>
    <t>Large Low Voltage Demand - Bulk R</t>
  </si>
  <si>
    <t>Large Low Voltage Demand - Bulk G</t>
  </si>
  <si>
    <t>High Voltage Demand</t>
  </si>
  <si>
    <t>High Voltage Demand D1</t>
  </si>
  <si>
    <t>High Voltage Demand R</t>
  </si>
  <si>
    <t>High Voltage Demand G</t>
  </si>
  <si>
    <t>Subtransmission Demand</t>
  </si>
  <si>
    <t>Large Low Voltage Bulk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</si>
</sst>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#,##0;\(#,##0\);&quot;-&quot;"/>
    <numFmt numFmtId="168" formatCode="_-&quot;$&quot;* #,##0_-;\-&quot;$&quot;* #,##0_-;_-&quot;$&quot;* &quot;-&quot;??_-;_-@_-"/>
    <numFmt numFmtId="169" formatCode="#,##0.0"/>
    <numFmt numFmtId="170" formatCode="#,##0_ ;\-#,##0\ "/>
    <numFmt numFmtId="171" formatCode="#,##0.0_);\(#,##0.0\)"/>
    <numFmt numFmtId="172" formatCode="0.000_)"/>
    <numFmt numFmtId="173" formatCode="_(&quot;Rp.&quot;* #,##0_);_(&quot;Rp.&quot;* \(#,##0\);_(&quot;Rp.&quot;* &quot;-&quot;_);_(@_)"/>
    <numFmt numFmtId="174" formatCode="00000"/>
    <numFmt numFmtId="175" formatCode="_(* #,##0_);_(* \(#,##0\);_(* &quot;-&quot;??_);_(@_)"/>
    <numFmt numFmtId="176" formatCode="&quot;Rp.&quot;#,##0.00_);\(&quot;Rp.&quot;#,##0.00\)"/>
    <numFmt numFmtId="177" formatCode="0.00_)"/>
    <numFmt numFmtId="178" formatCode="_-* #,##0.0_-;\(\ #,##0.0\)"/>
    <numFmt numFmtId="179" formatCode="0.00%;_*\(0.00\)%"/>
    <numFmt numFmtId="180" formatCode="_(* #,##0_);_(* \(#,##0\);_(* &quot;-&quot;_);_(@_)"/>
    <numFmt numFmtId="181" formatCode="d/m/yy"/>
    <numFmt numFmtId="182" formatCode="_(###0_);\(###0\);_(###0_)"/>
    <numFmt numFmtId="183" formatCode="_(#,##0.0_);\(#,##0.0\);_(#,##0.0_)"/>
    <numFmt numFmtId="184" formatCode="_(#,##0.0%_);\(#,##0.0%\);_(#,##0.0%_)"/>
    <numFmt numFmtId="185" formatCode="_(#,##0.0\x_);\(#,##0.0\x\);_(#,##0.0\x_)"/>
    <numFmt numFmtId="186" formatCode="_(&quot;$&quot;#,##0.0_);\(&quot;$&quot;#,##0.0\);_(&quot;$&quot;#,##0.0_)"/>
    <numFmt numFmtId="187" formatCode="_)d/m/yy_)"/>
    <numFmt numFmtId="188" formatCode="_(#,##0_);\(#,##0\);_(#,##0_)"/>
    <numFmt numFmtId="189" formatCode="_-[$€-2]* #,##0.00_-;\-[$€-2]* #,##0.00_-;_-[$€-2]* &quot;-&quot;??_-"/>
    <numFmt numFmtId="190" formatCode="0.000"/>
    <numFmt numFmtId="191" formatCode="&quot;$&quot;#,##0.0;[Red]\-&quot;$&quot;#,##0.0"/>
  </numFmts>
  <fonts count="7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</font>
    <font>
      <sz val="11"/>
      <name val="Book Antiqua"/>
      <family val="1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8"/>
      <name val="MS Sans Serif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b/>
      <sz val="14"/>
      <color indexed="15"/>
      <name val="Times New Roman"/>
      <family val="1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color indexed="20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14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0"/>
      <color indexed="9"/>
      <name val="Calibri"/>
      <family val="2"/>
      <scheme val="minor"/>
    </font>
    <font>
      <b/>
      <sz val="10"/>
      <color indexed="14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A7D00"/>
      <name val="Verdana"/>
      <family val="2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 Narrow"/>
      <family val="2"/>
    </font>
  </fonts>
  <fills count="43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4"/>
        <bgColor indexed="64"/>
      </patternFill>
    </fill>
    <fill>
      <patternFill patternType="solid">
        <fgColor indexed="21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theme="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24">
    <xf numFmtId="0" fontId="0" fillId="0" borderId="0"/>
    <xf numFmtId="186" fontId="2" fillId="0" borderId="1">
      <alignment horizontal="center" vertical="center"/>
      <protection locked="0"/>
    </xf>
    <xf numFmtId="181" fontId="2" fillId="0" borderId="1">
      <alignment horizontal="center" vertical="center"/>
      <protection locked="0"/>
    </xf>
    <xf numFmtId="185" fontId="2" fillId="0" borderId="1">
      <alignment horizontal="center" vertical="center"/>
      <protection locked="0"/>
    </xf>
    <xf numFmtId="183" fontId="2" fillId="0" borderId="1">
      <alignment horizontal="center" vertical="center"/>
      <protection locked="0"/>
    </xf>
    <xf numFmtId="184" fontId="2" fillId="0" borderId="1">
      <alignment horizontal="center" vertical="center"/>
      <protection locked="0"/>
    </xf>
    <xf numFmtId="182" fontId="2" fillId="0" borderId="1">
      <alignment horizontal="center" vertical="center"/>
      <protection locked="0"/>
    </xf>
    <xf numFmtId="0" fontId="2" fillId="0" borderId="1" applyAlignment="0">
      <protection locked="0"/>
    </xf>
    <xf numFmtId="186" fontId="2" fillId="0" borderId="1">
      <alignment vertical="center"/>
      <protection locked="0"/>
    </xf>
    <xf numFmtId="187" fontId="2" fillId="0" borderId="1">
      <alignment horizontal="right" vertical="center"/>
      <protection locked="0"/>
    </xf>
    <xf numFmtId="185" fontId="2" fillId="0" borderId="1">
      <alignment vertical="center"/>
      <protection locked="0"/>
    </xf>
    <xf numFmtId="183" fontId="2" fillId="0" borderId="1">
      <alignment vertical="center"/>
      <protection locked="0"/>
    </xf>
    <xf numFmtId="184" fontId="2" fillId="0" borderId="1">
      <alignment vertical="center"/>
      <protection locked="0"/>
    </xf>
    <xf numFmtId="182" fontId="2" fillId="0" borderId="1">
      <alignment horizontal="right" vertical="center"/>
      <protection locked="0"/>
    </xf>
    <xf numFmtId="0" fontId="7" fillId="2" borderId="0" applyNumberFormat="0" applyFill="0" applyBorder="0" applyProtection="0">
      <alignment horizontal="center"/>
    </xf>
    <xf numFmtId="0" fontId="7" fillId="2" borderId="0" applyNumberFormat="0" applyFill="0" applyBorder="0" applyProtection="0"/>
    <xf numFmtId="0" fontId="2" fillId="0" borderId="0" applyNumberFormat="0" applyFont="0" applyFill="0" applyBorder="0">
      <alignment horizontal="center" vertical="center"/>
      <protection locked="0"/>
    </xf>
    <xf numFmtId="186" fontId="2" fillId="0" borderId="0" applyFill="0" applyBorder="0">
      <alignment horizontal="center" vertical="center"/>
    </xf>
    <xf numFmtId="181" fontId="2" fillId="0" borderId="0" applyFill="0" applyBorder="0">
      <alignment horizontal="center" vertical="center"/>
    </xf>
    <xf numFmtId="185" fontId="2" fillId="0" borderId="0" applyFill="0" applyBorder="0">
      <alignment horizontal="center" vertical="center"/>
    </xf>
    <xf numFmtId="183" fontId="2" fillId="0" borderId="0" applyFill="0" applyBorder="0">
      <alignment horizontal="center" vertical="center"/>
    </xf>
    <xf numFmtId="184" fontId="2" fillId="0" borderId="0" applyFill="0" applyBorder="0">
      <alignment horizontal="center" vertical="center"/>
    </xf>
    <xf numFmtId="182" fontId="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1" fontId="9" fillId="0" borderId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0" fillId="0" borderId="0" applyFont="0" applyFill="0" applyBorder="0" applyAlignment="0" applyProtection="0"/>
    <xf numFmtId="189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" fillId="0" borderId="0" applyFont="0" applyFill="0" applyBorder="0" applyAlignment="0" applyProtection="0">
      <alignment horizontal="center"/>
    </xf>
    <xf numFmtId="38" fontId="11" fillId="3" borderId="0" applyNumberFormat="0" applyBorder="0" applyAlignment="0" applyProtection="0"/>
    <xf numFmtId="0" fontId="5" fillId="0" borderId="0" applyFill="0" applyBorder="0" applyAlignment="0"/>
    <xf numFmtId="0" fontId="12" fillId="0" borderId="0" applyFill="0" applyBorder="0" applyAlignment="0"/>
    <xf numFmtId="0" fontId="13" fillId="0" borderId="0" applyFill="0" applyBorder="0" applyAlignment="0"/>
    <xf numFmtId="0" fontId="11" fillId="0" borderId="0" applyFill="0" applyBorder="0" applyAlignment="0"/>
    <xf numFmtId="0" fontId="14" fillId="4" borderId="2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Fill="0" applyBorder="0" applyAlignment="0">
      <protection locked="0"/>
    </xf>
    <xf numFmtId="0" fontId="17" fillId="0" borderId="0" applyFill="0" applyBorder="0" applyAlignment="0">
      <protection locked="0"/>
    </xf>
    <xf numFmtId="171" fontId="18" fillId="0" borderId="3" applyProtection="0"/>
    <xf numFmtId="179" fontId="19" fillId="0" borderId="3">
      <alignment horizontal="right"/>
      <protection locked="0"/>
    </xf>
    <xf numFmtId="10" fontId="11" fillId="5" borderId="4" applyNumberFormat="0" applyBorder="0" applyAlignment="0" applyProtection="0"/>
    <xf numFmtId="0" fontId="18" fillId="0" borderId="3">
      <protection locked="0"/>
    </xf>
    <xf numFmtId="180" fontId="1" fillId="6" borderId="0" applyFont="0" applyBorder="0" applyAlignment="0">
      <alignment horizontal="right"/>
      <protection locked="0"/>
    </xf>
    <xf numFmtId="180" fontId="1" fillId="5" borderId="0" applyFont="0" applyBorder="0">
      <alignment horizontal="right"/>
      <protection locked="0"/>
    </xf>
    <xf numFmtId="0" fontId="20" fillId="4" borderId="0" applyNumberFormat="0" applyFont="0" applyAlignment="0"/>
    <xf numFmtId="0" fontId="20" fillId="4" borderId="5" applyNumberFormat="0" applyFont="0" applyAlignment="0">
      <protection locked="0"/>
    </xf>
    <xf numFmtId="0" fontId="21" fillId="0" borderId="6" applyFill="0">
      <alignment horizontal="center" vertical="center"/>
    </xf>
    <xf numFmtId="0" fontId="2" fillId="0" borderId="6" applyFill="0">
      <alignment horizontal="center" vertical="center"/>
    </xf>
    <xf numFmtId="188" fontId="2" fillId="0" borderId="6" applyFill="0">
      <alignment horizontal="center" vertical="center"/>
    </xf>
    <xf numFmtId="0" fontId="22" fillId="0" borderId="0" applyFill="0" applyBorder="0" applyAlignment="0"/>
    <xf numFmtId="178" fontId="23" fillId="0" borderId="3">
      <alignment horizontal="right"/>
      <protection locked="0"/>
    </xf>
    <xf numFmtId="177" fontId="24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21" fillId="0" borderId="0" applyFill="0" applyBorder="0">
      <alignment horizontal="right"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0" fontId="26" fillId="0" borderId="7">
      <alignment horizontal="center"/>
    </xf>
    <xf numFmtId="0" fontId="25" fillId="7" borderId="0" applyNumberFormat="0" applyFont="0" applyBorder="0" applyAlignment="0" applyProtection="0"/>
    <xf numFmtId="186" fontId="2" fillId="0" borderId="0" applyFill="0" applyBorder="0">
      <alignment horizontal="right" vertical="center"/>
    </xf>
    <xf numFmtId="187" fontId="2" fillId="0" borderId="0" applyFill="0" applyBorder="0">
      <alignment horizontal="right" vertical="center"/>
    </xf>
    <xf numFmtId="185" fontId="2" fillId="0" borderId="0" applyFill="0" applyBorder="0">
      <alignment horizontal="right" vertical="center"/>
    </xf>
    <xf numFmtId="183" fontId="2" fillId="0" borderId="0" applyFill="0" applyBorder="0">
      <alignment horizontal="right" vertical="center"/>
    </xf>
    <xf numFmtId="184" fontId="2" fillId="0" borderId="0" applyFill="0" applyBorder="0">
      <alignment horizontal="right" vertical="center"/>
    </xf>
    <xf numFmtId="182" fontId="2" fillId="0" borderId="0" applyFill="0" applyBorder="0">
      <alignment horizontal="right" vertical="center"/>
    </xf>
    <xf numFmtId="4" fontId="4" fillId="8" borderId="8" applyNumberFormat="0" applyProtection="0">
      <alignment vertical="center"/>
    </xf>
    <xf numFmtId="4" fontId="27" fillId="9" borderId="8" applyNumberFormat="0" applyProtection="0">
      <alignment vertical="center"/>
    </xf>
    <xf numFmtId="4" fontId="4" fillId="9" borderId="8" applyNumberFormat="0" applyProtection="0">
      <alignment horizontal="left" vertical="center" indent="1"/>
    </xf>
    <xf numFmtId="0" fontId="4" fillId="9" borderId="8" applyNumberFormat="0" applyProtection="0">
      <alignment horizontal="left" vertical="top" indent="1"/>
    </xf>
    <xf numFmtId="4" fontId="4" fillId="0" borderId="0" applyNumberFormat="0" applyProtection="0">
      <alignment horizontal="left" vertical="center" indent="1"/>
    </xf>
    <xf numFmtId="4" fontId="3" fillId="10" borderId="8" applyNumberFormat="0" applyProtection="0">
      <alignment horizontal="right" vertical="center"/>
    </xf>
    <xf numFmtId="4" fontId="3" fillId="11" borderId="8" applyNumberFormat="0" applyProtection="0">
      <alignment horizontal="right" vertical="center"/>
    </xf>
    <xf numFmtId="4" fontId="3" fillId="12" borderId="8" applyNumberFormat="0" applyProtection="0">
      <alignment horizontal="right" vertical="center"/>
    </xf>
    <xf numFmtId="4" fontId="3" fillId="13" borderId="8" applyNumberFormat="0" applyProtection="0">
      <alignment horizontal="right" vertical="center"/>
    </xf>
    <xf numFmtId="4" fontId="3" fillId="14" borderId="8" applyNumberFormat="0" applyProtection="0">
      <alignment horizontal="right" vertical="center"/>
    </xf>
    <xf numFmtId="4" fontId="3" fillId="15" borderId="8" applyNumberFormat="0" applyProtection="0">
      <alignment horizontal="right" vertical="center"/>
    </xf>
    <xf numFmtId="4" fontId="3" fillId="16" borderId="8" applyNumberFormat="0" applyProtection="0">
      <alignment horizontal="right" vertical="center"/>
    </xf>
    <xf numFmtId="4" fontId="3" fillId="17" borderId="8" applyNumberFormat="0" applyProtection="0">
      <alignment horizontal="right" vertical="center"/>
    </xf>
    <xf numFmtId="4" fontId="3" fillId="18" borderId="8" applyNumberFormat="0" applyProtection="0">
      <alignment horizontal="right" vertical="center"/>
    </xf>
    <xf numFmtId="4" fontId="4" fillId="19" borderId="9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28" fillId="21" borderId="0" applyNumberFormat="0" applyProtection="0">
      <alignment horizontal="left" vertical="center" indent="1"/>
    </xf>
    <xf numFmtId="4" fontId="3" fillId="22" borderId="10" applyNumberFormat="0" applyProtection="0">
      <alignment horizontal="center" vertical="center"/>
    </xf>
    <xf numFmtId="4" fontId="6" fillId="20" borderId="0" applyNumberFormat="0" applyProtection="0">
      <alignment horizontal="left" vertical="center" indent="1"/>
    </xf>
    <xf numFmtId="4" fontId="6" fillId="23" borderId="0" applyNumberFormat="0" applyProtection="0">
      <alignment horizontal="left" vertical="center" indent="1"/>
    </xf>
    <xf numFmtId="0" fontId="1" fillId="22" borderId="8" applyNumberFormat="0" applyProtection="0">
      <alignment horizontal="left" vertical="center" indent="1"/>
    </xf>
    <xf numFmtId="0" fontId="1" fillId="21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23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6" borderId="8" applyNumberFormat="0" applyProtection="0">
      <alignment horizontal="left" vertical="top" indent="1"/>
    </xf>
    <xf numFmtId="0" fontId="1" fillId="22" borderId="8" applyNumberFormat="0" applyProtection="0">
      <alignment horizontal="left" vertical="center" indent="1"/>
    </xf>
    <xf numFmtId="0" fontId="1" fillId="24" borderId="8" applyNumberFormat="0" applyProtection="0">
      <alignment horizontal="left" vertical="top" indent="1"/>
    </xf>
    <xf numFmtId="4" fontId="3" fillId="5" borderId="8" applyNumberFormat="0" applyProtection="0">
      <alignment vertical="center"/>
    </xf>
    <xf numFmtId="4" fontId="29" fillId="5" borderId="8" applyNumberFormat="0" applyProtection="0">
      <alignment vertical="center"/>
    </xf>
    <xf numFmtId="4" fontId="3" fillId="5" borderId="8" applyNumberFormat="0" applyProtection="0">
      <alignment horizontal="left" vertical="center" indent="1"/>
    </xf>
    <xf numFmtId="0" fontId="3" fillId="5" borderId="8" applyNumberFormat="0" applyProtection="0">
      <alignment horizontal="left" vertical="top" indent="1"/>
    </xf>
    <xf numFmtId="4" fontId="30" fillId="0" borderId="8" applyNumberFormat="0" applyProtection="0">
      <alignment horizontal="right" vertical="center"/>
    </xf>
    <xf numFmtId="4" fontId="29" fillId="0" borderId="8" applyNumberFormat="0" applyProtection="0">
      <alignment horizontal="right" vertical="center"/>
    </xf>
    <xf numFmtId="4" fontId="3" fillId="25" borderId="8" applyNumberFormat="0" applyProtection="0">
      <alignment horizontal="left" vertical="center" indent="1"/>
    </xf>
    <xf numFmtId="0" fontId="4" fillId="25" borderId="11" applyNumberFormat="0" applyProtection="0">
      <alignment horizontal="center" vertical="top"/>
    </xf>
    <xf numFmtId="4" fontId="31" fillId="0" borderId="0" applyNumberFormat="0" applyProtection="0">
      <alignment horizontal="left" vertical="center" indent="1"/>
    </xf>
    <xf numFmtId="4" fontId="18" fillId="20" borderId="8" applyNumberFormat="0" applyProtection="0">
      <alignment horizontal="right" vertical="center"/>
    </xf>
    <xf numFmtId="0" fontId="32" fillId="0" borderId="0" applyFill="0" applyBorder="0" applyAlignment="0"/>
    <xf numFmtId="0" fontId="33" fillId="26" borderId="0"/>
    <xf numFmtId="49" fontId="34" fillId="26" borderId="12">
      <alignment horizontal="center" wrapText="1"/>
    </xf>
    <xf numFmtId="49" fontId="34" fillId="26" borderId="0">
      <alignment horizontal="center" wrapText="1"/>
    </xf>
    <xf numFmtId="0" fontId="33" fillId="26" borderId="0"/>
    <xf numFmtId="0" fontId="35" fillId="0" borderId="0" applyFill="0" applyBorder="0" applyAlignment="0"/>
    <xf numFmtId="38" fontId="36" fillId="0" borderId="2" applyBorder="0" applyAlignment="0"/>
    <xf numFmtId="38" fontId="37" fillId="27" borderId="0" applyNumberFormat="0" applyFill="0" applyBorder="0" applyProtection="0">
      <alignment horizontal="left" vertical="center"/>
    </xf>
    <xf numFmtId="0" fontId="65" fillId="39" borderId="17" applyNumberFormat="0" applyAlignment="0" applyProtection="0"/>
    <xf numFmtId="0" fontId="1" fillId="0" borderId="0"/>
  </cellStyleXfs>
  <cellXfs count="283">
    <xf numFmtId="0" fontId="0" fillId="0" borderId="0" xfId="0"/>
    <xf numFmtId="0" fontId="39" fillId="0" borderId="0" xfId="0" applyFont="1"/>
    <xf numFmtId="0" fontId="39" fillId="0" borderId="0" xfId="0" applyFont="1" applyFill="1" applyBorder="1"/>
    <xf numFmtId="0" fontId="41" fillId="0" borderId="0" xfId="45" applyFont="1" applyAlignment="1" applyProtection="1"/>
    <xf numFmtId="0" fontId="42" fillId="0" borderId="0" xfId="0" applyFont="1"/>
    <xf numFmtId="0" fontId="43" fillId="0" borderId="0" xfId="0" applyFont="1"/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9" borderId="0" xfId="0" applyFont="1" applyFill="1" applyAlignment="1">
      <alignment horizontal="center"/>
    </xf>
    <xf numFmtId="0" fontId="44" fillId="0" borderId="0" xfId="0" applyFont="1" applyAlignment="1">
      <alignment horizontal="center"/>
    </xf>
    <xf numFmtId="0" fontId="45" fillId="35" borderId="0" xfId="0" applyFont="1" applyFill="1" applyAlignment="1">
      <alignment horizontal="center"/>
    </xf>
    <xf numFmtId="0" fontId="45" fillId="34" borderId="0" xfId="0" applyFont="1" applyFill="1" applyAlignment="1">
      <alignment horizontal="center"/>
    </xf>
    <xf numFmtId="0" fontId="45" fillId="36" borderId="0" xfId="0" applyFont="1" applyFill="1" applyAlignment="1">
      <alignment horizontal="center"/>
    </xf>
    <xf numFmtId="0" fontId="45" fillId="33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39" fillId="0" borderId="0" xfId="0" quotePrefix="1" applyFont="1" applyBorder="1" applyAlignment="1">
      <alignment horizontal="center"/>
    </xf>
    <xf numFmtId="167" fontId="44" fillId="0" borderId="0" xfId="33" applyNumberFormat="1" applyFont="1" applyFill="1" applyBorder="1" applyAlignment="1">
      <alignment horizontal="right"/>
    </xf>
    <xf numFmtId="0" fontId="39" fillId="0" borderId="0" xfId="0" applyFont="1" applyFill="1"/>
    <xf numFmtId="0" fontId="39" fillId="0" borderId="0" xfId="0" applyFont="1" applyFill="1" applyBorder="1" applyAlignment="1">
      <alignment horizontal="left"/>
    </xf>
    <xf numFmtId="0" fontId="43" fillId="0" borderId="14" xfId="0" applyFont="1" applyFill="1" applyBorder="1"/>
    <xf numFmtId="0" fontId="43" fillId="0" borderId="14" xfId="0" quotePrefix="1" applyFont="1" applyBorder="1" applyAlignment="1">
      <alignment horizontal="center"/>
    </xf>
    <xf numFmtId="167" fontId="43" fillId="0" borderId="14" xfId="0" applyNumberFormat="1" applyFont="1" applyFill="1" applyBorder="1" applyAlignment="1">
      <alignment horizontal="right"/>
    </xf>
    <xf numFmtId="0" fontId="43" fillId="0" borderId="0" xfId="0" applyFont="1" applyFill="1"/>
    <xf numFmtId="0" fontId="43" fillId="0" borderId="0" xfId="0" applyFont="1" applyFill="1" applyBorder="1"/>
    <xf numFmtId="0" fontId="43" fillId="0" borderId="0" xfId="0" quotePrefix="1" applyFont="1" applyBorder="1" applyAlignment="1">
      <alignment horizontal="right"/>
    </xf>
    <xf numFmtId="167" fontId="43" fillId="0" borderId="0" xfId="0" applyNumberFormat="1" applyFont="1" applyFill="1" applyBorder="1" applyAlignment="1">
      <alignment horizontal="right"/>
    </xf>
    <xf numFmtId="167" fontId="47" fillId="0" borderId="0" xfId="33" applyNumberFormat="1" applyFont="1" applyFill="1" applyBorder="1" applyAlignment="1">
      <alignment horizontal="right"/>
    </xf>
    <xf numFmtId="167" fontId="39" fillId="0" borderId="0" xfId="0" applyNumberFormat="1" applyFont="1"/>
    <xf numFmtId="0" fontId="48" fillId="0" borderId="0" xfId="0" applyFont="1" applyAlignment="1">
      <alignment horizontal="right"/>
    </xf>
    <xf numFmtId="0" fontId="39" fillId="0" borderId="15" xfId="0" applyFont="1" applyFill="1" applyBorder="1"/>
    <xf numFmtId="3" fontId="39" fillId="0" borderId="15" xfId="0" applyNumberFormat="1" applyFont="1" applyBorder="1"/>
    <xf numFmtId="3" fontId="39" fillId="0" borderId="0" xfId="0" applyNumberFormat="1" applyFont="1" applyBorder="1"/>
    <xf numFmtId="0" fontId="39" fillId="0" borderId="13" xfId="0" applyFont="1" applyFill="1" applyBorder="1"/>
    <xf numFmtId="0" fontId="39" fillId="0" borderId="13" xfId="0" quotePrefix="1" applyFont="1" applyBorder="1" applyAlignment="1">
      <alignment horizontal="center"/>
    </xf>
    <xf numFmtId="3" fontId="39" fillId="0" borderId="13" xfId="0" applyNumberFormat="1" applyFont="1" applyBorder="1"/>
    <xf numFmtId="3" fontId="39" fillId="0" borderId="13" xfId="0" applyNumberFormat="1" applyFont="1" applyFill="1" applyBorder="1"/>
    <xf numFmtId="165" fontId="39" fillId="0" borderId="0" xfId="23" applyNumberFormat="1" applyFont="1" applyBorder="1"/>
    <xf numFmtId="2" fontId="39" fillId="0" borderId="0" xfId="0" applyNumberFormat="1" applyFont="1" applyBorder="1"/>
    <xf numFmtId="1" fontId="39" fillId="0" borderId="0" xfId="0" applyNumberFormat="1" applyFont="1" applyBorder="1"/>
    <xf numFmtId="9" fontId="39" fillId="0" borderId="0" xfId="62" applyFont="1" applyBorder="1"/>
    <xf numFmtId="3" fontId="39" fillId="0" borderId="0" xfId="0" applyNumberFormat="1" applyFont="1" applyFill="1" applyBorder="1"/>
    <xf numFmtId="0" fontId="43" fillId="0" borderId="0" xfId="0" applyFont="1" applyFill="1" applyBorder="1" applyAlignment="1">
      <alignment horizontal="center"/>
    </xf>
    <xf numFmtId="9" fontId="39" fillId="0" borderId="0" xfId="62" applyFont="1" applyFill="1" applyBorder="1"/>
    <xf numFmtId="2" fontId="39" fillId="0" borderId="0" xfId="0" applyNumberFormat="1" applyFont="1" applyFill="1" applyBorder="1"/>
    <xf numFmtId="0" fontId="39" fillId="0" borderId="0" xfId="0" applyFont="1" applyBorder="1"/>
    <xf numFmtId="0" fontId="39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9" fillId="0" borderId="0" xfId="0" quotePrefix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169" fontId="39" fillId="0" borderId="0" xfId="0" applyNumberFormat="1" applyFont="1" applyBorder="1" applyAlignment="1">
      <alignment horizontal="right"/>
    </xf>
    <xf numFmtId="0" fontId="39" fillId="0" borderId="0" xfId="0" applyFont="1" applyBorder="1" applyAlignment="1">
      <alignment horizontal="right"/>
    </xf>
    <xf numFmtId="0" fontId="39" fillId="0" borderId="13" xfId="0" applyFont="1" applyBorder="1"/>
    <xf numFmtId="0" fontId="39" fillId="0" borderId="13" xfId="0" applyFont="1" applyBorder="1" applyAlignment="1">
      <alignment horizontal="right"/>
    </xf>
    <xf numFmtId="3" fontId="39" fillId="0" borderId="13" xfId="0" applyNumberFormat="1" applyFont="1" applyBorder="1" applyAlignment="1">
      <alignment horizontal="right"/>
    </xf>
    <xf numFmtId="0" fontId="43" fillId="0" borderId="14" xfId="0" applyFont="1" applyBorder="1"/>
    <xf numFmtId="0" fontId="43" fillId="0" borderId="14" xfId="0" applyFont="1" applyBorder="1" applyAlignment="1">
      <alignment horizontal="right"/>
    </xf>
    <xf numFmtId="3" fontId="43" fillId="0" borderId="14" xfId="0" applyNumberFormat="1" applyFont="1" applyBorder="1" applyAlignment="1">
      <alignment horizontal="right"/>
    </xf>
    <xf numFmtId="3" fontId="43" fillId="0" borderId="0" xfId="0" applyNumberFormat="1" applyFont="1"/>
    <xf numFmtId="0" fontId="49" fillId="0" borderId="0" xfId="0" applyFont="1"/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9" fontId="39" fillId="0" borderId="0" xfId="0" applyNumberFormat="1" applyFont="1" applyFill="1" applyBorder="1"/>
    <xf numFmtId="0" fontId="49" fillId="0" borderId="0" xfId="0" applyFont="1" applyFill="1" applyBorder="1"/>
    <xf numFmtId="0" fontId="39" fillId="0" borderId="0" xfId="0" quotePrefix="1" applyFont="1" applyAlignment="1">
      <alignment horizontal="right"/>
    </xf>
    <xf numFmtId="3" fontId="39" fillId="0" borderId="0" xfId="0" applyNumberFormat="1" applyFont="1" applyFill="1" applyAlignment="1">
      <alignment horizontal="right"/>
    </xf>
    <xf numFmtId="3" fontId="39" fillId="0" borderId="0" xfId="0" applyNumberFormat="1" applyFont="1" applyFill="1"/>
    <xf numFmtId="0" fontId="39" fillId="0" borderId="0" xfId="0" applyFont="1" applyBorder="1" applyAlignment="1">
      <alignment horizontal="left"/>
    </xf>
    <xf numFmtId="3" fontId="39" fillId="0" borderId="0" xfId="0" applyNumberFormat="1" applyFont="1" applyBorder="1" applyAlignment="1">
      <alignment horizontal="center"/>
    </xf>
    <xf numFmtId="1" fontId="39" fillId="0" borderId="0" xfId="0" applyNumberFormat="1" applyFont="1"/>
    <xf numFmtId="0" fontId="39" fillId="0" borderId="13" xfId="0" applyFont="1" applyBorder="1" applyAlignment="1">
      <alignment horizontal="left"/>
    </xf>
    <xf numFmtId="3" fontId="39" fillId="0" borderId="13" xfId="0" applyNumberFormat="1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right"/>
    </xf>
    <xf numFmtId="0" fontId="43" fillId="0" borderId="0" xfId="0" applyFont="1" applyBorder="1"/>
    <xf numFmtId="0" fontId="40" fillId="0" borderId="0" xfId="0" applyFont="1" applyFill="1"/>
    <xf numFmtId="0" fontId="40" fillId="0" borderId="0" xfId="0" applyFont="1" applyFill="1" applyAlignment="1">
      <alignment horizontal="right"/>
    </xf>
    <xf numFmtId="166" fontId="39" fillId="0" borderId="0" xfId="0" applyNumberFormat="1" applyFont="1" applyFill="1" applyAlignment="1">
      <alignment horizontal="right"/>
    </xf>
    <xf numFmtId="0" fontId="38" fillId="32" borderId="14" xfId="0" applyFont="1" applyFill="1" applyBorder="1"/>
    <xf numFmtId="0" fontId="38" fillId="32" borderId="14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165" fontId="39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left"/>
    </xf>
    <xf numFmtId="165" fontId="39" fillId="0" borderId="13" xfId="0" applyNumberFormat="1" applyFont="1" applyFill="1" applyBorder="1" applyAlignment="1">
      <alignment horizontal="right"/>
    </xf>
    <xf numFmtId="168" fontId="39" fillId="0" borderId="0" xfId="0" applyNumberFormat="1" applyFont="1" applyFill="1" applyAlignment="1">
      <alignment horizontal="right"/>
    </xf>
    <xf numFmtId="20" fontId="39" fillId="0" borderId="0" xfId="0" applyNumberFormat="1" applyFont="1"/>
    <xf numFmtId="0" fontId="38" fillId="32" borderId="15" xfId="0" applyFont="1" applyFill="1" applyBorder="1" applyAlignment="1">
      <alignment vertical="center" wrapText="1"/>
    </xf>
    <xf numFmtId="0" fontId="38" fillId="32" borderId="15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/>
    </xf>
    <xf numFmtId="0" fontId="51" fillId="32" borderId="13" xfId="0" quotePrefix="1" applyFont="1" applyFill="1" applyBorder="1" applyAlignment="1">
      <alignment horizontal="center"/>
    </xf>
    <xf numFmtId="0" fontId="51" fillId="32" borderId="13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165" fontId="39" fillId="0" borderId="0" xfId="0" applyNumberFormat="1" applyFont="1" applyBorder="1" applyAlignment="1">
      <alignment horizontal="right"/>
    </xf>
    <xf numFmtId="165" fontId="53" fillId="0" borderId="0" xfId="0" applyNumberFormat="1" applyFont="1" applyBorder="1" applyAlignment="1">
      <alignment horizontal="right"/>
    </xf>
    <xf numFmtId="165" fontId="54" fillId="0" borderId="0" xfId="0" applyNumberFormat="1" applyFont="1" applyBorder="1" applyAlignment="1">
      <alignment horizontal="right"/>
    </xf>
    <xf numFmtId="0" fontId="39" fillId="0" borderId="13" xfId="0" applyFont="1" applyFill="1" applyBorder="1" applyAlignment="1">
      <alignment horizontal="left"/>
    </xf>
    <xf numFmtId="165" fontId="39" fillId="0" borderId="13" xfId="0" applyNumberFormat="1" applyFont="1" applyBorder="1" applyAlignment="1">
      <alignment horizontal="right"/>
    </xf>
    <xf numFmtId="0" fontId="43" fillId="0" borderId="14" xfId="0" applyFont="1" applyFill="1" applyBorder="1" applyAlignment="1">
      <alignment horizontal="left"/>
    </xf>
    <xf numFmtId="165" fontId="39" fillId="0" borderId="14" xfId="0" applyNumberFormat="1" applyFont="1" applyBorder="1" applyAlignment="1">
      <alignment horizontal="right"/>
    </xf>
    <xf numFmtId="3" fontId="39" fillId="0" borderId="14" xfId="0" applyNumberFormat="1" applyFont="1" applyBorder="1"/>
    <xf numFmtId="0" fontId="55" fillId="0" borderId="0" xfId="0" applyFont="1" applyFill="1" applyBorder="1" applyAlignment="1">
      <alignment horizontal="left"/>
    </xf>
    <xf numFmtId="43" fontId="55" fillId="0" borderId="0" xfId="23" applyFont="1" applyBorder="1"/>
    <xf numFmtId="0" fontId="43" fillId="0" borderId="0" xfId="0" applyFont="1" applyFill="1" applyBorder="1" applyAlignment="1">
      <alignment horizontal="center" vertical="center" wrapText="1"/>
    </xf>
    <xf numFmtId="0" fontId="38" fillId="32" borderId="13" xfId="0" applyFont="1" applyFill="1" applyBorder="1"/>
    <xf numFmtId="0" fontId="56" fillId="32" borderId="13" xfId="0" applyFont="1" applyFill="1" applyBorder="1" applyAlignment="1">
      <alignment horizontal="center"/>
    </xf>
    <xf numFmtId="166" fontId="39" fillId="0" borderId="0" xfId="62" applyNumberFormat="1" applyFont="1" applyBorder="1" applyAlignment="1">
      <alignment horizontal="right"/>
    </xf>
    <xf numFmtId="9" fontId="39" fillId="0" borderId="0" xfId="0" applyNumberFormat="1" applyFont="1"/>
    <xf numFmtId="166" fontId="54" fillId="0" borderId="0" xfId="62" applyNumberFormat="1" applyFont="1" applyBorder="1" applyAlignment="1">
      <alignment horizontal="right"/>
    </xf>
    <xf numFmtId="166" fontId="39" fillId="0" borderId="13" xfId="62" applyNumberFormat="1" applyFont="1" applyBorder="1" applyAlignment="1">
      <alignment horizontal="right"/>
    </xf>
    <xf numFmtId="0" fontId="55" fillId="0" borderId="0" xfId="0" applyFont="1" applyFill="1" applyBorder="1"/>
    <xf numFmtId="0" fontId="38" fillId="32" borderId="15" xfId="0" applyFont="1" applyFill="1" applyBorder="1"/>
    <xf numFmtId="0" fontId="38" fillId="32" borderId="15" xfId="0" applyFont="1" applyFill="1" applyBorder="1" applyAlignment="1">
      <alignment horizontal="center"/>
    </xf>
    <xf numFmtId="0" fontId="38" fillId="32" borderId="13" xfId="0" applyFont="1" applyFill="1" applyBorder="1" applyAlignment="1">
      <alignment horizontal="center"/>
    </xf>
    <xf numFmtId="165" fontId="39" fillId="0" borderId="0" xfId="0" applyNumberFormat="1" applyFont="1"/>
    <xf numFmtId="165" fontId="39" fillId="0" borderId="13" xfId="23" applyNumberFormat="1" applyFont="1" applyBorder="1"/>
    <xf numFmtId="9" fontId="39" fillId="0" borderId="13" xfId="62" applyFont="1" applyBorder="1"/>
    <xf numFmtId="0" fontId="39" fillId="0" borderId="14" xfId="0" applyFont="1" applyFill="1" applyBorder="1"/>
    <xf numFmtId="165" fontId="39" fillId="0" borderId="14" xfId="0" applyNumberFormat="1" applyFont="1" applyBorder="1"/>
    <xf numFmtId="0" fontId="39" fillId="0" borderId="14" xfId="0" applyFont="1" applyBorder="1" applyAlignment="1">
      <alignment horizontal="right"/>
    </xf>
    <xf numFmtId="0" fontId="39" fillId="0" borderId="14" xfId="0" applyFont="1" applyBorder="1"/>
    <xf numFmtId="0" fontId="40" fillId="0" borderId="0" xfId="0" applyFont="1" applyFill="1" applyBorder="1"/>
    <xf numFmtId="0" fontId="38" fillId="32" borderId="14" xfId="0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48" fillId="0" borderId="0" xfId="0" applyFont="1"/>
    <xf numFmtId="0" fontId="48" fillId="0" borderId="0" xfId="0" applyFont="1" applyFill="1"/>
    <xf numFmtId="2" fontId="39" fillId="0" borderId="13" xfId="0" applyNumberFormat="1" applyFont="1" applyFill="1" applyBorder="1"/>
    <xf numFmtId="0" fontId="51" fillId="32" borderId="13" xfId="0" applyFont="1" applyFill="1" applyBorder="1"/>
    <xf numFmtId="164" fontId="39" fillId="0" borderId="0" xfId="0" applyNumberFormat="1" applyFont="1" applyFill="1" applyBorder="1" applyAlignment="1">
      <alignment horizontal="right"/>
    </xf>
    <xf numFmtId="0" fontId="55" fillId="0" borderId="0" xfId="0" applyFont="1"/>
    <xf numFmtId="164" fontId="39" fillId="0" borderId="13" xfId="0" applyNumberFormat="1" applyFont="1" applyFill="1" applyBorder="1" applyAlignment="1">
      <alignment horizontal="right"/>
    </xf>
    <xf numFmtId="167" fontId="44" fillId="0" borderId="13" xfId="33" applyNumberFormat="1" applyFont="1" applyFill="1" applyBorder="1" applyAlignment="1">
      <alignment horizontal="right"/>
    </xf>
    <xf numFmtId="0" fontId="43" fillId="0" borderId="13" xfId="0" applyFont="1" applyFill="1" applyBorder="1"/>
    <xf numFmtId="167" fontId="43" fillId="0" borderId="13" xfId="0" applyNumberFormat="1" applyFont="1" applyFill="1" applyBorder="1" applyAlignment="1">
      <alignment horizontal="right"/>
    </xf>
    <xf numFmtId="0" fontId="38" fillId="32" borderId="14" xfId="0" quotePrefix="1" applyFont="1" applyFill="1" applyBorder="1" applyAlignment="1">
      <alignment horizontal="center"/>
    </xf>
    <xf numFmtId="0" fontId="39" fillId="0" borderId="15" xfId="0" applyFont="1" applyBorder="1"/>
    <xf numFmtId="3" fontId="39" fillId="0" borderId="15" xfId="0" applyNumberFormat="1" applyFont="1" applyFill="1" applyBorder="1" applyAlignment="1">
      <alignment horizontal="right"/>
    </xf>
    <xf numFmtId="3" fontId="39" fillId="0" borderId="0" xfId="0" applyNumberFormat="1" applyFont="1" applyFill="1" applyBorder="1" applyAlignment="1">
      <alignment horizontal="right"/>
    </xf>
    <xf numFmtId="3" fontId="39" fillId="0" borderId="0" xfId="0" applyNumberFormat="1" applyFont="1" applyAlignment="1">
      <alignment horizontal="right"/>
    </xf>
    <xf numFmtId="3" fontId="39" fillId="0" borderId="13" xfId="0" applyNumberFormat="1" applyFont="1" applyFill="1" applyBorder="1" applyAlignment="1">
      <alignment horizontal="right"/>
    </xf>
    <xf numFmtId="0" fontId="39" fillId="0" borderId="0" xfId="0" applyFont="1" applyAlignment="1">
      <alignment horizontal="left"/>
    </xf>
    <xf numFmtId="0" fontId="39" fillId="0" borderId="0" xfId="0" applyFont="1" applyFill="1" applyBorder="1" applyAlignment="1">
      <alignment horizontal="right"/>
    </xf>
    <xf numFmtId="0" fontId="40" fillId="32" borderId="14" xfId="0" applyFont="1" applyFill="1" applyBorder="1"/>
    <xf numFmtId="1" fontId="38" fillId="32" borderId="14" xfId="0" applyNumberFormat="1" applyFont="1" applyFill="1" applyBorder="1" applyAlignment="1">
      <alignment horizontal="right"/>
    </xf>
    <xf numFmtId="0" fontId="38" fillId="32" borderId="14" xfId="0" applyFont="1" applyFill="1" applyBorder="1" applyAlignment="1">
      <alignment vertical="center" wrapText="1"/>
    </xf>
    <xf numFmtId="0" fontId="38" fillId="32" borderId="14" xfId="0" applyFont="1" applyFill="1" applyBorder="1" applyAlignment="1">
      <alignment horizontal="right" vertical="center" wrapText="1"/>
    </xf>
    <xf numFmtId="0" fontId="38" fillId="32" borderId="14" xfId="0" applyFont="1" applyFill="1" applyBorder="1" applyAlignment="1">
      <alignment horizontal="center" vertical="center" wrapText="1"/>
    </xf>
    <xf numFmtId="165" fontId="39" fillId="0" borderId="0" xfId="23" applyNumberFormat="1" applyFont="1" applyFill="1" applyBorder="1" applyAlignment="1">
      <alignment horizontal="right"/>
    </xf>
    <xf numFmtId="165" fontId="43" fillId="0" borderId="14" xfId="0" applyNumberFormat="1" applyFont="1" applyFill="1" applyBorder="1" applyAlignment="1">
      <alignment horizontal="right"/>
    </xf>
    <xf numFmtId="0" fontId="57" fillId="0" borderId="0" xfId="0" applyFont="1"/>
    <xf numFmtId="0" fontId="57" fillId="0" borderId="0" xfId="0" applyFont="1" applyAlignment="1">
      <alignment horizontal="right"/>
    </xf>
    <xf numFmtId="165" fontId="57" fillId="0" borderId="0" xfId="0" applyNumberFormat="1" applyFont="1" applyAlignment="1">
      <alignment horizontal="right"/>
    </xf>
    <xf numFmtId="165" fontId="55" fillId="0" borderId="0" xfId="0" applyNumberFormat="1" applyFont="1" applyAlignment="1">
      <alignment horizontal="right"/>
    </xf>
    <xf numFmtId="165" fontId="55" fillId="0" borderId="0" xfId="0" applyNumberFormat="1" applyFont="1"/>
    <xf numFmtId="10" fontId="45" fillId="35" borderId="16" xfId="0" applyNumberFormat="1" applyFont="1" applyFill="1" applyBorder="1" applyAlignment="1">
      <alignment horizontal="center"/>
    </xf>
    <xf numFmtId="0" fontId="39" fillId="9" borderId="16" xfId="0" applyFont="1" applyFill="1" applyBorder="1" applyAlignment="1">
      <alignment horizontal="center"/>
    </xf>
    <xf numFmtId="10" fontId="39" fillId="0" borderId="0" xfId="0" applyNumberFormat="1" applyFont="1" applyFill="1" applyAlignment="1">
      <alignment horizontal="right"/>
    </xf>
    <xf numFmtId="0" fontId="39" fillId="0" borderId="0" xfId="0" applyFont="1" applyFill="1" applyAlignment="1">
      <alignment horizontal="right"/>
    </xf>
    <xf numFmtId="0" fontId="46" fillId="30" borderId="0" xfId="0" applyFont="1" applyFill="1" applyAlignment="1">
      <alignment horizontal="right"/>
    </xf>
    <xf numFmtId="0" fontId="46" fillId="0" borderId="0" xfId="0" applyFont="1" applyFill="1" applyAlignment="1">
      <alignment horizontal="right"/>
    </xf>
    <xf numFmtId="2" fontId="45" fillId="36" borderId="0" xfId="0" applyNumberFormat="1" applyFont="1" applyFill="1"/>
    <xf numFmtId="0" fontId="38" fillId="32" borderId="14" xfId="0" applyFont="1" applyFill="1" applyBorder="1" applyAlignment="1">
      <alignment horizontal="left"/>
    </xf>
    <xf numFmtId="165" fontId="45" fillId="33" borderId="15" xfId="0" applyNumberFormat="1" applyFont="1" applyFill="1" applyBorder="1" applyAlignment="1">
      <alignment horizontal="right"/>
    </xf>
    <xf numFmtId="165" fontId="39" fillId="0" borderId="15" xfId="0" applyNumberFormat="1" applyFont="1" applyFill="1" applyBorder="1" applyAlignment="1">
      <alignment horizontal="right"/>
    </xf>
    <xf numFmtId="6" fontId="39" fillId="0" borderId="0" xfId="0" applyNumberFormat="1" applyFont="1"/>
    <xf numFmtId="165" fontId="45" fillId="33" borderId="0" xfId="0" applyNumberFormat="1" applyFont="1" applyFill="1" applyBorder="1" applyAlignment="1">
      <alignment horizontal="right"/>
    </xf>
    <xf numFmtId="2" fontId="39" fillId="9" borderId="15" xfId="0" applyNumberFormat="1" applyFont="1" applyFill="1" applyBorder="1"/>
    <xf numFmtId="2" fontId="39" fillId="0" borderId="15" xfId="0" applyNumberFormat="1" applyFont="1" applyFill="1" applyBorder="1"/>
    <xf numFmtId="2" fontId="39" fillId="9" borderId="0" xfId="0" applyNumberFormat="1" applyFont="1" applyFill="1" applyBorder="1"/>
    <xf numFmtId="2" fontId="39" fillId="9" borderId="13" xfId="0" applyNumberFormat="1" applyFont="1" applyFill="1" applyBorder="1"/>
    <xf numFmtId="0" fontId="38" fillId="32" borderId="14" xfId="0" applyFont="1" applyFill="1" applyBorder="1" applyAlignment="1">
      <alignment horizontal="left" vertical="center"/>
    </xf>
    <xf numFmtId="164" fontId="39" fillId="31" borderId="15" xfId="0" applyNumberFormat="1" applyFont="1" applyFill="1" applyBorder="1" applyAlignment="1">
      <alignment horizontal="right"/>
    </xf>
    <xf numFmtId="2" fontId="45" fillId="35" borderId="15" xfId="0" applyNumberFormat="1" applyFont="1" applyFill="1" applyBorder="1"/>
    <xf numFmtId="164" fontId="39" fillId="29" borderId="15" xfId="0" applyNumberFormat="1" applyFont="1" applyFill="1" applyBorder="1" applyAlignment="1">
      <alignment horizontal="right"/>
    </xf>
    <xf numFmtId="164" fontId="39" fillId="31" borderId="0" xfId="0" applyNumberFormat="1" applyFont="1" applyFill="1" applyBorder="1" applyAlignment="1">
      <alignment horizontal="right"/>
    </xf>
    <xf numFmtId="2" fontId="45" fillId="35" borderId="0" xfId="0" applyNumberFormat="1" applyFont="1" applyFill="1" applyBorder="1"/>
    <xf numFmtId="164" fontId="39" fillId="29" borderId="0" xfId="0" applyNumberFormat="1" applyFont="1" applyFill="1" applyBorder="1" applyAlignment="1">
      <alignment horizontal="right"/>
    </xf>
    <xf numFmtId="2" fontId="39" fillId="9" borderId="0" xfId="0" applyNumberFormat="1" applyFont="1" applyFill="1" applyBorder="1" applyAlignment="1">
      <alignment horizontal="right"/>
    </xf>
    <xf numFmtId="164" fontId="39" fillId="0" borderId="0" xfId="0" applyNumberFormat="1" applyFont="1" applyFill="1" applyBorder="1" applyAlignment="1">
      <alignment horizontal="left"/>
    </xf>
    <xf numFmtId="164" fontId="39" fillId="31" borderId="13" xfId="0" applyNumberFormat="1" applyFont="1" applyFill="1" applyBorder="1" applyAlignment="1">
      <alignment horizontal="right"/>
    </xf>
    <xf numFmtId="2" fontId="45" fillId="35" borderId="13" xfId="0" applyNumberFormat="1" applyFont="1" applyFill="1" applyBorder="1"/>
    <xf numFmtId="164" fontId="39" fillId="29" borderId="13" xfId="0" applyNumberFormat="1" applyFont="1" applyFill="1" applyBorder="1" applyAlignment="1">
      <alignment horizontal="right"/>
    </xf>
    <xf numFmtId="164" fontId="45" fillId="35" borderId="15" xfId="0" applyNumberFormat="1" applyFont="1" applyFill="1" applyBorder="1" applyAlignment="1">
      <alignment horizontal="right"/>
    </xf>
    <xf numFmtId="164" fontId="45" fillId="35" borderId="0" xfId="0" applyNumberFormat="1" applyFont="1" applyFill="1" applyBorder="1" applyAlignment="1">
      <alignment horizontal="right"/>
    </xf>
    <xf numFmtId="164" fontId="45" fillId="35" borderId="13" xfId="0" applyNumberFormat="1" applyFont="1" applyFill="1" applyBorder="1"/>
    <xf numFmtId="165" fontId="45" fillId="35" borderId="0" xfId="0" applyNumberFormat="1" applyFont="1" applyFill="1" applyBorder="1" applyAlignment="1">
      <alignment horizontal="right"/>
    </xf>
    <xf numFmtId="167" fontId="44" fillId="31" borderId="0" xfId="33" applyNumberFormat="1" applyFont="1" applyFill="1" applyBorder="1" applyAlignment="1">
      <alignment horizontal="right"/>
    </xf>
    <xf numFmtId="167" fontId="55" fillId="0" borderId="0" xfId="0" applyNumberFormat="1" applyFont="1"/>
    <xf numFmtId="3" fontId="45" fillId="34" borderId="0" xfId="0" applyNumberFormat="1" applyFont="1" applyFill="1" applyBorder="1" applyAlignment="1">
      <alignment horizontal="right"/>
    </xf>
    <xf numFmtId="165" fontId="39" fillId="0" borderId="0" xfId="23" applyNumberFormat="1" applyFont="1"/>
    <xf numFmtId="3" fontId="45" fillId="36" borderId="0" xfId="0" applyNumberFormat="1" applyFont="1" applyFill="1" applyBorder="1" applyAlignment="1">
      <alignment horizontal="right"/>
    </xf>
    <xf numFmtId="167" fontId="44" fillId="31" borderId="13" xfId="33" applyNumberFormat="1" applyFont="1" applyFill="1" applyBorder="1" applyAlignment="1">
      <alignment horizontal="right"/>
    </xf>
    <xf numFmtId="3" fontId="45" fillId="36" borderId="13" xfId="0" applyNumberFormat="1" applyFont="1" applyFill="1" applyBorder="1" applyAlignment="1">
      <alignment horizontal="right"/>
    </xf>
    <xf numFmtId="165" fontId="45" fillId="35" borderId="0" xfId="23" applyNumberFormat="1" applyFont="1" applyFill="1" applyBorder="1" applyAlignment="1">
      <alignment horizontal="right"/>
    </xf>
    <xf numFmtId="165" fontId="43" fillId="0" borderId="14" xfId="0" applyNumberFormat="1" applyFont="1" applyBorder="1" applyAlignment="1">
      <alignment horizontal="right"/>
    </xf>
    <xf numFmtId="165" fontId="39" fillId="0" borderId="0" xfId="23" applyNumberFormat="1" applyFont="1" applyAlignment="1">
      <alignment horizontal="right"/>
    </xf>
    <xf numFmtId="165" fontId="55" fillId="0" borderId="0" xfId="23" applyNumberFormat="1" applyFont="1" applyFill="1" applyBorder="1" applyAlignment="1">
      <alignment horizontal="right"/>
    </xf>
    <xf numFmtId="170" fontId="43" fillId="0" borderId="14" xfId="23" applyNumberFormat="1" applyFont="1" applyFill="1" applyBorder="1" applyAlignment="1">
      <alignment vertical="center"/>
    </xf>
    <xf numFmtId="0" fontId="38" fillId="32" borderId="14" xfId="0" applyFont="1" applyFill="1" applyBorder="1" applyAlignment="1">
      <alignment horizontal="left" vertical="center" wrapText="1"/>
    </xf>
    <xf numFmtId="165" fontId="39" fillId="0" borderId="0" xfId="0" applyNumberFormat="1" applyFont="1" applyAlignment="1">
      <alignment horizontal="right"/>
    </xf>
    <xf numFmtId="0" fontId="58" fillId="30" borderId="0" xfId="0" applyFont="1" applyFill="1"/>
    <xf numFmtId="0" fontId="58" fillId="30" borderId="0" xfId="0" applyFont="1" applyFill="1" applyBorder="1"/>
    <xf numFmtId="0" fontId="59" fillId="30" borderId="0" xfId="0" applyFont="1" applyFill="1"/>
    <xf numFmtId="0" fontId="60" fillId="0" borderId="0" xfId="0" applyFont="1"/>
    <xf numFmtId="0" fontId="60" fillId="28" borderId="0" xfId="0" applyFont="1" applyFill="1"/>
    <xf numFmtId="0" fontId="59" fillId="30" borderId="0" xfId="0" applyFont="1" applyFill="1" applyAlignment="1">
      <alignment horizontal="right"/>
    </xf>
    <xf numFmtId="0" fontId="58" fillId="30" borderId="0" xfId="0" applyFont="1" applyFill="1" applyAlignment="1">
      <alignment horizontal="center"/>
    </xf>
    <xf numFmtId="0" fontId="61" fillId="30" borderId="0" xfId="0" applyFont="1" applyFill="1" applyBorder="1" applyAlignment="1">
      <alignment horizontal="left"/>
    </xf>
    <xf numFmtId="0" fontId="62" fillId="30" borderId="0" xfId="0" applyFont="1" applyFill="1" applyBorder="1"/>
    <xf numFmtId="0" fontId="61" fillId="30" borderId="0" xfId="0" applyFont="1" applyFill="1" applyBorder="1" applyAlignment="1">
      <alignment horizontal="right"/>
    </xf>
    <xf numFmtId="0" fontId="62" fillId="30" borderId="0" xfId="0" applyFont="1" applyFill="1"/>
    <xf numFmtId="0" fontId="63" fillId="0" borderId="0" xfId="0" applyFont="1"/>
    <xf numFmtId="0" fontId="63" fillId="0" borderId="0" xfId="0" applyFont="1" applyFill="1" applyBorder="1"/>
    <xf numFmtId="0" fontId="61" fillId="30" borderId="0" xfId="0" applyFont="1" applyFill="1"/>
    <xf numFmtId="0" fontId="62" fillId="30" borderId="0" xfId="0" applyFont="1" applyFill="1" applyAlignment="1">
      <alignment horizontal="right"/>
    </xf>
    <xf numFmtId="0" fontId="39" fillId="31" borderId="0" xfId="0" applyFont="1" applyFill="1" applyBorder="1"/>
    <xf numFmtId="0" fontId="39" fillId="31" borderId="0" xfId="0" applyFont="1" applyFill="1" applyBorder="1" applyAlignment="1">
      <alignment horizontal="right"/>
    </xf>
    <xf numFmtId="165" fontId="45" fillId="31" borderId="0" xfId="23" applyNumberFormat="1" applyFont="1" applyFill="1" applyBorder="1" applyAlignment="1">
      <alignment horizontal="right"/>
    </xf>
    <xf numFmtId="0" fontId="39" fillId="35" borderId="0" xfId="0" applyFont="1" applyFill="1" applyBorder="1"/>
    <xf numFmtId="0" fontId="39" fillId="9" borderId="0" xfId="0" applyFont="1" applyFill="1" applyBorder="1" applyAlignment="1">
      <alignment horizontal="center"/>
    </xf>
    <xf numFmtId="0" fontId="39" fillId="31" borderId="0" xfId="0" applyFont="1" applyFill="1" applyBorder="1" applyAlignment="1">
      <alignment horizontal="left"/>
    </xf>
    <xf numFmtId="0" fontId="39" fillId="31" borderId="0" xfId="0" applyFont="1" applyFill="1" applyAlignment="1">
      <alignment horizontal="right"/>
    </xf>
    <xf numFmtId="0" fontId="39" fillId="31" borderId="0" xfId="0" applyFont="1" applyFill="1"/>
    <xf numFmtId="165" fontId="39" fillId="31" borderId="0" xfId="23" applyNumberFormat="1" applyFont="1" applyFill="1" applyBorder="1" applyAlignment="1">
      <alignment horizontal="right"/>
    </xf>
    <xf numFmtId="0" fontId="64" fillId="37" borderId="0" xfId="0" applyFont="1" applyFill="1" applyAlignment="1">
      <alignment horizontal="center"/>
    </xf>
    <xf numFmtId="0" fontId="39" fillId="38" borderId="0" xfId="0" applyFont="1" applyFill="1" applyAlignment="1">
      <alignment horizontal="center"/>
    </xf>
    <xf numFmtId="0" fontId="46" fillId="32" borderId="14" xfId="0" applyFont="1" applyFill="1" applyBorder="1"/>
    <xf numFmtId="0" fontId="46" fillId="32" borderId="14" xfId="0" applyFont="1" applyFill="1" applyBorder="1" applyAlignment="1">
      <alignment horizontal="center"/>
    </xf>
    <xf numFmtId="0" fontId="46" fillId="30" borderId="0" xfId="0" applyFont="1" applyFill="1"/>
    <xf numFmtId="0" fontId="64" fillId="30" borderId="0" xfId="0" applyFont="1" applyFill="1" applyAlignment="1">
      <alignment horizontal="center"/>
    </xf>
    <xf numFmtId="0" fontId="46" fillId="30" borderId="0" xfId="0" applyFont="1" applyFill="1" applyAlignment="1">
      <alignment horizontal="center"/>
    </xf>
    <xf numFmtId="0" fontId="39" fillId="31" borderId="0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46" fillId="32" borderId="14" xfId="0" applyFont="1" applyFill="1" applyBorder="1" applyAlignment="1">
      <alignment horizontal="right"/>
    </xf>
    <xf numFmtId="0" fontId="46" fillId="32" borderId="15" xfId="0" applyFont="1" applyFill="1" applyBorder="1" applyAlignment="1">
      <alignment horizontal="left"/>
    </xf>
    <xf numFmtId="0" fontId="46" fillId="32" borderId="15" xfId="0" applyFont="1" applyFill="1" applyBorder="1" applyAlignment="1">
      <alignment horizontal="center"/>
    </xf>
    <xf numFmtId="0" fontId="46" fillId="32" borderId="13" xfId="0" applyFont="1" applyFill="1" applyBorder="1"/>
    <xf numFmtId="0" fontId="50" fillId="32" borderId="13" xfId="0" quotePrefix="1" applyFont="1" applyFill="1" applyBorder="1" applyAlignment="1">
      <alignment horizontal="center"/>
    </xf>
    <xf numFmtId="165" fontId="45" fillId="33" borderId="13" xfId="0" applyNumberFormat="1" applyFont="1" applyFill="1" applyBorder="1" applyAlignment="1">
      <alignment horizontal="right"/>
    </xf>
    <xf numFmtId="0" fontId="58" fillId="30" borderId="0" xfId="123" applyFont="1" applyFill="1"/>
    <xf numFmtId="0" fontId="59" fillId="30" borderId="0" xfId="123" applyFont="1" applyFill="1"/>
    <xf numFmtId="0" fontId="59" fillId="30" borderId="0" xfId="123" applyFont="1" applyFill="1" applyAlignment="1">
      <alignment horizontal="right"/>
    </xf>
    <xf numFmtId="0" fontId="39" fillId="0" borderId="0" xfId="123" applyFont="1"/>
    <xf numFmtId="0" fontId="61" fillId="30" borderId="0" xfId="123" applyFont="1" applyFill="1"/>
    <xf numFmtId="0" fontId="62" fillId="30" borderId="0" xfId="123" applyFont="1" applyFill="1"/>
    <xf numFmtId="0" fontId="62" fillId="30" borderId="0" xfId="123" applyFont="1" applyFill="1" applyAlignment="1">
      <alignment horizontal="right"/>
    </xf>
    <xf numFmtId="0" fontId="39" fillId="40" borderId="0" xfId="123" applyFont="1" applyFill="1"/>
    <xf numFmtId="0" fontId="46" fillId="41" borderId="0" xfId="123" applyFont="1" applyFill="1" applyBorder="1" applyAlignment="1">
      <alignment horizontal="center"/>
    </xf>
    <xf numFmtId="164" fontId="39" fillId="40" borderId="0" xfId="123" applyNumberFormat="1" applyFont="1" applyFill="1"/>
    <xf numFmtId="190" fontId="39" fillId="40" borderId="0" xfId="123" applyNumberFormat="1" applyFont="1" applyFill="1"/>
    <xf numFmtId="0" fontId="39" fillId="40" borderId="0" xfId="123" applyFont="1" applyFill="1" applyBorder="1"/>
    <xf numFmtId="164" fontId="66" fillId="0" borderId="0" xfId="123" applyNumberFormat="1" applyFont="1" applyFill="1" applyBorder="1" applyAlignment="1">
      <alignment horizontal="center"/>
    </xf>
    <xf numFmtId="0" fontId="1" fillId="40" borderId="0" xfId="123" applyFill="1"/>
    <xf numFmtId="8" fontId="1" fillId="40" borderId="0" xfId="123" applyNumberFormat="1" applyFill="1"/>
    <xf numFmtId="0" fontId="46" fillId="41" borderId="0" xfId="123" applyFont="1" applyFill="1" applyBorder="1" applyAlignment="1">
      <alignment horizontal="left"/>
    </xf>
    <xf numFmtId="8" fontId="39" fillId="42" borderId="0" xfId="122" applyNumberFormat="1" applyFont="1" applyFill="1" applyBorder="1" applyAlignment="1">
      <alignment horizontal="left"/>
    </xf>
    <xf numFmtId="8" fontId="69" fillId="40" borderId="0" xfId="123" applyNumberFormat="1" applyFont="1" applyFill="1" applyBorder="1" applyAlignment="1">
      <alignment horizontal="center"/>
    </xf>
    <xf numFmtId="9" fontId="1" fillId="40" borderId="0" xfId="123" applyNumberFormat="1" applyFill="1"/>
    <xf numFmtId="0" fontId="46" fillId="30" borderId="0" xfId="123" applyFont="1" applyFill="1"/>
    <xf numFmtId="0" fontId="64" fillId="30" borderId="0" xfId="123" applyFont="1" applyFill="1"/>
    <xf numFmtId="0" fontId="46" fillId="32" borderId="0" xfId="123" applyFont="1" applyFill="1"/>
    <xf numFmtId="3" fontId="39" fillId="0" borderId="0" xfId="123" applyNumberFormat="1" applyFont="1"/>
    <xf numFmtId="3" fontId="43" fillId="0" borderId="0" xfId="123" applyNumberFormat="1" applyFont="1"/>
    <xf numFmtId="10" fontId="39" fillId="0" borderId="0" xfId="123" applyNumberFormat="1" applyFont="1"/>
    <xf numFmtId="3" fontId="39" fillId="31" borderId="0" xfId="123" applyNumberFormat="1" applyFont="1" applyFill="1"/>
    <xf numFmtId="0" fontId="39" fillId="32" borderId="0" xfId="123" applyFont="1" applyFill="1"/>
    <xf numFmtId="0" fontId="46" fillId="32" borderId="0" xfId="123" applyFont="1" applyFill="1" applyAlignment="1">
      <alignment horizontal="center"/>
    </xf>
    <xf numFmtId="191" fontId="39" fillId="0" borderId="0" xfId="123" applyNumberFormat="1" applyFont="1" applyAlignment="1">
      <alignment horizontal="center"/>
    </xf>
    <xf numFmtId="0" fontId="46" fillId="32" borderId="14" xfId="123" applyFont="1" applyFill="1" applyBorder="1" applyAlignment="1">
      <alignment vertical="center"/>
    </xf>
    <xf numFmtId="0" fontId="46" fillId="32" borderId="14" xfId="123" applyFont="1" applyFill="1" applyBorder="1" applyAlignment="1">
      <alignment horizontal="center" vertical="center" wrapText="1"/>
    </xf>
    <xf numFmtId="0" fontId="39" fillId="0" borderId="0" xfId="123" applyFont="1" applyBorder="1"/>
    <xf numFmtId="191" fontId="39" fillId="0" borderId="0" xfId="123" applyNumberFormat="1" applyFont="1" applyBorder="1" applyAlignment="1">
      <alignment horizontal="center"/>
    </xf>
    <xf numFmtId="169" fontId="39" fillId="0" borderId="0" xfId="123" applyNumberFormat="1" applyFont="1" applyBorder="1" applyAlignment="1">
      <alignment horizontal="center"/>
    </xf>
    <xf numFmtId="3" fontId="39" fillId="0" borderId="0" xfId="123" applyNumberFormat="1" applyFont="1" applyBorder="1" applyAlignment="1">
      <alignment horizontal="center"/>
    </xf>
    <xf numFmtId="0" fontId="39" fillId="0" borderId="13" xfId="123" applyFont="1" applyBorder="1"/>
    <xf numFmtId="191" fontId="39" fillId="0" borderId="13" xfId="123" applyNumberFormat="1" applyFont="1" applyBorder="1" applyAlignment="1">
      <alignment horizontal="center"/>
    </xf>
    <xf numFmtId="169" fontId="39" fillId="0" borderId="13" xfId="123" applyNumberFormat="1" applyFont="1" applyBorder="1" applyAlignment="1">
      <alignment horizontal="center"/>
    </xf>
    <xf numFmtId="3" fontId="39" fillId="0" borderId="13" xfId="123" applyNumberFormat="1" applyFont="1" applyBorder="1" applyAlignment="1">
      <alignment horizontal="center"/>
    </xf>
    <xf numFmtId="1" fontId="39" fillId="0" borderId="0" xfId="123" applyNumberFormat="1" applyFont="1"/>
    <xf numFmtId="164" fontId="39" fillId="29" borderId="0" xfId="122" applyNumberFormat="1" applyFont="1" applyFill="1" applyBorder="1" applyAlignment="1">
      <alignment horizontal="center"/>
    </xf>
    <xf numFmtId="8" fontId="39" fillId="29" borderId="0" xfId="122" applyNumberFormat="1" applyFont="1" applyFill="1" applyBorder="1" applyAlignment="1">
      <alignment horizontal="center"/>
    </xf>
    <xf numFmtId="2" fontId="55" fillId="0" borderId="0" xfId="0" applyNumberFormat="1" applyFont="1" applyFill="1" applyBorder="1"/>
    <xf numFmtId="166" fontId="39" fillId="0" borderId="0" xfId="62" applyNumberFormat="1" applyFont="1"/>
    <xf numFmtId="3" fontId="39" fillId="0" borderId="0" xfId="0" applyNumberFormat="1" applyFont="1"/>
  </cellXfs>
  <cellStyles count="124">
    <cellStyle name="Assumptions Center Currency" xfId="1"/>
    <cellStyle name="Assumptions Center Date" xfId="2"/>
    <cellStyle name="Assumptions Center Multiple" xfId="3"/>
    <cellStyle name="Assumptions Center Number" xfId="4"/>
    <cellStyle name="Assumptions Center Percentage" xfId="5"/>
    <cellStyle name="Assumptions Center Year" xfId="6"/>
    <cellStyle name="Assumptions Heading" xfId="7"/>
    <cellStyle name="Assumptions Right Currency" xfId="8"/>
    <cellStyle name="Assumptions Right Date" xfId="9"/>
    <cellStyle name="Assumptions Right Multiple" xfId="10"/>
    <cellStyle name="Assumptions Right Number" xfId="11"/>
    <cellStyle name="Assumptions Right Percentage" xfId="12"/>
    <cellStyle name="Assumptions Right Year" xfId="13"/>
    <cellStyle name="Calculation" xfId="122" builtinId="22"/>
    <cellStyle name="CaptionC" xfId="14"/>
    <cellStyle name="CaptionL" xfId="15"/>
    <cellStyle name="Cell Link" xfId="16"/>
    <cellStyle name="Center Currency" xfId="17"/>
    <cellStyle name="Center Date" xfId="18"/>
    <cellStyle name="Center Multiple" xfId="19"/>
    <cellStyle name="Center Number" xfId="20"/>
    <cellStyle name="Center Percentage" xfId="21"/>
    <cellStyle name="Center Year" xfId="22"/>
    <cellStyle name="Comma" xfId="23" builtinId="3"/>
    <cellStyle name="Comma  - Style1" xfId="24"/>
    <cellStyle name="Comma  - Style2" xfId="25"/>
    <cellStyle name="Comma  - Style3" xfId="26"/>
    <cellStyle name="Comma  - Style4" xfId="27"/>
    <cellStyle name="Comma  - Style5" xfId="28"/>
    <cellStyle name="Comma  - Style6" xfId="29"/>
    <cellStyle name="Comma  - Style7" xfId="30"/>
    <cellStyle name="Comma  - Style8" xfId="31"/>
    <cellStyle name="Comma [1]" xfId="32"/>
    <cellStyle name="Currency" xfId="33" builtinId="4"/>
    <cellStyle name="Currency [$0]" xfId="34"/>
    <cellStyle name="Currency [£0]" xfId="35"/>
    <cellStyle name="Euro" xfId="36"/>
    <cellStyle name="fred" xfId="37"/>
    <cellStyle name="Fred%" xfId="38"/>
    <cellStyle name="Grey" xfId="39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Heading2" xfId="44"/>
    <cellStyle name="Hyperlink" xfId="45" builtinId="8"/>
    <cellStyle name="Hyperlink Arrow" xfId="46"/>
    <cellStyle name="Hyperlink Text" xfId="47"/>
    <cellStyle name="Input $" xfId="48"/>
    <cellStyle name="Input %" xfId="49"/>
    <cellStyle name="Input [yellow]" xfId="50"/>
    <cellStyle name="Input text" xfId="51"/>
    <cellStyle name="Input1" xfId="52"/>
    <cellStyle name="Input3" xfId="53"/>
    <cellStyle name="InputArea" xfId="54"/>
    <cellStyle name="InputAreaDotted" xfId="55"/>
    <cellStyle name="Lookup Table Heading" xfId="56"/>
    <cellStyle name="Lookup Table Label" xfId="57"/>
    <cellStyle name="Lookup Table Number" xfId="58"/>
    <cellStyle name="Model Name" xfId="59"/>
    <cellStyle name="Non crit Input 0.0" xfId="60"/>
    <cellStyle name="Normal" xfId="0" builtinId="0"/>
    <cellStyle name="Normal - Style1" xfId="61"/>
    <cellStyle name="Normal 2" xfId="123"/>
    <cellStyle name="Percent" xfId="62" builtinId="5"/>
    <cellStyle name="Percent [2]" xfId="63"/>
    <cellStyle name="Period Title" xfId="64"/>
    <cellStyle name="PSChar" xfId="65"/>
    <cellStyle name="PSDate" xfId="66"/>
    <cellStyle name="PSDec" xfId="67"/>
    <cellStyle name="PSHeading" xfId="68"/>
    <cellStyle name="PSSpacer" xfId="69"/>
    <cellStyle name="Right Currency" xfId="70"/>
    <cellStyle name="Right Date" xfId="71"/>
    <cellStyle name="Right Multiple" xfId="72"/>
    <cellStyle name="Right Number" xfId="73"/>
    <cellStyle name="Right Percentage" xfId="74"/>
    <cellStyle name="Right Year" xfId="75"/>
    <cellStyle name="SAPBEXaggData" xfId="76"/>
    <cellStyle name="SAPBEXaggDataEmph" xfId="77"/>
    <cellStyle name="SAPBEXaggItem" xfId="78"/>
    <cellStyle name="SAPBEXaggItemX" xfId="79"/>
    <cellStyle name="SAPBEXchaText" xfId="80"/>
    <cellStyle name="SAPBEXexcBad7" xfId="81"/>
    <cellStyle name="SAPBEXexcBad8" xfId="82"/>
    <cellStyle name="SAPBEXexcBad9" xfId="83"/>
    <cellStyle name="SAPBEXexcCritical4" xfId="84"/>
    <cellStyle name="SAPBEXexcCritical5" xfId="85"/>
    <cellStyle name="SAPBEXexcCritical6" xfId="86"/>
    <cellStyle name="SAPBEXexcGood1" xfId="87"/>
    <cellStyle name="SAPBEXexcGood2" xfId="88"/>
    <cellStyle name="SAPBEXexcGood3" xfId="89"/>
    <cellStyle name="SAPBEXfilterDrill" xfId="90"/>
    <cellStyle name="SAPBEXfilterItem" xfId="91"/>
    <cellStyle name="SAPBEXfilterText" xfId="92"/>
    <cellStyle name="SAPBEXformats" xfId="93"/>
    <cellStyle name="SAPBEXheaderItem" xfId="94"/>
    <cellStyle name="SAPBEXheaderText" xfId="95"/>
    <cellStyle name="SAPBEXHLevel0" xfId="96"/>
    <cellStyle name="SAPBEXHLevel0X" xfId="97"/>
    <cellStyle name="SAPBEXHLevel1" xfId="98"/>
    <cellStyle name="SAPBEXHLevel1X" xfId="99"/>
    <cellStyle name="SAPBEXHLevel2" xfId="100"/>
    <cellStyle name="SAPBEXHLevel2X" xfId="101"/>
    <cellStyle name="SAPBEXHLevel3" xfId="102"/>
    <cellStyle name="SAPBEXHLevel3X" xfId="103"/>
    <cellStyle name="SAPBEXresData" xfId="104"/>
    <cellStyle name="SAPBEXresDataEmph" xfId="105"/>
    <cellStyle name="SAPBEXresItem" xfId="106"/>
    <cellStyle name="SAPBEXresItemX" xfId="107"/>
    <cellStyle name="SAPBEXstdData" xfId="108"/>
    <cellStyle name="SAPBEXstdDataEmph" xfId="109"/>
    <cellStyle name="SAPBEXstdItem" xfId="110"/>
    <cellStyle name="SAPBEXstdItemX" xfId="111"/>
    <cellStyle name="SAPBEXtitle" xfId="112"/>
    <cellStyle name="SAPBEXundefined" xfId="113"/>
    <cellStyle name="Section Number" xfId="114"/>
    <cellStyle name="SEM-BPS-data" xfId="115"/>
    <cellStyle name="SEM-BPS-headdata" xfId="116"/>
    <cellStyle name="SEM-BPS-headkey" xfId="117"/>
    <cellStyle name="SEM-BPS-key" xfId="118"/>
    <cellStyle name="Sheet Title" xfId="119"/>
    <cellStyle name="StaticText" xfId="120"/>
    <cellStyle name="Title" xfId="121" builtinId="15" customBuiltin="1"/>
  </cellStyles>
  <dxfs count="0"/>
  <tableStyles count="0" defaultTableStyle="TableStyleMedium2" defaultPivotStyle="PivotStyleLight16"/>
  <colors>
    <mruColors>
      <color rgb="FFFFFF99"/>
      <color rgb="FFB1EFC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AU">
                <a:latin typeface="+mn-lt"/>
              </a:rPr>
              <a:t>Avoided Cost, Standalone Cost and Revenue Estimate ('000,$2015)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929264873504783E-2"/>
          <c:y val="0.17904069991251093"/>
          <c:w val="0.8864645202523419"/>
          <c:h val="0.65955666631537213"/>
        </c:manualLayout>
      </c:layout>
      <c:lineChart>
        <c:grouping val="standard"/>
        <c:varyColors val="0"/>
        <c:ser>
          <c:idx val="0"/>
          <c:order val="0"/>
          <c:tx>
            <c:strRef>
              <c:f>Summary!$C$15</c:f>
              <c:strCache>
                <c:ptCount val="1"/>
                <c:pt idx="0">
                  <c:v>Avoided Cost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solidFill>
                <a:schemeClr val="tx2"/>
              </a:solidFill>
            </c:spPr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Summary!$C$17:$C$21</c:f>
              <c:numCache>
                <c:formatCode>#,##0</c:formatCode>
                <c:ptCount val="5"/>
                <c:pt idx="0">
                  <c:v>33042.853795362898</c:v>
                </c:pt>
                <c:pt idx="1">
                  <c:v>36748.720978899233</c:v>
                </c:pt>
                <c:pt idx="2">
                  <c:v>13663.680489881461</c:v>
                </c:pt>
                <c:pt idx="3">
                  <c:v>1563.9556146283242</c:v>
                </c:pt>
                <c:pt idx="4">
                  <c:v>110.35795592342291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Summary!$E$15</c:f>
              <c:strCache>
                <c:ptCount val="1"/>
                <c:pt idx="0">
                  <c:v>Standalone Cost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Summary!$E$17:$E$21</c:f>
              <c:numCache>
                <c:formatCode>#,##0</c:formatCode>
                <c:ptCount val="5"/>
                <c:pt idx="0">
                  <c:v>174538.23898596384</c:v>
                </c:pt>
                <c:pt idx="1">
                  <c:v>161357.87467273636</c:v>
                </c:pt>
                <c:pt idx="2">
                  <c:v>99309.92174553989</c:v>
                </c:pt>
                <c:pt idx="3">
                  <c:v>68842.78654562647</c:v>
                </c:pt>
                <c:pt idx="4">
                  <c:v>50795.887951518853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Summary!$D$15</c:f>
              <c:strCache>
                <c:ptCount val="1"/>
                <c:pt idx="0">
                  <c:v>Revenue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/>
              </a:solidFill>
            </c:spPr>
          </c:marker>
          <c:cat>
            <c:strRef>
              <c:f>Summary!$B$17:$B$21</c:f>
              <c:strCache>
                <c:ptCount val="5"/>
                <c:pt idx="0">
                  <c:v>Residential</c:v>
                </c:pt>
                <c:pt idx="1">
                  <c:v>Small Commercial</c:v>
                </c:pt>
                <c:pt idx="2">
                  <c:v>Large Low Voltage</c:v>
                </c:pt>
                <c:pt idx="3">
                  <c:v>High Voltage</c:v>
                </c:pt>
                <c:pt idx="4">
                  <c:v>Subtransmission</c:v>
                </c:pt>
              </c:strCache>
            </c:strRef>
          </c:cat>
          <c:val>
            <c:numRef>
              <c:f>Summary!$D$17:$D$21</c:f>
              <c:numCache>
                <c:formatCode>#,##0</c:formatCode>
                <c:ptCount val="5"/>
                <c:pt idx="0">
                  <c:v>80950.13688558522</c:v>
                </c:pt>
                <c:pt idx="1">
                  <c:v>98899.990404811673</c:v>
                </c:pt>
                <c:pt idx="2">
                  <c:v>85761.327266449342</c:v>
                </c:pt>
                <c:pt idx="3">
                  <c:v>12709.542620844561</c:v>
                </c:pt>
                <c:pt idx="4">
                  <c:v>1001.8777813734988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0071680"/>
        <c:axId val="230986880"/>
      </c:lineChart>
      <c:catAx>
        <c:axId val="2300716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3098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986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en-US"/>
          </a:p>
        </c:txPr>
        <c:crossAx val="23007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25</xdr:row>
      <xdr:rowOff>85725</xdr:rowOff>
    </xdr:from>
    <xdr:to>
      <xdr:col>4</xdr:col>
      <xdr:colOff>1190625</xdr:colOff>
      <xdr:row>47</xdr:row>
      <xdr:rowOff>95250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Control%20Mode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Price%20Reset%20Models\3.8%20Revised%20Submission\2%20Price%20Reset%20Model\EDPR%20Fin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.gov.au/AER/NRS/Distribution/price%20regulation/Guidelines/NSW%20ACT/final%20versions/as%20sent%20to%20DNSPs%2021%20Jan/20070608%20-%20draft%20distribution%20PTRM_inter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CP-Distribution%20PT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NetworkPricing/Network%20Tariffs/Tariff%20Set%202010/Powercor/Models/2010%20PAL%20Network%20Tariff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lvl3\Treasury\Monthly%20Reporting\2000%20(05)%20May\Cash%20Flows0500\10%20yr%20Cash%20Accrual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PAL%20Reg%20Acc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CP-Reg%20Acc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ial%20Models\Control%20Model\Files\PAL-Distribution%20PTR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mktfile02\pricereview2011\Finance\RegulatoryFinance\04%20-%20Finance\02-Scenario%20Model\Scenarios%202007.03\2.1\Reports\Financial%20Planning%20Model-Sc-2007%2003-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Architecture"/>
      <sheetName val="CPI Index"/>
      <sheetName val="Proposal Change Log"/>
      <sheetName val="DD Change Log"/>
      <sheetName val="FD Change Log"/>
      <sheetName val="Scenario Selection"/>
      <sheetName val="Assumption Book"/>
      <sheetName val="Output"/>
      <sheetName val="Red button"/>
      <sheetName val="Highlights"/>
      <sheetName val="Sensitivities"/>
      <sheetName val="PAL-Report"/>
      <sheetName val="PAL-Corp"/>
      <sheetName val="PAL Tables"/>
      <sheetName val="CP-Report"/>
      <sheetName val="CP-Corp"/>
      <sheetName val="CP Tables"/>
      <sheetName val="CC inputs"/>
      <sheetName val="PAL Reco"/>
      <sheetName val="CP Reco"/>
      <sheetName val="Check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low chart"/>
      <sheetName val="Input - exp"/>
      <sheetName val="Input - oth"/>
      <sheetName val="Input - user"/>
      <sheetName val="Control"/>
      <sheetName val="Menu"/>
      <sheetName val="Check"/>
      <sheetName val="WACC"/>
      <sheetName val="Carry-over"/>
      <sheetName val="Tax"/>
      <sheetName val="RAB"/>
      <sheetName val="S-Factor"/>
      <sheetName val="P x Q"/>
      <sheetName val="X-Factor"/>
      <sheetName val="WC"/>
      <sheetName val="Summary"/>
      <sheetName val="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 calc"/>
      <sheetName val="Chart1-BuildingBlocks"/>
      <sheetName val="20070608 - draft distribution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/>
      <sheetData sheetId="1">
        <row r="7">
          <cell r="M7">
            <v>50</v>
          </cell>
        </row>
      </sheetData>
      <sheetData sheetId="2">
        <row r="27">
          <cell r="F27">
            <v>9.3799999999999994E-2</v>
          </cell>
        </row>
        <row r="28">
          <cell r="F28">
            <v>6.7642752562225489E-2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klibSimData"/>
      <sheetName val="MonteCarlo"/>
      <sheetName val="MonteCarlo (SummaryStats)"/>
      <sheetName val="MonteCarlo (Charts)"/>
      <sheetName val="RiskSerializationData"/>
      <sheetName val="Summary"/>
      <sheetName val="PresentationSummary"/>
      <sheetName val="Summary (Budget)"/>
      <sheetName val="Summary (Budget by Block)"/>
      <sheetName val="Price Impacts summary"/>
      <sheetName val="Price Impacts"/>
      <sheetName val="S-factor"/>
      <sheetName val="Assumptions"/>
      <sheetName val="Mapping"/>
      <sheetName val="P_DUOS Input"/>
      <sheetName val="P_TUOS Input"/>
      <sheetName val="Quantities Input"/>
      <sheetName val="TariffReassignment"/>
      <sheetName val="SD-Pct"/>
      <sheetName val="Quantities`"/>
      <sheetName val="Rebal control"/>
      <sheetName val="Dist. Price Control"/>
      <sheetName val="Rebal control Display"/>
      <sheetName val="TUOS Control"/>
      <sheetName val="ContractCust"/>
      <sheetName val="Customer Nos"/>
      <sheetName val="Tariff Reassignment Summary"/>
      <sheetName val="Quantities"/>
      <sheetName val="Quantities (totals)"/>
      <sheetName val="budget"/>
      <sheetName val="budget (excluding S)"/>
      <sheetName val="Budget (totals)"/>
      <sheetName val="MNTR calc"/>
      <sheetName val="ESC output"/>
      <sheetName val="Docklands"/>
      <sheetName val="DUoS Rates (excluding S)"/>
      <sheetName val="Tariff Schedule (excl. GST)"/>
      <sheetName val="Tariff schedule (incl. GST)"/>
      <sheetName val="Historical DUOS"/>
      <sheetName val="Log"/>
      <sheetName val="Attachment 11 (All)"/>
      <sheetName val="Duos Prices and Quantities"/>
      <sheetName val="TUoS Price Change"/>
      <sheetName val="VolumeVariance"/>
      <sheetName val="RateVariance"/>
      <sheetName val="MixVariance"/>
      <sheetName val="S Display"/>
      <sheetName val="DUoS Rates (excluding cum S)"/>
      <sheetName val="TariffReassignmen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C17" t="str">
            <v>Network Tariffs</v>
          </cell>
          <cell r="D17" t="str">
            <v>Code</v>
          </cell>
          <cell r="F17" t="str">
            <v>January</v>
          </cell>
          <cell r="G17" t="str">
            <v>February</v>
          </cell>
          <cell r="H17" t="str">
            <v>March</v>
          </cell>
          <cell r="I17" t="str">
            <v>April</v>
          </cell>
          <cell r="J17" t="str">
            <v>May</v>
          </cell>
          <cell r="K17" t="str">
            <v>June</v>
          </cell>
          <cell r="L17" t="str">
            <v>July</v>
          </cell>
          <cell r="M17" t="str">
            <v>August</v>
          </cell>
          <cell r="N17" t="str">
            <v>September</v>
          </cell>
          <cell r="O17" t="str">
            <v>October</v>
          </cell>
          <cell r="P17" t="str">
            <v>November</v>
          </cell>
          <cell r="Q17" t="str">
            <v>December</v>
          </cell>
          <cell r="R17" t="str">
            <v>Total</v>
          </cell>
        </row>
        <row r="18">
          <cell r="F18" t="str">
            <v>$</v>
          </cell>
          <cell r="G18" t="str">
            <v>$</v>
          </cell>
          <cell r="H18" t="str">
            <v>$</v>
          </cell>
          <cell r="I18" t="str">
            <v>$</v>
          </cell>
          <cell r="J18" t="str">
            <v>$</v>
          </cell>
          <cell r="K18" t="str">
            <v>$</v>
          </cell>
          <cell r="L18" t="str">
            <v>$</v>
          </cell>
          <cell r="M18" t="str">
            <v>$</v>
          </cell>
          <cell r="N18" t="str">
            <v>$</v>
          </cell>
          <cell r="O18" t="str">
            <v>$</v>
          </cell>
          <cell r="P18" t="str">
            <v>$</v>
          </cell>
          <cell r="Q18" t="str">
            <v>$</v>
          </cell>
          <cell r="R18" t="str">
            <v>$</v>
          </cell>
        </row>
        <row r="19">
          <cell r="C19" t="str">
            <v>Residential Single Rate</v>
          </cell>
          <cell r="D19" t="str">
            <v>D1</v>
          </cell>
          <cell r="F19">
            <v>14730845.585599011</v>
          </cell>
          <cell r="G19">
            <v>13699916.237651732</v>
          </cell>
          <cell r="H19">
            <v>14070456.727345802</v>
          </cell>
          <cell r="I19">
            <v>13828602.732185343</v>
          </cell>
          <cell r="J19">
            <v>15655375.203050001</v>
          </cell>
          <cell r="K19">
            <v>16714914.083816091</v>
          </cell>
          <cell r="L19">
            <v>17802201.449222855</v>
          </cell>
          <cell r="M19">
            <v>18634301.652413912</v>
          </cell>
          <cell r="N19">
            <v>16306280.72449339</v>
          </cell>
          <cell r="O19">
            <v>16094811.947642215</v>
          </cell>
          <cell r="P19">
            <v>12235889.335523093</v>
          </cell>
          <cell r="Q19">
            <v>12187241.724729633</v>
          </cell>
          <cell r="R19">
            <v>181960837.40367305</v>
          </cell>
        </row>
        <row r="20">
          <cell r="C20" t="str">
            <v>ClimateSaver</v>
          </cell>
          <cell r="D20" t="str">
            <v>D1.CS</v>
          </cell>
          <cell r="F20">
            <v>224397.2786263403</v>
          </cell>
          <cell r="G20">
            <v>224397.2786263403</v>
          </cell>
          <cell r="H20">
            <v>224397.2786263403</v>
          </cell>
          <cell r="I20">
            <v>33591.244358979762</v>
          </cell>
          <cell r="J20">
            <v>33591.244358979762</v>
          </cell>
          <cell r="K20">
            <v>142762.78852566399</v>
          </cell>
          <cell r="L20">
            <v>142762.78852566399</v>
          </cell>
          <cell r="M20">
            <v>142762.78852566399</v>
          </cell>
          <cell r="N20">
            <v>142762.78852566399</v>
          </cell>
          <cell r="O20">
            <v>33591.244358979762</v>
          </cell>
          <cell r="P20">
            <v>224397.2786263403</v>
          </cell>
          <cell r="Q20">
            <v>224397.2786263403</v>
          </cell>
          <cell r="R20">
            <v>1793811.2803112967</v>
          </cell>
        </row>
        <row r="21">
          <cell r="C21" t="str">
            <v>ClimateSaver Interval</v>
          </cell>
          <cell r="D21" t="str">
            <v>D3.CS</v>
          </cell>
          <cell r="F21">
            <v>65311.438575618537</v>
          </cell>
          <cell r="G21">
            <v>65311.438575618537</v>
          </cell>
          <cell r="H21">
            <v>65311.438575618537</v>
          </cell>
          <cell r="I21">
            <v>11910.465969707975</v>
          </cell>
          <cell r="J21">
            <v>11910.465969707975</v>
          </cell>
          <cell r="K21">
            <v>50619.480371258891</v>
          </cell>
          <cell r="L21">
            <v>50619.480371258891</v>
          </cell>
          <cell r="M21">
            <v>50619.480371258891</v>
          </cell>
          <cell r="N21">
            <v>50619.480371258891</v>
          </cell>
          <cell r="O21">
            <v>11910.465969707975</v>
          </cell>
          <cell r="P21">
            <v>65311.438575618537</v>
          </cell>
          <cell r="Q21">
            <v>65311.438575618537</v>
          </cell>
          <cell r="R21">
            <v>564766.51227225224</v>
          </cell>
        </row>
        <row r="22">
          <cell r="C22" t="str">
            <v>New Tariff 3</v>
          </cell>
          <cell r="D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 t="str">
            <v>New Tariff 4</v>
          </cell>
          <cell r="D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 t="str">
            <v>New Tariff 5</v>
          </cell>
          <cell r="D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 t="str">
            <v>New Tariff 6</v>
          </cell>
          <cell r="D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C26" t="str">
            <v>New Tariff 7</v>
          </cell>
          <cell r="D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 t="str">
            <v>New Tariff 8</v>
          </cell>
          <cell r="D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C28" t="str">
            <v>New Tariff 9</v>
          </cell>
          <cell r="D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 t="str">
            <v>New Tariff 10</v>
          </cell>
          <cell r="D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 t="str">
            <v>New Tariff 11</v>
          </cell>
          <cell r="D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 t="str">
            <v>Residential Two Rate 5d</v>
          </cell>
          <cell r="D31" t="str">
            <v>D2</v>
          </cell>
          <cell r="F31">
            <v>1491695.3032044093</v>
          </cell>
          <cell r="G31">
            <v>1423710.070915316</v>
          </cell>
          <cell r="H31">
            <v>1653469.2912118915</v>
          </cell>
          <cell r="I31">
            <v>1390873.9633370023</v>
          </cell>
          <cell r="J31">
            <v>1745715.6615052868</v>
          </cell>
          <cell r="K31">
            <v>1874206.7484648065</v>
          </cell>
          <cell r="L31">
            <v>2090517.1902349426</v>
          </cell>
          <cell r="M31">
            <v>2160355.500634531</v>
          </cell>
          <cell r="N31">
            <v>1875079.5194901673</v>
          </cell>
          <cell r="O31">
            <v>1707652.4554139792</v>
          </cell>
          <cell r="P31">
            <v>1420129.981333561</v>
          </cell>
          <cell r="Q31">
            <v>1441412.6435627218</v>
          </cell>
          <cell r="R31">
            <v>20274818.329308618</v>
          </cell>
        </row>
        <row r="32">
          <cell r="C32" t="str">
            <v>Docklands Two Rate 5d</v>
          </cell>
          <cell r="D32" t="str">
            <v>D2.DK</v>
          </cell>
          <cell r="F32">
            <v>20980.316747446086</v>
          </cell>
          <cell r="G32">
            <v>21075.217099704318</v>
          </cell>
          <cell r="H32">
            <v>36202.774902354286</v>
          </cell>
          <cell r="I32">
            <v>30794.323138988897</v>
          </cell>
          <cell r="J32">
            <v>25242.884377268074</v>
          </cell>
          <cell r="K32">
            <v>37704.921955674778</v>
          </cell>
          <cell r="L32">
            <v>23248.126587937233</v>
          </cell>
          <cell r="M32">
            <v>34178.839103623533</v>
          </cell>
          <cell r="N32">
            <v>33189.126487772446</v>
          </cell>
          <cell r="O32">
            <v>30262.295181439007</v>
          </cell>
          <cell r="P32">
            <v>28034.340524457632</v>
          </cell>
          <cell r="Q32">
            <v>19111.344017706178</v>
          </cell>
          <cell r="R32">
            <v>340024.51012437249</v>
          </cell>
        </row>
        <row r="33">
          <cell r="C33" t="str">
            <v>Residential Interval</v>
          </cell>
          <cell r="D33" t="str">
            <v>D3</v>
          </cell>
          <cell r="F33">
            <v>342307.28993429214</v>
          </cell>
          <cell r="G33">
            <v>372387.29715797148</v>
          </cell>
          <cell r="H33">
            <v>455124.70797419554</v>
          </cell>
          <cell r="I33">
            <v>375191.28014838195</v>
          </cell>
          <cell r="J33">
            <v>457211.75633550767</v>
          </cell>
          <cell r="K33">
            <v>479228.14811866474</v>
          </cell>
          <cell r="L33">
            <v>571216.78489613975</v>
          </cell>
          <cell r="M33">
            <v>613242.88017854013</v>
          </cell>
          <cell r="N33">
            <v>541976.90586048679</v>
          </cell>
          <cell r="O33">
            <v>523573.3293972782</v>
          </cell>
          <cell r="P33">
            <v>451269.68533503287</v>
          </cell>
          <cell r="Q33">
            <v>476484.43547723815</v>
          </cell>
          <cell r="R33">
            <v>5659214.5008137282</v>
          </cell>
        </row>
        <row r="34">
          <cell r="C34" t="str">
            <v>Residential AMI</v>
          </cell>
          <cell r="D34" t="str">
            <v>D4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 t="str">
            <v>Residential Docklands AMI</v>
          </cell>
          <cell r="D35" t="str">
            <v>D4.DK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C36" t="str">
            <v>New Tariff 5</v>
          </cell>
          <cell r="D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C37" t="str">
            <v>New Tariff 6</v>
          </cell>
          <cell r="D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C38" t="str">
            <v>New Tariff 7</v>
          </cell>
          <cell r="D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 t="str">
            <v>New Tariff 8</v>
          </cell>
          <cell r="D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C40" t="str">
            <v>New Tariff 9</v>
          </cell>
          <cell r="D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C41" t="str">
            <v>New Tariff 10</v>
          </cell>
          <cell r="D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C42" t="str">
            <v>New Tariff 11</v>
          </cell>
          <cell r="D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C43" t="str">
            <v>Dedicated circuit</v>
          </cell>
          <cell r="D43" t="str">
            <v>DD1</v>
          </cell>
          <cell r="F43">
            <v>299910.445922566</v>
          </cell>
          <cell r="G43">
            <v>295323.96611069381</v>
          </cell>
          <cell r="H43">
            <v>346930.93401157699</v>
          </cell>
          <cell r="I43">
            <v>393544.49436666613</v>
          </cell>
          <cell r="J43">
            <v>591256.60069338814</v>
          </cell>
          <cell r="K43">
            <v>643932.46886800893</v>
          </cell>
          <cell r="L43">
            <v>793274.57864648034</v>
          </cell>
          <cell r="M43">
            <v>795537.30655245227</v>
          </cell>
          <cell r="N43">
            <v>626301.00701037783</v>
          </cell>
          <cell r="O43">
            <v>533876.04738856305</v>
          </cell>
          <cell r="P43">
            <v>377715.75580319791</v>
          </cell>
          <cell r="Q43">
            <v>360547.43148194667</v>
          </cell>
          <cell r="R43">
            <v>6058151.0368559174</v>
          </cell>
        </row>
        <row r="44">
          <cell r="C44" t="str">
            <v>Hot Water Interval</v>
          </cell>
          <cell r="D44" t="str">
            <v>D3.HW</v>
          </cell>
          <cell r="F44">
            <v>7581.039022652004</v>
          </cell>
          <cell r="G44">
            <v>7465.1034728799705</v>
          </cell>
          <cell r="H44">
            <v>8769.6076767727463</v>
          </cell>
          <cell r="I44">
            <v>9947.8901435592306</v>
          </cell>
          <cell r="J44">
            <v>14945.592670068072</v>
          </cell>
          <cell r="K44">
            <v>16277.11618854858</v>
          </cell>
          <cell r="L44">
            <v>20052.137623607516</v>
          </cell>
          <cell r="M44">
            <v>20109.334126050268</v>
          </cell>
          <cell r="N44">
            <v>15831.433811737961</v>
          </cell>
          <cell r="O44">
            <v>13495.145646100271</v>
          </cell>
          <cell r="P44">
            <v>9547.7764217451131</v>
          </cell>
          <cell r="Q44">
            <v>9113.8010854323675</v>
          </cell>
          <cell r="R44">
            <v>153135.97788915411</v>
          </cell>
        </row>
        <row r="45">
          <cell r="C45" t="str">
            <v>Dedicated Circuit AMI - Slab Heat</v>
          </cell>
          <cell r="D45" t="str">
            <v>DCSH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C46" t="str">
            <v>Dedicated Circuit AMI - Hot Water</v>
          </cell>
          <cell r="D46" t="str">
            <v>DCHW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C47" t="str">
            <v>New Tariff 4</v>
          </cell>
          <cell r="D47" t="str">
            <v/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 t="str">
            <v>New Tariff 5</v>
          </cell>
          <cell r="D48" t="str">
            <v/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 t="str">
            <v>New Tariff 6</v>
          </cell>
          <cell r="D49" t="str">
            <v/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C50" t="str">
            <v>New Tariff 7</v>
          </cell>
          <cell r="D50" t="str">
            <v/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C51" t="str">
            <v>New Tariff 8</v>
          </cell>
          <cell r="D51" t="str">
            <v/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 t="str">
            <v>New Tariff 9</v>
          </cell>
          <cell r="D52" t="str">
            <v/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 t="str">
            <v>New Tariff 10</v>
          </cell>
          <cell r="D53" t="str">
            <v/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C54" t="str">
            <v>New Tariff 11</v>
          </cell>
          <cell r="D54" t="str">
            <v/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C55" t="str">
            <v>Non-Residential Single Rate</v>
          </cell>
          <cell r="D55" t="str">
            <v>ND1</v>
          </cell>
          <cell r="F55">
            <v>1629530.249554029</v>
          </cell>
          <cell r="G55">
            <v>1731551.1397454729</v>
          </cell>
          <cell r="H55">
            <v>1889898.8317765465</v>
          </cell>
          <cell r="I55">
            <v>1813905.4939081105</v>
          </cell>
          <cell r="J55">
            <v>1914861.7590899763</v>
          </cell>
          <cell r="K55">
            <v>2017941.5388386745</v>
          </cell>
          <cell r="L55">
            <v>2149331.4232463315</v>
          </cell>
          <cell r="M55">
            <v>2202854.654691848</v>
          </cell>
          <cell r="N55">
            <v>2147020.8274744968</v>
          </cell>
          <cell r="O55">
            <v>2056560.4995943757</v>
          </cell>
          <cell r="P55">
            <v>1927565.3915276676</v>
          </cell>
          <cell r="Q55">
            <v>1716479.0645566753</v>
          </cell>
          <cell r="R55">
            <v>23197500.874004208</v>
          </cell>
        </row>
        <row r="56">
          <cell r="C56" t="str">
            <v>Non-Residential Single Rate (R)</v>
          </cell>
          <cell r="D56" t="str">
            <v>ND1.R</v>
          </cell>
          <cell r="F56">
            <v>5.3560506509828468E-3</v>
          </cell>
          <cell r="G56">
            <v>5.1719058874141266E-3</v>
          </cell>
          <cell r="H56">
            <v>5.4811968889829504E-3</v>
          </cell>
          <cell r="I56">
            <v>5.2806281697445265E-3</v>
          </cell>
          <cell r="J56">
            <v>5.7039854845380511E-3</v>
          </cell>
          <cell r="K56">
            <v>5.5063300579806691E-3</v>
          </cell>
          <cell r="L56">
            <v>5.7274955764005315E-3</v>
          </cell>
          <cell r="M56">
            <v>5.3929253890545635E-3</v>
          </cell>
          <cell r="N56">
            <v>4.8917798773381706E-3</v>
          </cell>
          <cell r="O56">
            <v>5.3734611926431562E-3</v>
          </cell>
          <cell r="P56">
            <v>5.4909132533502922E-3</v>
          </cell>
          <cell r="Q56">
            <v>5.553327571570117E-3</v>
          </cell>
          <cell r="R56">
            <v>6.4930000000000002E-2</v>
          </cell>
        </row>
        <row r="57">
          <cell r="C57" t="str">
            <v>New Tariff 2</v>
          </cell>
          <cell r="D57" t="str">
            <v/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C58" t="str">
            <v>New Tariff 3</v>
          </cell>
          <cell r="D58" t="str">
            <v/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C59" t="str">
            <v>New Tariff 4</v>
          </cell>
          <cell r="D59" t="str">
            <v/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C60" t="str">
            <v>New Tariff 5</v>
          </cell>
          <cell r="D60" t="str">
            <v/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C61" t="str">
            <v>New Tariff 6</v>
          </cell>
          <cell r="D61" t="str">
            <v/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C62" t="str">
            <v>New Tariff 7</v>
          </cell>
          <cell r="D62" t="str">
            <v/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C63" t="str">
            <v>New Tariff 8</v>
          </cell>
          <cell r="D63" t="str">
            <v/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C64" t="str">
            <v>New Tariff 9</v>
          </cell>
          <cell r="D64" t="str">
            <v/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C65" t="str">
            <v>New Tariff 10</v>
          </cell>
          <cell r="D65" t="str">
            <v/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C66" t="str">
            <v>New Tariff 11</v>
          </cell>
          <cell r="D66" t="str">
            <v/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C67" t="str">
            <v>Non-Residential Two Rate 5d</v>
          </cell>
          <cell r="D67" t="str">
            <v>ND2</v>
          </cell>
          <cell r="F67">
            <v>8738569.0839580242</v>
          </cell>
          <cell r="G67">
            <v>6574547.8500149632</v>
          </cell>
          <cell r="H67">
            <v>7880002.6232033642</v>
          </cell>
          <cell r="I67">
            <v>6840199.9695450412</v>
          </cell>
          <cell r="J67">
            <v>6649357.6270649824</v>
          </cell>
          <cell r="K67">
            <v>6204508.4056082107</v>
          </cell>
          <cell r="L67">
            <v>7205311.1840036176</v>
          </cell>
          <cell r="M67">
            <v>7276594.8905806504</v>
          </cell>
          <cell r="N67">
            <v>6790604.5846717861</v>
          </cell>
          <cell r="O67">
            <v>6604161.5693399338</v>
          </cell>
          <cell r="P67">
            <v>6950101.2407420594</v>
          </cell>
          <cell r="Q67">
            <v>8033717.5378574478</v>
          </cell>
          <cell r="R67">
            <v>85747676.566590086</v>
          </cell>
        </row>
        <row r="68">
          <cell r="C68" t="str">
            <v>Business Sunraysia</v>
          </cell>
          <cell r="D68">
            <v>0</v>
          </cell>
          <cell r="F68">
            <v>8.5737823847409182E-3</v>
          </cell>
          <cell r="G68">
            <v>5.7571513973821483E-3</v>
          </cell>
          <cell r="H68">
            <v>6.9331444654669424E-3</v>
          </cell>
          <cell r="I68">
            <v>6.206187628906493E-3</v>
          </cell>
          <cell r="J68">
            <v>7.0208418201216267E-3</v>
          </cell>
          <cell r="K68">
            <v>6.6170238665776548E-3</v>
          </cell>
          <cell r="L68">
            <v>7.2660221088083213E-3</v>
          </cell>
          <cell r="M68">
            <v>7.0045608480041521E-3</v>
          </cell>
          <cell r="N68">
            <v>6.2737088013306375E-3</v>
          </cell>
          <cell r="O68">
            <v>6.6776809662063607E-3</v>
          </cell>
          <cell r="P68">
            <v>7.0766759423538167E-3</v>
          </cell>
          <cell r="Q68">
            <v>8.0832197701009301E-3</v>
          </cell>
          <cell r="R68">
            <v>8.3489999999999995E-2</v>
          </cell>
        </row>
        <row r="69">
          <cell r="C69" t="str">
            <v>Non-Residential Interval</v>
          </cell>
          <cell r="D69" t="str">
            <v>ND5</v>
          </cell>
          <cell r="F69">
            <v>701735.34454021591</v>
          </cell>
          <cell r="G69">
            <v>762947.73353024712</v>
          </cell>
          <cell r="H69">
            <v>859433.74036339542</v>
          </cell>
          <cell r="I69">
            <v>951305.00977317628</v>
          </cell>
          <cell r="J69">
            <v>945135.8681917527</v>
          </cell>
          <cell r="K69">
            <v>920734.12297699135</v>
          </cell>
          <cell r="L69">
            <v>1096393.0993207546</v>
          </cell>
          <cell r="M69">
            <v>1135819.8936455264</v>
          </cell>
          <cell r="N69">
            <v>1099262.4481274518</v>
          </cell>
          <cell r="O69">
            <v>1117457.7372087643</v>
          </cell>
          <cell r="P69">
            <v>1195156.5402767672</v>
          </cell>
          <cell r="Q69">
            <v>1428097.8051813988</v>
          </cell>
          <cell r="R69">
            <v>12213479.343136443</v>
          </cell>
        </row>
        <row r="70">
          <cell r="C70" t="str">
            <v>Non-Residential AMI</v>
          </cell>
          <cell r="D70" t="str">
            <v>ND7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C71" t="str">
            <v>New Tariff 4</v>
          </cell>
          <cell r="D71" t="str">
            <v/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C72" t="str">
            <v>New Tariff 5</v>
          </cell>
          <cell r="D72" t="str">
            <v/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C73" t="str">
            <v>New Tariff 6</v>
          </cell>
          <cell r="D73" t="str">
            <v/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C74" t="str">
            <v>New Tariff 7</v>
          </cell>
          <cell r="D74" t="str">
            <v/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C75" t="str">
            <v>New Tariff 8</v>
          </cell>
          <cell r="D75" t="str">
            <v/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C76" t="str">
            <v>New Tariff 9</v>
          </cell>
          <cell r="D76" t="str">
            <v/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New Tariff 10</v>
          </cell>
          <cell r="D77" t="str">
            <v/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C78" t="str">
            <v>New Tariff 11</v>
          </cell>
          <cell r="D78" t="str">
            <v/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C79" t="str">
            <v>Non-Residential Two Rate 7d</v>
          </cell>
          <cell r="D79" t="str">
            <v>ND3</v>
          </cell>
          <cell r="F79">
            <v>913485.34009351255</v>
          </cell>
          <cell r="G79">
            <v>1045582.4423277859</v>
          </cell>
          <cell r="H79">
            <v>1480648.7769531754</v>
          </cell>
          <cell r="I79">
            <v>1306841.6915187731</v>
          </cell>
          <cell r="J79">
            <v>1159725.6214424826</v>
          </cell>
          <cell r="K79">
            <v>1095225.1723579052</v>
          </cell>
          <cell r="L79">
            <v>1176229.305263439</v>
          </cell>
          <cell r="M79">
            <v>1255794.0309872886</v>
          </cell>
          <cell r="N79">
            <v>1144000.2350349228</v>
          </cell>
          <cell r="O79">
            <v>1046137.2680620612</v>
          </cell>
          <cell r="P79">
            <v>1366125.3672566882</v>
          </cell>
          <cell r="Q79">
            <v>1322482.4311004118</v>
          </cell>
          <cell r="R79">
            <v>14312277.682398446</v>
          </cell>
        </row>
        <row r="80">
          <cell r="C80" t="str">
            <v>New Tariff  1</v>
          </cell>
          <cell r="D80" t="str">
            <v/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C81" t="str">
            <v>New Tariff  2</v>
          </cell>
          <cell r="D81" t="str">
            <v/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C82" t="str">
            <v>New Tariff  3</v>
          </cell>
          <cell r="D82" t="str">
            <v/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C83" t="str">
            <v>New Tariff  4</v>
          </cell>
          <cell r="D83" t="str">
            <v/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C84" t="str">
            <v>New Tariff  5</v>
          </cell>
          <cell r="D84" t="str">
            <v/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C85" t="str">
            <v>New Tariff  6</v>
          </cell>
          <cell r="D85" t="str">
            <v/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C86" t="str">
            <v>New Tariff  7</v>
          </cell>
          <cell r="D86" t="str">
            <v/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C87" t="str">
            <v>New Tariff  8</v>
          </cell>
          <cell r="D87" t="str">
            <v/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C88" t="str">
            <v>New Tariff  9</v>
          </cell>
          <cell r="D88" t="str">
            <v/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C89" t="str">
            <v>New Tariff  10</v>
          </cell>
          <cell r="D89" t="str">
            <v/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New Tariff  11</v>
          </cell>
          <cell r="D90" t="str">
            <v/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C91" t="str">
            <v>Unmetered supplies</v>
          </cell>
          <cell r="D91" t="str">
            <v>PL2</v>
          </cell>
          <cell r="F91">
            <v>280939.40067014977</v>
          </cell>
          <cell r="G91">
            <v>269478.37255897513</v>
          </cell>
          <cell r="H91">
            <v>343428.95875522261</v>
          </cell>
          <cell r="I91">
            <v>401830.11855757952</v>
          </cell>
          <cell r="J91">
            <v>452077.85669261706</v>
          </cell>
          <cell r="K91">
            <v>440282.97774584452</v>
          </cell>
          <cell r="L91">
            <v>480612.78454816423</v>
          </cell>
          <cell r="M91">
            <v>471377.5647496247</v>
          </cell>
          <cell r="N91">
            <v>398358.47149486863</v>
          </cell>
          <cell r="O91">
            <v>355124.96828278096</v>
          </cell>
          <cell r="P91">
            <v>322433.74382304895</v>
          </cell>
          <cell r="Q91">
            <v>314883.45725564985</v>
          </cell>
          <cell r="R91">
            <v>4530828.6751345266</v>
          </cell>
        </row>
        <row r="92">
          <cell r="C92" t="str">
            <v>New Tariff 1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C93" t="str">
            <v>New Tariff 2</v>
          </cell>
          <cell r="D93" t="str">
            <v/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C94" t="str">
            <v>Large Low Voltage Demand (kVa)</v>
          </cell>
          <cell r="D94" t="str">
            <v>DLk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C95" t="str">
            <v>Large Low Voltage Demand Docklands (kVa)</v>
          </cell>
          <cell r="D95" t="str">
            <v>DLDKk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C96" t="str">
            <v>Large Low Voltage Demand CXX (kVa)</v>
          </cell>
          <cell r="D96" t="str">
            <v>DLCXXk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C97" t="str">
            <v>New Tariff 6</v>
          </cell>
          <cell r="D97" t="str">
            <v/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C98" t="str">
            <v>New Tariff 7</v>
          </cell>
          <cell r="D98" t="str">
            <v/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C99" t="str">
            <v>New Tariff 8</v>
          </cell>
          <cell r="D99" t="str">
            <v/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C100" t="str">
            <v>New Tariff 9</v>
          </cell>
          <cell r="D100" t="str">
            <v/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C101" t="str">
            <v>New Tariff 10</v>
          </cell>
          <cell r="D101" t="str">
            <v/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C102" t="str">
            <v>New Tariff 11</v>
          </cell>
          <cell r="D102" t="str">
            <v/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C103" t="str">
            <v>Large Low Voltage Demand</v>
          </cell>
          <cell r="D103" t="str">
            <v>DL</v>
          </cell>
          <cell r="F103">
            <v>4115158.6891822619</v>
          </cell>
          <cell r="G103">
            <v>4218107.0405768724</v>
          </cell>
          <cell r="H103">
            <v>4397432.6152425241</v>
          </cell>
          <cell r="I103">
            <v>4101050.894721631</v>
          </cell>
          <cell r="J103">
            <v>3935503.4603950623</v>
          </cell>
          <cell r="K103">
            <v>4055747.2314230232</v>
          </cell>
          <cell r="L103">
            <v>3989584.1065437412</v>
          </cell>
          <cell r="M103">
            <v>3971597.5712688314</v>
          </cell>
          <cell r="N103">
            <v>4024064.9466136312</v>
          </cell>
          <cell r="O103">
            <v>3887983.0612755632</v>
          </cell>
          <cell r="P103">
            <v>3898323.9847496352</v>
          </cell>
          <cell r="Q103">
            <v>4205231.7754568839</v>
          </cell>
          <cell r="R103">
            <v>48799785.377449661</v>
          </cell>
        </row>
        <row r="104">
          <cell r="C104" t="str">
            <v>Large Low Voltage Demand A</v>
          </cell>
          <cell r="D104" t="str">
            <v>DL.A</v>
          </cell>
          <cell r="F104">
            <v>18032.426381267611</v>
          </cell>
          <cell r="G104">
            <v>18761.057013442602</v>
          </cell>
          <cell r="H104">
            <v>19630.92964560986</v>
          </cell>
          <cell r="I104">
            <v>18410.199951712784</v>
          </cell>
          <cell r="J104">
            <v>18813.622032758409</v>
          </cell>
          <cell r="K104">
            <v>19892.62955515871</v>
          </cell>
          <cell r="L104">
            <v>19213.353534587641</v>
          </cell>
          <cell r="M104">
            <v>19172.561389915041</v>
          </cell>
          <cell r="N104">
            <v>19317.522237870358</v>
          </cell>
          <cell r="O104">
            <v>17338.601728374488</v>
          </cell>
          <cell r="P104">
            <v>18985.67043646938</v>
          </cell>
          <cell r="Q104">
            <v>19110.001975621311</v>
          </cell>
          <cell r="R104">
            <v>226678.57588278817</v>
          </cell>
        </row>
        <row r="105">
          <cell r="C105" t="str">
            <v>Large Low Voltage Demand C</v>
          </cell>
          <cell r="D105" t="str">
            <v>DL.C</v>
          </cell>
          <cell r="F105">
            <v>2723794.13063691</v>
          </cell>
          <cell r="G105">
            <v>2761248.2163721276</v>
          </cell>
          <cell r="H105">
            <v>2893239.4001023048</v>
          </cell>
          <cell r="I105">
            <v>2771740.9598761178</v>
          </cell>
          <cell r="J105">
            <v>2767488.4264690159</v>
          </cell>
          <cell r="K105">
            <v>2804837.5869730581</v>
          </cell>
          <cell r="L105">
            <v>2810240.6910731043</v>
          </cell>
          <cell r="M105">
            <v>2782050.1212462084</v>
          </cell>
          <cell r="N105">
            <v>2798993.0295127286</v>
          </cell>
          <cell r="O105">
            <v>2806469.6559305242</v>
          </cell>
          <cell r="P105">
            <v>2779201.5962039581</v>
          </cell>
          <cell r="Q105">
            <v>2855877.3277363311</v>
          </cell>
          <cell r="R105">
            <v>33555181.142132387</v>
          </cell>
        </row>
        <row r="106">
          <cell r="C106" t="str">
            <v>Large Low Voltage Demand S</v>
          </cell>
          <cell r="D106" t="str">
            <v>DL.S</v>
          </cell>
          <cell r="F106">
            <v>190337.26139217618</v>
          </cell>
          <cell r="G106">
            <v>193723.52416861334</v>
          </cell>
          <cell r="H106">
            <v>200901.95871422067</v>
          </cell>
          <cell r="I106">
            <v>189549.36634513811</v>
          </cell>
          <cell r="J106">
            <v>188651.48100707217</v>
          </cell>
          <cell r="K106">
            <v>192034.74059043819</v>
          </cell>
          <cell r="L106">
            <v>192637.36289159203</v>
          </cell>
          <cell r="M106">
            <v>189681.17963445681</v>
          </cell>
          <cell r="N106">
            <v>189238.36155896081</v>
          </cell>
          <cell r="O106">
            <v>186902.34407093824</v>
          </cell>
          <cell r="P106">
            <v>188664.63367122278</v>
          </cell>
          <cell r="Q106">
            <v>193236.73978234801</v>
          </cell>
          <cell r="R106">
            <v>2295558.9538271772</v>
          </cell>
        </row>
        <row r="107">
          <cell r="C107" t="str">
            <v>Large Low Voltage Demand Docklands</v>
          </cell>
          <cell r="D107" t="str">
            <v>DL.DK</v>
          </cell>
          <cell r="F107">
            <v>24640.958358814358</v>
          </cell>
          <cell r="G107">
            <v>24569.905765470139</v>
          </cell>
          <cell r="H107">
            <v>25554.054139478758</v>
          </cell>
          <cell r="I107">
            <v>25428.853520830362</v>
          </cell>
          <cell r="J107">
            <v>25178.398686670804</v>
          </cell>
          <cell r="K107">
            <v>24459.363492916342</v>
          </cell>
          <cell r="L107">
            <v>25811.005361809959</v>
          </cell>
          <cell r="M107">
            <v>25067.541839680664</v>
          </cell>
          <cell r="N107">
            <v>26449.931413220795</v>
          </cell>
          <cell r="O107">
            <v>27164.354525010534</v>
          </cell>
          <cell r="P107">
            <v>29162.152559962316</v>
          </cell>
          <cell r="Q107">
            <v>30791.519467342507</v>
          </cell>
          <cell r="R107">
            <v>314278.03913120757</v>
          </cell>
        </row>
        <row r="108">
          <cell r="C108" t="str">
            <v>Large Low Voltage Demand CXX</v>
          </cell>
          <cell r="D108" t="str">
            <v>DL.CXX</v>
          </cell>
          <cell r="F108">
            <v>1371836.1880633808</v>
          </cell>
          <cell r="G108">
            <v>1378883.2005219138</v>
          </cell>
          <cell r="H108">
            <v>1436824.9167174981</v>
          </cell>
          <cell r="I108">
            <v>1375583.241275318</v>
          </cell>
          <cell r="J108">
            <v>1371553.2459851801</v>
          </cell>
          <cell r="K108">
            <v>1328949.8709452951</v>
          </cell>
          <cell r="L108">
            <v>1342433.8971696217</v>
          </cell>
          <cell r="M108">
            <v>1444187.582882354</v>
          </cell>
          <cell r="N108">
            <v>1442159.8364659459</v>
          </cell>
          <cell r="O108">
            <v>1471057.902005455</v>
          </cell>
          <cell r="P108">
            <v>1500707.6510190819</v>
          </cell>
          <cell r="Q108">
            <v>1553646.3029448981</v>
          </cell>
          <cell r="R108">
            <v>17017823.835995942</v>
          </cell>
        </row>
        <row r="109">
          <cell r="C109" t="str">
            <v>Large Low Voltage Demand EN.R</v>
          </cell>
          <cell r="D109" t="str">
            <v>DL.R</v>
          </cell>
          <cell r="F109">
            <v>1.9250430322433532</v>
          </cell>
          <cell r="G109">
            <v>1.9252576582198848</v>
          </cell>
          <cell r="H109">
            <v>1.9255045404354256</v>
          </cell>
          <cell r="I109">
            <v>1.9250713185306647</v>
          </cell>
          <cell r="J109">
            <v>1.9247994968984508</v>
          </cell>
          <cell r="K109">
            <v>1.9250520513733402</v>
          </cell>
          <cell r="L109">
            <v>1.9249289171111512</v>
          </cell>
          <cell r="M109">
            <v>1.9248531956062211</v>
          </cell>
          <cell r="N109">
            <v>1.9250126213812622</v>
          </cell>
          <cell r="O109">
            <v>1.9247537516383977</v>
          </cell>
          <cell r="P109">
            <v>1.9247420999733587</v>
          </cell>
          <cell r="Q109">
            <v>1.9252365211444302</v>
          </cell>
          <cell r="R109">
            <v>23.100255204555943</v>
          </cell>
        </row>
        <row r="110">
          <cell r="C110" t="str">
            <v>Large Low Voltage Demand EN.NR</v>
          </cell>
          <cell r="D110" t="str">
            <v>DL.NR</v>
          </cell>
          <cell r="F110">
            <v>51411.499770519309</v>
          </cell>
          <cell r="G110">
            <v>53379.368069988937</v>
          </cell>
          <cell r="H110">
            <v>56565.53203187554</v>
          </cell>
          <cell r="I110">
            <v>51251.641173640499</v>
          </cell>
          <cell r="J110">
            <v>48226.712354772033</v>
          </cell>
          <cell r="K110">
            <v>50528.745589455371</v>
          </cell>
          <cell r="L110">
            <v>49292.202690765262</v>
          </cell>
          <cell r="M110">
            <v>48875.640109760498</v>
          </cell>
          <cell r="N110">
            <v>49973.801618802172</v>
          </cell>
          <cell r="O110">
            <v>47419.8451602149</v>
          </cell>
          <cell r="P110">
            <v>47554.30572263569</v>
          </cell>
          <cell r="Q110">
            <v>53144.114388607937</v>
          </cell>
          <cell r="R110">
            <v>607623.40868103819</v>
          </cell>
        </row>
        <row r="111">
          <cell r="C111" t="str">
            <v>Large Low Voltage Demand EN.R CXX</v>
          </cell>
          <cell r="D111" t="str">
            <v>DL.CXXR</v>
          </cell>
          <cell r="F111">
            <v>561.24830967992227</v>
          </cell>
          <cell r="G111">
            <v>561.25261986354815</v>
          </cell>
          <cell r="H111">
            <v>561.8566692444092</v>
          </cell>
          <cell r="I111">
            <v>561.23608324141151</v>
          </cell>
          <cell r="J111">
            <v>561.20417004353226</v>
          </cell>
          <cell r="K111">
            <v>560.70655276432353</v>
          </cell>
          <cell r="L111">
            <v>560.87890745636776</v>
          </cell>
          <cell r="M111">
            <v>561.93044142854546</v>
          </cell>
          <cell r="N111">
            <v>561.8297817919613</v>
          </cell>
          <cell r="O111">
            <v>562.20203593800284</v>
          </cell>
          <cell r="P111">
            <v>562.49692523606495</v>
          </cell>
          <cell r="Q111">
            <v>562.98811628024555</v>
          </cell>
          <cell r="R111">
            <v>6739.8306129683351</v>
          </cell>
        </row>
        <row r="112">
          <cell r="C112" t="str">
            <v>Large Low Voltage Demand EN.NR CXX</v>
          </cell>
          <cell r="D112" t="str">
            <v>DL.CXXNR</v>
          </cell>
          <cell r="F112">
            <v>2.0169075418370039</v>
          </cell>
          <cell r="G112">
            <v>2.0169785602476731</v>
          </cell>
          <cell r="H112">
            <v>2.0172374308374672</v>
          </cell>
          <cell r="I112">
            <v>2.016953603486773</v>
          </cell>
          <cell r="J112">
            <v>2.0169298245607155</v>
          </cell>
          <cell r="K112">
            <v>2.0167700502881005</v>
          </cell>
          <cell r="L112">
            <v>2.0168121251800204</v>
          </cell>
          <cell r="M112">
            <v>2.017272031711967</v>
          </cell>
          <cell r="N112">
            <v>2.0173084310809046</v>
          </cell>
          <cell r="O112">
            <v>2.0173969596071273</v>
          </cell>
          <cell r="P112">
            <v>2.0175375530599151</v>
          </cell>
          <cell r="Q112">
            <v>2.0178087716020912</v>
          </cell>
          <cell r="R112">
            <v>24.205912883499757</v>
          </cell>
        </row>
        <row r="113">
          <cell r="C113" t="str">
            <v>New Tariff 10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C114" t="str">
            <v>New Tariff 11</v>
          </cell>
          <cell r="D114" t="str">
            <v/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C115" t="str">
            <v>High Voltage Demand</v>
          </cell>
          <cell r="D115" t="str">
            <v>DH</v>
          </cell>
          <cell r="F115">
            <v>2480499.8295296701</v>
          </cell>
          <cell r="G115">
            <v>2540619.3043218069</v>
          </cell>
          <cell r="H115">
            <v>2592994.1902029663</v>
          </cell>
          <cell r="I115">
            <v>2480058.3348516319</v>
          </cell>
          <cell r="J115">
            <v>2361315.3647580505</v>
          </cell>
          <cell r="K115">
            <v>2458684.5264490889</v>
          </cell>
          <cell r="L115">
            <v>2458717.4197183521</v>
          </cell>
          <cell r="M115">
            <v>2444830.0105685852</v>
          </cell>
          <cell r="N115">
            <v>2602170.5988059547</v>
          </cell>
          <cell r="O115">
            <v>2664485.5807031253</v>
          </cell>
          <cell r="P115">
            <v>2720093.8308024378</v>
          </cell>
          <cell r="Q115">
            <v>2627033.1947334614</v>
          </cell>
          <cell r="R115">
            <v>30431502.18544513</v>
          </cell>
        </row>
        <row r="116">
          <cell r="C116" t="str">
            <v>High Voltage Demand A</v>
          </cell>
          <cell r="D116" t="str">
            <v>DH.A</v>
          </cell>
          <cell r="F116">
            <v>30314.311130376853</v>
          </cell>
          <cell r="G116">
            <v>29794.612488375613</v>
          </cell>
          <cell r="H116">
            <v>30561.607566435996</v>
          </cell>
          <cell r="I116">
            <v>31068.257207570474</v>
          </cell>
          <cell r="J116">
            <v>30749.289154934482</v>
          </cell>
          <cell r="K116">
            <v>31068.182289884433</v>
          </cell>
          <cell r="L116">
            <v>31933.418228464816</v>
          </cell>
          <cell r="M116">
            <v>31144.004491676253</v>
          </cell>
          <cell r="N116">
            <v>31565.744771928454</v>
          </cell>
          <cell r="O116">
            <v>30986.913936651552</v>
          </cell>
          <cell r="P116">
            <v>28019.447556341729</v>
          </cell>
          <cell r="Q116">
            <v>28921.663873016671</v>
          </cell>
          <cell r="R116">
            <v>366127.45269565727</v>
          </cell>
        </row>
        <row r="117">
          <cell r="C117" t="str">
            <v>High Voltage Demand C</v>
          </cell>
          <cell r="D117" t="str">
            <v>DH.C</v>
          </cell>
          <cell r="F117">
            <v>1301687.940966635</v>
          </cell>
          <cell r="G117">
            <v>1316433.4786303989</v>
          </cell>
          <cell r="H117">
            <v>1395334.8800699941</v>
          </cell>
          <cell r="I117">
            <v>1330432.7016415035</v>
          </cell>
          <cell r="J117">
            <v>1315698.6853700178</v>
          </cell>
          <cell r="K117">
            <v>1376780.495485493</v>
          </cell>
          <cell r="L117">
            <v>1352474.9835833162</v>
          </cell>
          <cell r="M117">
            <v>1325213.6125049419</v>
          </cell>
          <cell r="N117">
            <v>1402363.908302611</v>
          </cell>
          <cell r="O117">
            <v>1263527.8793610404</v>
          </cell>
          <cell r="P117">
            <v>1339177.2178123551</v>
          </cell>
          <cell r="Q117">
            <v>1347255.3516988438</v>
          </cell>
          <cell r="R117">
            <v>16066381.135427153</v>
          </cell>
        </row>
        <row r="118">
          <cell r="C118" t="str">
            <v>High Voltage Demand D1</v>
          </cell>
          <cell r="D118" t="str">
            <v>DH.D1</v>
          </cell>
          <cell r="F118">
            <v>217194.27230478346</v>
          </cell>
          <cell r="G118">
            <v>209860.46932926207</v>
          </cell>
          <cell r="H118">
            <v>218792.79227996647</v>
          </cell>
          <cell r="I118">
            <v>213727.05797500414</v>
          </cell>
          <cell r="J118">
            <v>209025.60600604434</v>
          </cell>
          <cell r="K118">
            <v>214121.82199607053</v>
          </cell>
          <cell r="L118">
            <v>214225.48924733984</v>
          </cell>
          <cell r="M118">
            <v>215360.12513210508</v>
          </cell>
          <cell r="N118">
            <v>210147.38853964864</v>
          </cell>
          <cell r="O118">
            <v>215162.85628606414</v>
          </cell>
          <cell r="P118">
            <v>211576.03320690646</v>
          </cell>
          <cell r="Q118">
            <v>224551.53628459759</v>
          </cell>
          <cell r="R118">
            <v>2573745.4485877929</v>
          </cell>
        </row>
        <row r="119">
          <cell r="C119" t="str">
            <v>High Voltage Demand D2</v>
          </cell>
          <cell r="D119" t="str">
            <v>DH.D2</v>
          </cell>
          <cell r="F119">
            <v>109674.43553583388</v>
          </cell>
          <cell r="G119">
            <v>104212.33143465332</v>
          </cell>
          <cell r="H119">
            <v>110714.90449180998</v>
          </cell>
          <cell r="I119">
            <v>104745.17243266165</v>
          </cell>
          <cell r="J119">
            <v>104890.68622597842</v>
          </cell>
          <cell r="K119">
            <v>98299.851285010111</v>
          </cell>
          <cell r="L119">
            <v>97294.303386799409</v>
          </cell>
          <cell r="M119">
            <v>97315.044322173781</v>
          </cell>
          <cell r="N119">
            <v>103186.60856315886</v>
          </cell>
          <cell r="O119">
            <v>104347.91504791232</v>
          </cell>
          <cell r="P119">
            <v>106840.68942875596</v>
          </cell>
          <cell r="Q119">
            <v>106424.9961357749</v>
          </cell>
          <cell r="R119">
            <v>1247946.9382905227</v>
          </cell>
        </row>
        <row r="120">
          <cell r="C120" t="str">
            <v>High Voltage Demand Docklands</v>
          </cell>
          <cell r="D120" t="str">
            <v>DH.DK</v>
          </cell>
          <cell r="F120">
            <v>6381.8183203779645</v>
          </cell>
          <cell r="G120">
            <v>6113.4466454372941</v>
          </cell>
          <cell r="H120">
            <v>6393.0949016935983</v>
          </cell>
          <cell r="I120">
            <v>6364.446204623031</v>
          </cell>
          <cell r="J120">
            <v>6447.6531217082902</v>
          </cell>
          <cell r="K120">
            <v>6766.2385182319767</v>
          </cell>
          <cell r="L120">
            <v>7147.4501848431773</v>
          </cell>
          <cell r="M120">
            <v>6766.6168414540862</v>
          </cell>
          <cell r="N120">
            <v>6771.7641839944026</v>
          </cell>
          <cell r="O120">
            <v>6454.0460054483228</v>
          </cell>
          <cell r="P120">
            <v>6116.369838341705</v>
          </cell>
          <cell r="Q120">
            <v>6246.3502113923169</v>
          </cell>
          <cell r="R120">
            <v>77969.294977546175</v>
          </cell>
        </row>
        <row r="121">
          <cell r="C121" t="str">
            <v>High Voltage Demand D3</v>
          </cell>
          <cell r="D121" t="str">
            <v>DH.D3</v>
          </cell>
          <cell r="F121">
            <v>80894.237478648385</v>
          </cell>
          <cell r="G121">
            <v>86531.605246209947</v>
          </cell>
          <cell r="H121">
            <v>92463.717939699971</v>
          </cell>
          <cell r="I121">
            <v>85790.629186060076</v>
          </cell>
          <cell r="J121">
            <v>90000.298481331905</v>
          </cell>
          <cell r="K121">
            <v>92660.90102690419</v>
          </cell>
          <cell r="L121">
            <v>90274.22678042698</v>
          </cell>
          <cell r="M121">
            <v>89842.81811400532</v>
          </cell>
          <cell r="N121">
            <v>89361.188545501864</v>
          </cell>
          <cell r="O121">
            <v>86934.489555633249</v>
          </cell>
          <cell r="P121">
            <v>89111.114207456485</v>
          </cell>
          <cell r="Q121">
            <v>84225.966399011479</v>
          </cell>
          <cell r="R121">
            <v>1058091.19296089</v>
          </cell>
        </row>
        <row r="122">
          <cell r="C122" t="str">
            <v>High Voltage Demand D4</v>
          </cell>
          <cell r="D122" t="str">
            <v>DH.D4</v>
          </cell>
          <cell r="F122">
            <v>82856.204273118652</v>
          </cell>
          <cell r="G122">
            <v>77232.786813617829</v>
          </cell>
          <cell r="H122">
            <v>78150.326600133994</v>
          </cell>
          <cell r="I122">
            <v>79581.049153732703</v>
          </cell>
          <cell r="J122">
            <v>80161.928047370631</v>
          </cell>
          <cell r="K122">
            <v>85352.58330564051</v>
          </cell>
          <cell r="L122">
            <v>87759.799514415528</v>
          </cell>
          <cell r="M122">
            <v>83064.617608069515</v>
          </cell>
          <cell r="N122">
            <v>83437.218117993209</v>
          </cell>
          <cell r="O122">
            <v>84347.319772881252</v>
          </cell>
          <cell r="P122">
            <v>72883.823287904728</v>
          </cell>
          <cell r="Q122">
            <v>85767.966041909764</v>
          </cell>
          <cell r="R122">
            <v>980595.62253678835</v>
          </cell>
        </row>
        <row r="123">
          <cell r="C123" t="str">
            <v>High Voltage Demand D5</v>
          </cell>
          <cell r="D123">
            <v>0</v>
          </cell>
          <cell r="F123">
            <v>1.25048446509052E-3</v>
          </cell>
          <cell r="G123">
            <v>1.1090405200509903E-3</v>
          </cell>
          <cell r="H123">
            <v>1.1320041804908747E-3</v>
          </cell>
          <cell r="I123">
            <v>1.1726539936010134E-3</v>
          </cell>
          <cell r="J123">
            <v>1.1528833724320736E-3</v>
          </cell>
          <cell r="K123">
            <v>1.3530540910864565E-3</v>
          </cell>
          <cell r="L123">
            <v>1.4017940442813438E-3</v>
          </cell>
          <cell r="M123">
            <v>1.2241740160603936E-3</v>
          </cell>
          <cell r="N123">
            <v>1.322166529029477E-3</v>
          </cell>
          <cell r="O123">
            <v>1.2907363757301516E-3</v>
          </cell>
          <cell r="P123">
            <v>9.6401237703913438E-4</v>
          </cell>
          <cell r="Q123">
            <v>1.3769960351075756E-3</v>
          </cell>
          <cell r="R123">
            <v>1.4750000000000004E-2</v>
          </cell>
        </row>
        <row r="124">
          <cell r="C124" t="str">
            <v>High Voltage Demand EN.R</v>
          </cell>
          <cell r="D124">
            <v>0</v>
          </cell>
          <cell r="F124">
            <v>1.6290356826265974E-3</v>
          </cell>
          <cell r="G124">
            <v>1.7713435030990857E-3</v>
          </cell>
          <cell r="H124">
            <v>1.8536335045491047E-3</v>
          </cell>
          <cell r="I124">
            <v>1.6833454574958241E-3</v>
          </cell>
          <cell r="J124">
            <v>1.4501584561633853E-3</v>
          </cell>
          <cell r="K124">
            <v>1.6744113636260878E-3</v>
          </cell>
          <cell r="L124">
            <v>1.6543543814714812E-3</v>
          </cell>
          <cell r="M124">
            <v>1.5905860301417981E-3</v>
          </cell>
          <cell r="N124">
            <v>1.907718533667407E-3</v>
          </cell>
          <cell r="O124">
            <v>1.942631533742682E-3</v>
          </cell>
          <cell r="P124">
            <v>2.0259751523329581E-3</v>
          </cell>
          <cell r="Q124">
            <v>1.9269120921404964E-3</v>
          </cell>
          <cell r="R124">
            <v>2.1110105691056907E-2</v>
          </cell>
        </row>
        <row r="125">
          <cell r="C125" t="str">
            <v>High Voltage Demand EN.NR</v>
          </cell>
          <cell r="D125">
            <v>0</v>
          </cell>
          <cell r="F125">
            <v>1.6290356826265974E-3</v>
          </cell>
          <cell r="G125">
            <v>1.7713435030990857E-3</v>
          </cell>
          <cell r="H125">
            <v>1.8536335045491047E-3</v>
          </cell>
          <cell r="I125">
            <v>1.6833454574958241E-3</v>
          </cell>
          <cell r="J125">
            <v>1.4501584561633853E-3</v>
          </cell>
          <cell r="K125">
            <v>1.6744113636260878E-3</v>
          </cell>
          <cell r="L125">
            <v>1.6543543814714812E-3</v>
          </cell>
          <cell r="M125">
            <v>1.5905860301417981E-3</v>
          </cell>
          <cell r="N125">
            <v>1.907718533667407E-3</v>
          </cell>
          <cell r="O125">
            <v>1.942631533742682E-3</v>
          </cell>
          <cell r="P125">
            <v>2.0259751523329581E-3</v>
          </cell>
          <cell r="Q125">
            <v>1.9269120921404964E-3</v>
          </cell>
          <cell r="R125">
            <v>2.1110105691056907E-2</v>
          </cell>
        </row>
        <row r="126">
          <cell r="C126" t="str">
            <v>New Tariff 11</v>
          </cell>
          <cell r="D126" t="str">
            <v/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C127" t="str">
            <v>New Tariff 1</v>
          </cell>
          <cell r="D127" t="str">
            <v/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C128" t="str">
            <v>New Tariff 2</v>
          </cell>
          <cell r="D128" t="str">
            <v/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C129" t="str">
            <v>High Voltage Demand (kVa)</v>
          </cell>
          <cell r="D129" t="str">
            <v>DHk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C130" t="str">
            <v>High Voltage Demand Docklands (kVa)</v>
          </cell>
          <cell r="D130" t="str">
            <v>DHDKk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C131" t="str">
            <v>New Tariff 5</v>
          </cell>
          <cell r="D131" t="str">
            <v/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C132" t="str">
            <v>New Tariff 6</v>
          </cell>
          <cell r="D132" t="str">
            <v/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C133" t="str">
            <v>New Tariff 7</v>
          </cell>
          <cell r="D133" t="str">
            <v/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C134" t="str">
            <v>New Tariff 8</v>
          </cell>
          <cell r="D134" t="str">
            <v/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C135" t="str">
            <v>New Tariff 9</v>
          </cell>
          <cell r="D135" t="str">
            <v/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C136" t="str">
            <v>New Tariff 10</v>
          </cell>
          <cell r="D136" t="str">
            <v/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C137" t="str">
            <v>New Tariff 11</v>
          </cell>
          <cell r="D137" t="str">
            <v/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C138" t="str">
            <v>New Tariff 12</v>
          </cell>
          <cell r="D138" t="str">
            <v/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C139" t="str">
            <v>New Tariff 1</v>
          </cell>
          <cell r="D139" t="str">
            <v/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C140" t="str">
            <v>Subtransmission Demand A</v>
          </cell>
          <cell r="D140" t="str">
            <v>DS.A</v>
          </cell>
          <cell r="F140">
            <v>245458.21192083816</v>
          </cell>
          <cell r="G140">
            <v>257823.71576916584</v>
          </cell>
          <cell r="H140">
            <v>283034.42394218314</v>
          </cell>
          <cell r="I140">
            <v>256251.13030019286</v>
          </cell>
          <cell r="J140">
            <v>258412.28397854514</v>
          </cell>
          <cell r="K140">
            <v>286722.19537094631</v>
          </cell>
          <cell r="L140">
            <v>272884.9433486379</v>
          </cell>
          <cell r="M140">
            <v>279988.64363140543</v>
          </cell>
          <cell r="N140">
            <v>294851.79308656137</v>
          </cell>
          <cell r="O140">
            <v>285510.09646052553</v>
          </cell>
          <cell r="P140">
            <v>253520.54443325187</v>
          </cell>
          <cell r="Q140">
            <v>257006.95861554466</v>
          </cell>
          <cell r="R140">
            <v>3231464.9408577979</v>
          </cell>
        </row>
        <row r="141">
          <cell r="C141" t="str">
            <v>Subtransmission Demand G</v>
          </cell>
          <cell r="D141" t="str">
            <v>DS.G</v>
          </cell>
          <cell r="F141">
            <v>484155.68690990447</v>
          </cell>
          <cell r="G141">
            <v>460420.87381345138</v>
          </cell>
          <cell r="H141">
            <v>512598.47994050034</v>
          </cell>
          <cell r="I141">
            <v>481480.39545188996</v>
          </cell>
          <cell r="J141">
            <v>458259.47915914934</v>
          </cell>
          <cell r="K141">
            <v>466057.70484758052</v>
          </cell>
          <cell r="L141">
            <v>460326.26861414185</v>
          </cell>
          <cell r="M141">
            <v>469492.78197204333</v>
          </cell>
          <cell r="N141">
            <v>523420.15736191289</v>
          </cell>
          <cell r="O141">
            <v>501964.79641845566</v>
          </cell>
          <cell r="P141">
            <v>467415.41332272172</v>
          </cell>
          <cell r="Q141">
            <v>504455.86676195101</v>
          </cell>
          <cell r="R141">
            <v>5790047.9045737013</v>
          </cell>
        </row>
        <row r="142">
          <cell r="C142" t="str">
            <v>Subtransmission Demand S</v>
          </cell>
          <cell r="D142" t="str">
            <v>DS.S</v>
          </cell>
          <cell r="F142">
            <v>455486.85456610244</v>
          </cell>
          <cell r="G142">
            <v>465302.38372392819</v>
          </cell>
          <cell r="H142">
            <v>495168.66788804799</v>
          </cell>
          <cell r="I142">
            <v>482098.20312991779</v>
          </cell>
          <cell r="J142">
            <v>468476.18212872744</v>
          </cell>
          <cell r="K142">
            <v>492662.63078058622</v>
          </cell>
          <cell r="L142">
            <v>492042.24729912245</v>
          </cell>
          <cell r="M142">
            <v>474516.90146381123</v>
          </cell>
          <cell r="N142">
            <v>497529.17935485899</v>
          </cell>
          <cell r="O142">
            <v>482331.41957331053</v>
          </cell>
          <cell r="P142">
            <v>470942.33278314146</v>
          </cell>
          <cell r="Q142">
            <v>414943.29781092092</v>
          </cell>
          <cell r="R142">
            <v>5691500.3005024754</v>
          </cell>
        </row>
        <row r="143">
          <cell r="C143" t="str">
            <v>Subtransmission Demand (kVa)</v>
          </cell>
          <cell r="D143" t="str">
            <v>DSk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C144" t="str">
            <v>New Tariff 5</v>
          </cell>
          <cell r="D144" t="str">
            <v/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C145" t="str">
            <v>New Tariff 6</v>
          </cell>
          <cell r="D145" t="str">
            <v/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C146" t="str">
            <v>New Tariff 7</v>
          </cell>
          <cell r="D146" t="str">
            <v/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C147" t="str">
            <v>New Tariff 8</v>
          </cell>
          <cell r="D147" t="str">
            <v/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C148" t="str">
            <v>New Tariff 9</v>
          </cell>
          <cell r="D148" t="str">
            <v/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</row>
        <row r="149">
          <cell r="C149" t="str">
            <v>New Tariff 10</v>
          </cell>
          <cell r="D149" t="str">
            <v/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C150" t="str">
            <v>New Tariff 11</v>
          </cell>
          <cell r="D150" t="str">
            <v/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C151" t="str">
            <v>Total Network Revenue</v>
          </cell>
          <cell r="F151">
            <v>43437668.281868525</v>
          </cell>
          <cell r="G151">
            <v>40697276.678929307</v>
          </cell>
          <cell r="H151">
            <v>44160998.000458047</v>
          </cell>
          <cell r="I151">
            <v>41473716.405484803</v>
          </cell>
          <cell r="J151">
            <v>43395826.107481793</v>
          </cell>
          <cell r="K151">
            <v>44724529.938961238</v>
          </cell>
          <cell r="L151">
            <v>47596628.3400148</v>
          </cell>
          <cell r="M151">
            <v>48792282.080951974</v>
          </cell>
          <cell r="N151">
            <v>45566856.320315599</v>
          </cell>
          <cell r="O151">
            <v>44299570.212717123</v>
          </cell>
          <cell r="P151">
            <v>40802541.143600307</v>
          </cell>
          <cell r="Q151">
            <v>42197718.273855612</v>
          </cell>
          <cell r="R151">
            <v>527145611.78463906</v>
          </cell>
        </row>
        <row r="155">
          <cell r="C155" t="str">
            <v>Network Tariffs</v>
          </cell>
          <cell r="D155" t="str">
            <v>Code</v>
          </cell>
          <cell r="F155" t="str">
            <v>January</v>
          </cell>
          <cell r="G155" t="str">
            <v>February</v>
          </cell>
          <cell r="H155" t="str">
            <v>March</v>
          </cell>
          <cell r="I155" t="str">
            <v>April</v>
          </cell>
          <cell r="J155" t="str">
            <v>May</v>
          </cell>
          <cell r="K155" t="str">
            <v>June</v>
          </cell>
          <cell r="L155" t="str">
            <v>July</v>
          </cell>
          <cell r="M155" t="str">
            <v>August</v>
          </cell>
          <cell r="N155" t="str">
            <v>September</v>
          </cell>
          <cell r="O155" t="str">
            <v>October</v>
          </cell>
          <cell r="P155" t="str">
            <v>November</v>
          </cell>
          <cell r="Q155" t="str">
            <v>December</v>
          </cell>
          <cell r="R155" t="str">
            <v>Total</v>
          </cell>
          <cell r="S155" t="str">
            <v>Check</v>
          </cell>
        </row>
        <row r="156">
          <cell r="F156" t="str">
            <v>kWh</v>
          </cell>
          <cell r="G156" t="str">
            <v>kWh</v>
          </cell>
          <cell r="H156" t="str">
            <v>kWh</v>
          </cell>
          <cell r="I156" t="str">
            <v>kWh</v>
          </cell>
          <cell r="J156" t="str">
            <v>kWh</v>
          </cell>
          <cell r="K156" t="str">
            <v>kWh</v>
          </cell>
          <cell r="L156" t="str">
            <v>kWh</v>
          </cell>
          <cell r="M156" t="str">
            <v>kWh</v>
          </cell>
          <cell r="N156" t="str">
            <v>kWh</v>
          </cell>
          <cell r="O156" t="str">
            <v>kWh</v>
          </cell>
          <cell r="P156" t="str">
            <v>kWh</v>
          </cell>
          <cell r="Q156" t="str">
            <v>kWh</v>
          </cell>
          <cell r="R156" t="str">
            <v>kWh</v>
          </cell>
        </row>
        <row r="157">
          <cell r="C157" t="str">
            <v>Residential Single Rate</v>
          </cell>
          <cell r="D157" t="str">
            <v>D1</v>
          </cell>
          <cell r="F157">
            <v>208971433.60443857</v>
          </cell>
          <cell r="G157">
            <v>191731910.05014902</v>
          </cell>
          <cell r="H157">
            <v>196441249.92041799</v>
          </cell>
          <cell r="I157">
            <v>193078156.81768534</v>
          </cell>
          <cell r="J157">
            <v>221810968.3243387</v>
          </cell>
          <cell r="K157">
            <v>237137833.36845642</v>
          </cell>
          <cell r="L157">
            <v>250405764.668742</v>
          </cell>
          <cell r="M157">
            <v>260521741.72332621</v>
          </cell>
          <cell r="N157">
            <v>225279784.55977032</v>
          </cell>
          <cell r="O157">
            <v>224972594.91647929</v>
          </cell>
          <cell r="P157">
            <v>169490871.80010337</v>
          </cell>
          <cell r="Q157">
            <v>169581447.70233679</v>
          </cell>
          <cell r="R157">
            <v>2549423757.456244</v>
          </cell>
          <cell r="S157">
            <v>0</v>
          </cell>
        </row>
        <row r="158">
          <cell r="C158" t="str">
            <v>ClimateSaver</v>
          </cell>
          <cell r="D158" t="str">
            <v>D1.CS</v>
          </cell>
          <cell r="F158">
            <v>3349305.4292548085</v>
          </cell>
          <cell r="G158">
            <v>3349305.4292548085</v>
          </cell>
          <cell r="H158">
            <v>3349305.4292548085</v>
          </cell>
          <cell r="I158">
            <v>1092398.1905359272</v>
          </cell>
          <cell r="J158">
            <v>1092398.1905359272</v>
          </cell>
          <cell r="K158">
            <v>4642692.3097776901</v>
          </cell>
          <cell r="L158">
            <v>4642692.3097776901</v>
          </cell>
          <cell r="M158">
            <v>4642692.3097776901</v>
          </cell>
          <cell r="N158">
            <v>4642692.3097776901</v>
          </cell>
          <cell r="O158">
            <v>1092398.1905359272</v>
          </cell>
          <cell r="P158">
            <v>3349305.4292548085</v>
          </cell>
          <cell r="Q158">
            <v>3349305.4292548085</v>
          </cell>
          <cell r="R158">
            <v>38594490.956992589</v>
          </cell>
          <cell r="S158">
            <v>0</v>
          </cell>
        </row>
        <row r="159">
          <cell r="C159" t="str">
            <v>ClimateSaver Interval</v>
          </cell>
          <cell r="D159" t="str">
            <v>D3.CS</v>
          </cell>
          <cell r="F159">
            <v>973790.41990305879</v>
          </cell>
          <cell r="G159">
            <v>973790.41990305879</v>
          </cell>
          <cell r="H159">
            <v>973790.41990305879</v>
          </cell>
          <cell r="I159">
            <v>387332.22665716987</v>
          </cell>
          <cell r="J159">
            <v>387332.22665716987</v>
          </cell>
          <cell r="K159">
            <v>1646161.963292972</v>
          </cell>
          <cell r="L159">
            <v>1646161.963292972</v>
          </cell>
          <cell r="M159">
            <v>1646161.963292972</v>
          </cell>
          <cell r="N159">
            <v>1646161.963292972</v>
          </cell>
          <cell r="O159">
            <v>387332.22665716987</v>
          </cell>
          <cell r="P159">
            <v>973790.41990305879</v>
          </cell>
          <cell r="Q159">
            <v>973790.41990305879</v>
          </cell>
          <cell r="R159">
            <v>12615596.63265869</v>
          </cell>
          <cell r="S159">
            <v>0</v>
          </cell>
        </row>
        <row r="160">
          <cell r="C160" t="str">
            <v>New Tariff 3</v>
          </cell>
          <cell r="D160" t="str">
            <v/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C161" t="str">
            <v>New Tariff 4</v>
          </cell>
          <cell r="D161" t="str">
            <v/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C162" t="str">
            <v>New Tariff 5</v>
          </cell>
          <cell r="D162" t="str">
            <v/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 t="str">
            <v>New Tariff 6</v>
          </cell>
          <cell r="D163" t="str">
            <v/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C164" t="str">
            <v>New Tariff 7</v>
          </cell>
          <cell r="D164" t="str">
            <v/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C165" t="str">
            <v>New Tariff 8</v>
          </cell>
          <cell r="D165" t="str">
            <v/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C166" t="str">
            <v>New Tariff 9</v>
          </cell>
          <cell r="D166" t="str">
            <v/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C167" t="str">
            <v>New Tariff 10</v>
          </cell>
          <cell r="D167" t="str">
            <v/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C168" t="str">
            <v>New Tariff 11</v>
          </cell>
          <cell r="D168" t="str">
            <v/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C169" t="str">
            <v>Residential Two Rate 5d</v>
          </cell>
          <cell r="D169" t="str">
            <v>D2</v>
          </cell>
          <cell r="F169">
            <v>31318847.733760864</v>
          </cell>
          <cell r="G169">
            <v>27101563.837172568</v>
          </cell>
          <cell r="H169">
            <v>32376457.454332769</v>
          </cell>
          <cell r="I169">
            <v>28685367.649190366</v>
          </cell>
          <cell r="J169">
            <v>39474740.223073296</v>
          </cell>
          <cell r="K169">
            <v>42422479.797444046</v>
          </cell>
          <cell r="L169">
            <v>45602566.668434456</v>
          </cell>
          <cell r="M169">
            <v>45940993.601886094</v>
          </cell>
          <cell r="N169">
            <v>39713705.000109129</v>
          </cell>
          <cell r="O169">
            <v>38204075.671425715</v>
          </cell>
          <cell r="P169">
            <v>32614855.704653837</v>
          </cell>
          <cell r="Q169">
            <v>32817468.664437898</v>
          </cell>
          <cell r="R169">
            <v>436273122.00592107</v>
          </cell>
          <cell r="S169">
            <v>0</v>
          </cell>
        </row>
        <row r="170">
          <cell r="C170" t="str">
            <v>Docklands Two Rate 5d</v>
          </cell>
          <cell r="D170" t="str">
            <v>D2.DK</v>
          </cell>
          <cell r="F170">
            <v>325326.57830232289</v>
          </cell>
          <cell r="G170">
            <v>323397.71554758959</v>
          </cell>
          <cell r="H170">
            <v>576545.69755797833</v>
          </cell>
          <cell r="I170">
            <v>447281.84061185748</v>
          </cell>
          <cell r="J170">
            <v>377721.9475423164</v>
          </cell>
          <cell r="K170">
            <v>639189.97064848035</v>
          </cell>
          <cell r="L170">
            <v>324144.45448307891</v>
          </cell>
          <cell r="M170">
            <v>487157.17588711123</v>
          </cell>
          <cell r="N170">
            <v>488777.91085115832</v>
          </cell>
          <cell r="O170">
            <v>422449.86633663531</v>
          </cell>
          <cell r="P170">
            <v>404964.16704222199</v>
          </cell>
          <cell r="Q170">
            <v>212021.46161725133</v>
          </cell>
          <cell r="R170">
            <v>5028978.7864280017</v>
          </cell>
          <cell r="S170">
            <v>0</v>
          </cell>
        </row>
        <row r="171">
          <cell r="C171" t="str">
            <v>Residential Interval</v>
          </cell>
          <cell r="D171" t="str">
            <v>D3</v>
          </cell>
          <cell r="F171">
            <v>5157138.4149462506</v>
          </cell>
          <cell r="G171">
            <v>5483070.84253434</v>
          </cell>
          <cell r="H171">
            <v>7095261.8771799468</v>
          </cell>
          <cell r="I171">
            <v>6193768.4823834524</v>
          </cell>
          <cell r="J171">
            <v>8244356.9273012644</v>
          </cell>
          <cell r="K171">
            <v>7987568.2797271572</v>
          </cell>
          <cell r="L171">
            <v>9528618.1436179951</v>
          </cell>
          <cell r="M171">
            <v>10194839.176251465</v>
          </cell>
          <cell r="N171">
            <v>9003091.7873307057</v>
          </cell>
          <cell r="O171">
            <v>9228847.0490156114</v>
          </cell>
          <cell r="P171">
            <v>7973963.2383999247</v>
          </cell>
          <cell r="Q171">
            <v>8378884.864091238</v>
          </cell>
          <cell r="R171">
            <v>94469409.082779348</v>
          </cell>
          <cell r="S171">
            <v>0</v>
          </cell>
        </row>
        <row r="172">
          <cell r="C172" t="str">
            <v>Residential AMI</v>
          </cell>
          <cell r="D172" t="str">
            <v>D4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-5769050.9379841033</v>
          </cell>
        </row>
        <row r="173">
          <cell r="C173" t="str">
            <v>Residential Docklands AMI</v>
          </cell>
          <cell r="D173" t="str">
            <v>D4.DK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C174" t="str">
            <v>New Tariff 5</v>
          </cell>
          <cell r="D174" t="str">
            <v/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C175" t="str">
            <v>New Tariff 6</v>
          </cell>
          <cell r="D175" t="str">
            <v/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C176" t="str">
            <v>New Tariff 7</v>
          </cell>
          <cell r="D176" t="str">
            <v/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C177" t="str">
            <v>New Tariff 8</v>
          </cell>
          <cell r="D177" t="str">
            <v/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C178" t="str">
            <v>New Tariff 9</v>
          </cell>
          <cell r="D178" t="str">
            <v/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C179" t="str">
            <v>New Tariff 10</v>
          </cell>
          <cell r="D179" t="str">
            <v/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C180" t="str">
            <v>New Tariff 11</v>
          </cell>
          <cell r="D180" t="str">
            <v/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C181" t="str">
            <v>Dedicated circuit</v>
          </cell>
          <cell r="D181" t="str">
            <v>DD1</v>
          </cell>
          <cell r="F181">
            <v>25097108.445403013</v>
          </cell>
          <cell r="G181">
            <v>24713302.603405345</v>
          </cell>
          <cell r="H181">
            <v>29031877.323144518</v>
          </cell>
          <cell r="I181">
            <v>32932593.670850728</v>
          </cell>
          <cell r="J181">
            <v>49477539.806978084</v>
          </cell>
          <cell r="K181">
            <v>53885562.248368956</v>
          </cell>
          <cell r="L181">
            <v>66382809.928575762</v>
          </cell>
          <cell r="M181">
            <v>66572159.544138268</v>
          </cell>
          <cell r="N181">
            <v>52410126.10965506</v>
          </cell>
          <cell r="O181">
            <v>44675819.865151726</v>
          </cell>
          <cell r="P181">
            <v>31608013.037924513</v>
          </cell>
          <cell r="Q181">
            <v>30171333.178405579</v>
          </cell>
          <cell r="R181">
            <v>506958245.76200157</v>
          </cell>
          <cell r="S181">
            <v>0</v>
          </cell>
        </row>
        <row r="182">
          <cell r="C182" t="str">
            <v>Hot Water Interval</v>
          </cell>
          <cell r="D182" t="str">
            <v>D3.HW</v>
          </cell>
          <cell r="F182">
            <v>634396.57093322219</v>
          </cell>
          <cell r="G182">
            <v>624694.85128702689</v>
          </cell>
          <cell r="H182">
            <v>733858.38299353537</v>
          </cell>
          <cell r="I182">
            <v>832459.42623926618</v>
          </cell>
          <cell r="J182">
            <v>1250677.2108843576</v>
          </cell>
          <cell r="K182">
            <v>1362101.7731002998</v>
          </cell>
          <cell r="L182">
            <v>1678003.1484190393</v>
          </cell>
          <cell r="M182">
            <v>1682789.4666150855</v>
          </cell>
          <cell r="N182">
            <v>1324806.1767144739</v>
          </cell>
          <cell r="O182">
            <v>1129300.8908870521</v>
          </cell>
          <cell r="P182">
            <v>798977.1064221852</v>
          </cell>
          <cell r="Q182">
            <v>762661.17869726929</v>
          </cell>
          <cell r="R182">
            <v>12814726.183192814</v>
          </cell>
          <cell r="S182">
            <v>0</v>
          </cell>
        </row>
        <row r="183">
          <cell r="C183" t="str">
            <v>Dedicated Circuit AMI - Slab Heat</v>
          </cell>
          <cell r="D183" t="str">
            <v>DCSH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-0.95940820139268934</v>
          </cell>
        </row>
        <row r="184">
          <cell r="C184" t="str">
            <v>Dedicated Circuit AMI - Hot Water</v>
          </cell>
          <cell r="D184" t="str">
            <v>DCHW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-0.95940820139268934</v>
          </cell>
        </row>
        <row r="185">
          <cell r="C185" t="str">
            <v>New Tariff 4</v>
          </cell>
          <cell r="D185" t="str">
            <v/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C186" t="str">
            <v>New Tariff 5</v>
          </cell>
          <cell r="D186" t="str">
            <v/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C187" t="str">
            <v>New Tariff 6</v>
          </cell>
          <cell r="D187" t="str">
            <v/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C188" t="str">
            <v>New Tariff 7</v>
          </cell>
          <cell r="D188" t="str">
            <v/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C189" t="str">
            <v>New Tariff 8</v>
          </cell>
          <cell r="D189" t="str">
            <v/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C190" t="str">
            <v>New Tariff 9</v>
          </cell>
          <cell r="D190" t="str">
            <v/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C191" t="str">
            <v>New Tariff 10</v>
          </cell>
          <cell r="D191" t="str">
            <v/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C192" t="str">
            <v>New Tariff 11</v>
          </cell>
          <cell r="D192" t="str">
            <v/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C193" t="str">
            <v>Non-Residential Single Rate</v>
          </cell>
          <cell r="D193" t="str">
            <v>ND1</v>
          </cell>
          <cell r="F193">
            <v>20359300.91754666</v>
          </cell>
          <cell r="G193">
            <v>21474961.1876285</v>
          </cell>
          <cell r="H193">
            <v>23486759.452945355</v>
          </cell>
          <cell r="I193">
            <v>22595557.53415655</v>
          </cell>
          <cell r="J193">
            <v>23988538.157938596</v>
          </cell>
          <cell r="K193">
            <v>25109265.605825186</v>
          </cell>
          <cell r="L193">
            <v>26902338.670559816</v>
          </cell>
          <cell r="M193">
            <v>27459251.196006451</v>
          </cell>
          <cell r="N193">
            <v>26602549.240087315</v>
          </cell>
          <cell r="O193">
            <v>25676431.832817927</v>
          </cell>
          <cell r="P193">
            <v>23991947.111582108</v>
          </cell>
          <cell r="Q193">
            <v>21533548.676845949</v>
          </cell>
          <cell r="R193">
            <v>289180449.58394039</v>
          </cell>
          <cell r="S193">
            <v>0</v>
          </cell>
        </row>
        <row r="194">
          <cell r="C194" t="str">
            <v>Non-Residential Single Rate (R)</v>
          </cell>
          <cell r="D194" t="str">
            <v>ND1.R</v>
          </cell>
          <cell r="F194">
            <v>8.248961421504461E-2</v>
          </cell>
          <cell r="G194">
            <v>7.9653563644141792E-2</v>
          </cell>
          <cell r="H194">
            <v>8.4417016617633608E-2</v>
          </cell>
          <cell r="I194">
            <v>8.1328017399422858E-2</v>
          </cell>
          <cell r="J194">
            <v>8.7848228623718633E-2</v>
          </cell>
          <cell r="K194">
            <v>8.4804097612516074E-2</v>
          </cell>
          <cell r="L194">
            <v>8.8210312280926101E-2</v>
          </cell>
          <cell r="M194">
            <v>8.3057529478739622E-2</v>
          </cell>
          <cell r="N194">
            <v>7.5339286575360709E-2</v>
          </cell>
          <cell r="O194">
            <v>8.2757757471787402E-2</v>
          </cell>
          <cell r="P194">
            <v>8.4566660301097982E-2</v>
          </cell>
          <cell r="Q194">
            <v>8.5527915779610608E-2</v>
          </cell>
          <cell r="R194">
            <v>0.99999999999999989</v>
          </cell>
          <cell r="S194">
            <v>0</v>
          </cell>
        </row>
        <row r="195">
          <cell r="C195" t="str">
            <v>New Tariff 2</v>
          </cell>
          <cell r="D195" t="str">
            <v/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C196" t="str">
            <v>New Tariff 3</v>
          </cell>
          <cell r="D196" t="str">
            <v/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C197" t="str">
            <v>New Tariff 4</v>
          </cell>
          <cell r="D197" t="str">
            <v/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C198" t="str">
            <v>New Tariff 5</v>
          </cell>
          <cell r="D198" t="str">
            <v/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C199" t="str">
            <v>New Tariff 6</v>
          </cell>
          <cell r="D199" t="str">
            <v/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C200" t="str">
            <v>New Tariff 7</v>
          </cell>
          <cell r="D200" t="str">
            <v/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C201" t="str">
            <v>New Tariff 8</v>
          </cell>
          <cell r="D201" t="str">
            <v/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C202" t="str">
            <v>New Tariff 9</v>
          </cell>
          <cell r="D202" t="str">
            <v/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C203" t="str">
            <v>New Tariff 10</v>
          </cell>
          <cell r="D203" t="str">
            <v/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C204" t="str">
            <v>New Tariff 11</v>
          </cell>
          <cell r="D204" t="str">
            <v/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C205" t="str">
            <v>Non-Residential Two Rate 5d</v>
          </cell>
          <cell r="D205" t="str">
            <v>ND2</v>
          </cell>
          <cell r="F205">
            <v>146571452.19593281</v>
          </cell>
          <cell r="G205">
            <v>111148219.69818148</v>
          </cell>
          <cell r="H205">
            <v>134928647.38280287</v>
          </cell>
          <cell r="I205">
            <v>113099096.01401164</v>
          </cell>
          <cell r="J205">
            <v>107097154.36602622</v>
          </cell>
          <cell r="K205">
            <v>95707504.120375782</v>
          </cell>
          <cell r="L205">
            <v>114038511.49273887</v>
          </cell>
          <cell r="M205">
            <v>118133582.59120145</v>
          </cell>
          <cell r="N205">
            <v>105022509.68291163</v>
          </cell>
          <cell r="O205">
            <v>104933096.22473311</v>
          </cell>
          <cell r="P205">
            <v>116764315.06605205</v>
          </cell>
          <cell r="Q205">
            <v>132682700.76850331</v>
          </cell>
          <cell r="R205">
            <v>1400126789.6034708</v>
          </cell>
          <cell r="S205">
            <v>0</v>
          </cell>
        </row>
        <row r="206">
          <cell r="C206" t="str">
            <v>Business Sunraysia</v>
          </cell>
          <cell r="D206">
            <v>0</v>
          </cell>
          <cell r="F206">
            <v>0.10269232704205197</v>
          </cell>
          <cell r="G206">
            <v>6.8956179151780442E-2</v>
          </cell>
          <cell r="H206">
            <v>8.3041615348747669E-2</v>
          </cell>
          <cell r="I206">
            <v>7.433450268183607E-2</v>
          </cell>
          <cell r="J206">
            <v>8.4092008864793719E-2</v>
          </cell>
          <cell r="K206">
            <v>7.9255286460386334E-2</v>
          </cell>
          <cell r="L206">
            <v>8.7028651440990798E-2</v>
          </cell>
          <cell r="M206">
            <v>8.389700380888912E-2</v>
          </cell>
          <cell r="N206">
            <v>7.5143236331664129E-2</v>
          </cell>
          <cell r="O206">
            <v>7.9981805799573133E-2</v>
          </cell>
          <cell r="P206">
            <v>8.4760761077420255E-2</v>
          </cell>
          <cell r="Q206">
            <v>9.6816621991866456E-2</v>
          </cell>
          <cell r="R206">
            <v>1</v>
          </cell>
          <cell r="S206">
            <v>0</v>
          </cell>
        </row>
        <row r="207">
          <cell r="C207" t="str">
            <v>Non-Residential Interval</v>
          </cell>
          <cell r="D207" t="str">
            <v>ND5</v>
          </cell>
          <cell r="F207">
            <v>11084141.242717817</v>
          </cell>
          <cell r="G207">
            <v>11979891.996657662</v>
          </cell>
          <cell r="H207">
            <v>14057299.127714861</v>
          </cell>
          <cell r="I207">
            <v>15160676.497002136</v>
          </cell>
          <cell r="J207">
            <v>14725505.235351959</v>
          </cell>
          <cell r="K207">
            <v>14922863.966850545</v>
          </cell>
          <cell r="L207">
            <v>17965213.771786608</v>
          </cell>
          <cell r="M207">
            <v>18712045.118439045</v>
          </cell>
          <cell r="N207">
            <v>17413150.278916731</v>
          </cell>
          <cell r="O207">
            <v>18150355.538618263</v>
          </cell>
          <cell r="P207">
            <v>20421039.431698985</v>
          </cell>
          <cell r="Q207">
            <v>23961169.895442408</v>
          </cell>
          <cell r="R207">
            <v>198553352.10119703</v>
          </cell>
          <cell r="S207">
            <v>0</v>
          </cell>
        </row>
        <row r="208">
          <cell r="C208" t="str">
            <v>Non-Residential AMI</v>
          </cell>
          <cell r="D208" t="str">
            <v>ND7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C209" t="str">
            <v>New Tariff 4</v>
          </cell>
          <cell r="D209" t="str">
            <v/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C210" t="str">
            <v>New Tariff 5</v>
          </cell>
          <cell r="D210" t="str">
            <v/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C211" t="str">
            <v>New Tariff 6</v>
          </cell>
          <cell r="D211" t="str">
            <v/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C212" t="str">
            <v>New Tariff 7</v>
          </cell>
          <cell r="D212" t="str">
            <v/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C213" t="str">
            <v>New Tariff 8</v>
          </cell>
          <cell r="D213" t="str">
            <v/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C214" t="str">
            <v>New Tariff 9</v>
          </cell>
          <cell r="D214" t="str">
            <v/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C215" t="str">
            <v>New Tariff 10</v>
          </cell>
          <cell r="D215" t="str">
            <v/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C216" t="str">
            <v>New Tariff 11</v>
          </cell>
          <cell r="D216" t="str">
            <v/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C217" t="str">
            <v>Non-Residential Two Rate 7d</v>
          </cell>
          <cell r="D217" t="str">
            <v>ND3</v>
          </cell>
          <cell r="F217">
            <v>13454859.136706747</v>
          </cell>
          <cell r="G217">
            <v>15107980.786881652</v>
          </cell>
          <cell r="H217">
            <v>21186827.959173288</v>
          </cell>
          <cell r="I217">
            <v>18964217.89433156</v>
          </cell>
          <cell r="J217">
            <v>16457945.726616815</v>
          </cell>
          <cell r="K217">
            <v>14782974.558076058</v>
          </cell>
          <cell r="L217">
            <v>16290854.317674974</v>
          </cell>
          <cell r="M217">
            <v>17260010.82191221</v>
          </cell>
          <cell r="N217">
            <v>15878851.084185755</v>
          </cell>
          <cell r="O217">
            <v>14510103.382371219</v>
          </cell>
          <cell r="P217">
            <v>19512149.439661611</v>
          </cell>
          <cell r="Q217">
            <v>19159611.407134414</v>
          </cell>
          <cell r="R217">
            <v>202566386.51472631</v>
          </cell>
          <cell r="S217">
            <v>0</v>
          </cell>
        </row>
        <row r="218">
          <cell r="C218" t="str">
            <v>New Tariff  1</v>
          </cell>
          <cell r="D218" t="str">
            <v/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C219" t="str">
            <v>New Tariff  2</v>
          </cell>
          <cell r="D219" t="str">
            <v/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C220" t="str">
            <v>New Tariff  3</v>
          </cell>
          <cell r="D220" t="str">
            <v/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C221" t="str">
            <v>New Tariff  4</v>
          </cell>
          <cell r="D221" t="str">
            <v/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C222" t="str">
            <v>New Tariff  5</v>
          </cell>
          <cell r="D222" t="str">
            <v/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C223" t="str">
            <v>New Tariff  6</v>
          </cell>
          <cell r="D223" t="str">
            <v/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C224" t="str">
            <v>New Tariff  7</v>
          </cell>
          <cell r="D224" t="str">
            <v/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C225" t="str">
            <v>New Tariff  8</v>
          </cell>
          <cell r="D225" t="str">
            <v/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C226" t="str">
            <v>New Tariff  9</v>
          </cell>
          <cell r="D226" t="str">
            <v/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C227" t="str">
            <v>New Tariff  10</v>
          </cell>
          <cell r="D227" t="str">
            <v/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C228" t="str">
            <v>New Tariff  11</v>
          </cell>
          <cell r="D228" t="str">
            <v/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C229" t="str">
            <v>Unmetered supplies</v>
          </cell>
          <cell r="D229" t="str">
            <v>PL2</v>
          </cell>
          <cell r="F229">
            <v>6759668.5239614183</v>
          </cell>
          <cell r="G229">
            <v>6880215.7837154912</v>
          </cell>
          <cell r="H229">
            <v>8203431.0963924546</v>
          </cell>
          <cell r="I229">
            <v>9077574.0288555883</v>
          </cell>
          <cell r="J229">
            <v>9987323.5770887155</v>
          </cell>
          <cell r="K229">
            <v>9115792.7280332036</v>
          </cell>
          <cell r="L229">
            <v>10052981.560260862</v>
          </cell>
          <cell r="M229">
            <v>10312765.047704853</v>
          </cell>
          <cell r="N229">
            <v>8949622.5740936436</v>
          </cell>
          <cell r="O229">
            <v>7918959.7049784586</v>
          </cell>
          <cell r="P229">
            <v>7301045.8402722944</v>
          </cell>
          <cell r="Q229">
            <v>7156919.231277708</v>
          </cell>
          <cell r="R229">
            <v>101716299.69663469</v>
          </cell>
          <cell r="S229">
            <v>0</v>
          </cell>
        </row>
        <row r="230">
          <cell r="C230" t="str">
            <v>New Tariff 1</v>
          </cell>
          <cell r="D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C231" t="str">
            <v>New Tariff 2</v>
          </cell>
          <cell r="D231" t="str">
            <v/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C232" t="str">
            <v>Large Low Voltage Demand (kVa)</v>
          </cell>
          <cell r="D232" t="str">
            <v>DLk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-2.0297069051167416</v>
          </cell>
        </row>
        <row r="233">
          <cell r="C233" t="str">
            <v>Large Low Voltage Demand Docklands (kVa)</v>
          </cell>
          <cell r="D233" t="str">
            <v>DLDKk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-2.0297069051167416</v>
          </cell>
        </row>
        <row r="234">
          <cell r="C234" t="str">
            <v>Large Low Voltage Demand CXX (kVa)</v>
          </cell>
          <cell r="D234" t="str">
            <v>DLCXXk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-2.0297069051167416</v>
          </cell>
        </row>
        <row r="235">
          <cell r="C235" t="str">
            <v>New Tariff 6</v>
          </cell>
          <cell r="D235" t="str">
            <v/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C236" t="str">
            <v>New Tariff 7</v>
          </cell>
          <cell r="D236" t="str">
            <v/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C237" t="str">
            <v>New Tariff 8</v>
          </cell>
          <cell r="D237" t="str">
            <v/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C238" t="str">
            <v>New Tariff 9</v>
          </cell>
          <cell r="D238" t="str">
            <v/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C239" t="str">
            <v>New Tariff 10</v>
          </cell>
          <cell r="D239" t="str">
            <v/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C240" t="str">
            <v>New Tariff 11</v>
          </cell>
          <cell r="D240" t="str">
            <v/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C241" t="str">
            <v>Large Low Voltage Demand</v>
          </cell>
          <cell r="D241" t="str">
            <v>DL</v>
          </cell>
          <cell r="F241">
            <v>85432564.347259402</v>
          </cell>
          <cell r="G241">
            <v>88875961.566794962</v>
          </cell>
          <cell r="H241">
            <v>97924229.603328168</v>
          </cell>
          <cell r="I241">
            <v>83574647.330215871</v>
          </cell>
          <cell r="J241">
            <v>76276360.942060024</v>
          </cell>
          <cell r="K241">
            <v>80253303.186066523</v>
          </cell>
          <cell r="L241">
            <v>77684709.697128356</v>
          </cell>
          <cell r="M241">
            <v>78001311.640588924</v>
          </cell>
          <cell r="N241">
            <v>78554101.930611327</v>
          </cell>
          <cell r="O241">
            <v>73405919.539346471</v>
          </cell>
          <cell r="P241">
            <v>74549590.15520139</v>
          </cell>
          <cell r="Q241">
            <v>88308260.394532129</v>
          </cell>
          <cell r="R241">
            <v>982840960.33313346</v>
          </cell>
          <cell r="S241">
            <v>0</v>
          </cell>
        </row>
        <row r="242">
          <cell r="C242" t="str">
            <v>Large Low Voltage Demand A</v>
          </cell>
          <cell r="D242" t="str">
            <v>DL.A</v>
          </cell>
          <cell r="F242">
            <v>473363.98828813166</v>
          </cell>
          <cell r="G242">
            <v>496719.23511216964</v>
          </cell>
          <cell r="H242">
            <v>546739.02135466796</v>
          </cell>
          <cell r="I242">
            <v>487368.7197045224</v>
          </cell>
          <cell r="J242">
            <v>514320.05856815376</v>
          </cell>
          <cell r="K242">
            <v>557775.81007386371</v>
          </cell>
          <cell r="L242">
            <v>525921.78407159029</v>
          </cell>
          <cell r="M242">
            <v>532367.67411378433</v>
          </cell>
          <cell r="N242">
            <v>526299.71795099066</v>
          </cell>
          <cell r="O242">
            <v>427624.87079594017</v>
          </cell>
          <cell r="P242">
            <v>516673.59090432513</v>
          </cell>
          <cell r="Q242">
            <v>517858.95586119068</v>
          </cell>
          <cell r="R242">
            <v>6123033.4267993299</v>
          </cell>
          <cell r="S242">
            <v>0</v>
          </cell>
        </row>
        <row r="243">
          <cell r="C243" t="str">
            <v>Large Low Voltage Demand C</v>
          </cell>
          <cell r="D243" t="str">
            <v>DL.C</v>
          </cell>
          <cell r="F243">
            <v>57179186.196006939</v>
          </cell>
          <cell r="G243">
            <v>58091295.800809011</v>
          </cell>
          <cell r="H243">
            <v>64363337.462060571</v>
          </cell>
          <cell r="I243">
            <v>58560916.704443209</v>
          </cell>
          <cell r="J243">
            <v>58934674.70179525</v>
          </cell>
          <cell r="K243">
            <v>59500827.545327425</v>
          </cell>
          <cell r="L243">
            <v>60023249.730365589</v>
          </cell>
          <cell r="M243">
            <v>59646701.925932989</v>
          </cell>
          <cell r="N243">
            <v>58865193.951845698</v>
          </cell>
          <cell r="O243">
            <v>60312107.90439374</v>
          </cell>
          <cell r="P243">
            <v>59465170.373037487</v>
          </cell>
          <cell r="Q243">
            <v>62514857.906601146</v>
          </cell>
          <cell r="R243">
            <v>717457520.20261908</v>
          </cell>
          <cell r="S243">
            <v>0</v>
          </cell>
        </row>
        <row r="244">
          <cell r="C244" t="str">
            <v>Large Low Voltage Demand S</v>
          </cell>
          <cell r="D244" t="str">
            <v>DL.S</v>
          </cell>
          <cell r="F244">
            <v>2786423.8026266852</v>
          </cell>
          <cell r="G244">
            <v>2895580.6566981035</v>
          </cell>
          <cell r="H244">
            <v>3206884.8733207379</v>
          </cell>
          <cell r="I244">
            <v>2716050.2358207246</v>
          </cell>
          <cell r="J244">
            <v>2686951.2429839983</v>
          </cell>
          <cell r="K244">
            <v>2780714.076689478</v>
          </cell>
          <cell r="L244">
            <v>2818724.3274502964</v>
          </cell>
          <cell r="M244">
            <v>2731575.8582949117</v>
          </cell>
          <cell r="N244">
            <v>2656856.5419730125</v>
          </cell>
          <cell r="O244">
            <v>2625998.936953363</v>
          </cell>
          <cell r="P244">
            <v>2688177.5792838628</v>
          </cell>
          <cell r="Q244">
            <v>2859390.6941310982</v>
          </cell>
          <cell r="R244">
            <v>33453328.826226272</v>
          </cell>
          <cell r="S244">
            <v>0</v>
          </cell>
        </row>
        <row r="245">
          <cell r="C245" t="str">
            <v>Large Low Voltage Demand Docklands</v>
          </cell>
          <cell r="D245" t="str">
            <v>DL.DK</v>
          </cell>
          <cell r="F245">
            <v>652613.80272084195</v>
          </cell>
          <cell r="G245">
            <v>642042.31671456981</v>
          </cell>
          <cell r="H245">
            <v>701074.7785172537</v>
          </cell>
          <cell r="I245">
            <v>694088.3179021813</v>
          </cell>
          <cell r="J245">
            <v>685134.63526863593</v>
          </cell>
          <cell r="K245">
            <v>634688.33346599294</v>
          </cell>
          <cell r="L245">
            <v>714662.90408296511</v>
          </cell>
          <cell r="M245">
            <v>679964.54898397485</v>
          </cell>
          <cell r="N245">
            <v>743525.74981086364</v>
          </cell>
          <cell r="O245">
            <v>797956.20658512192</v>
          </cell>
          <cell r="P245">
            <v>908225.93482597126</v>
          </cell>
          <cell r="Q245">
            <v>991065.26011113054</v>
          </cell>
          <cell r="R245">
            <v>8845042.7889895029</v>
          </cell>
          <cell r="S245">
            <v>0</v>
          </cell>
        </row>
        <row r="246">
          <cell r="C246" t="str">
            <v>Large Low Voltage Demand CXX</v>
          </cell>
          <cell r="D246" t="str">
            <v>DL.CXX</v>
          </cell>
          <cell r="F246">
            <v>24218231.472509377</v>
          </cell>
          <cell r="G246">
            <v>24051369.69588048</v>
          </cell>
          <cell r="H246">
            <v>26594704.609479357</v>
          </cell>
          <cell r="I246">
            <v>24029538.463377759</v>
          </cell>
          <cell r="J246">
            <v>23922188.837646104</v>
          </cell>
          <cell r="K246">
            <v>21683932.239182271</v>
          </cell>
          <cell r="L246">
            <v>22494652.761685684</v>
          </cell>
          <cell r="M246">
            <v>26897336.246805508</v>
          </cell>
          <cell r="N246">
            <v>26260774.276190773</v>
          </cell>
          <cell r="O246">
            <v>28018053.372195721</v>
          </cell>
          <cell r="P246">
            <v>29221654.195612013</v>
          </cell>
          <cell r="Q246">
            <v>31127411.470144503</v>
          </cell>
          <cell r="R246">
            <v>308519847.64070958</v>
          </cell>
          <cell r="S246">
            <v>0</v>
          </cell>
        </row>
        <row r="247">
          <cell r="C247" t="str">
            <v>Large Low Voltage Demand EN.R</v>
          </cell>
          <cell r="D247" t="str">
            <v>DL.R</v>
          </cell>
          <cell r="F247">
            <v>0.10630579481131575</v>
          </cell>
          <cell r="G247">
            <v>0.11350174276998579</v>
          </cell>
          <cell r="H247">
            <v>0.12337982618711496</v>
          </cell>
          <cell r="I247">
            <v>0.10652682481325722</v>
          </cell>
          <cell r="J247">
            <v>9.6489070099451735E-2</v>
          </cell>
          <cell r="K247">
            <v>0.10493309143798615</v>
          </cell>
          <cell r="L247">
            <v>0.10061806679937949</v>
          </cell>
          <cell r="M247">
            <v>9.8561134382165252E-2</v>
          </cell>
          <cell r="N247">
            <v>0.10327550133162405</v>
          </cell>
          <cell r="O247">
            <v>9.4283110251268232E-2</v>
          </cell>
          <cell r="P247">
            <v>9.4311108050989009E-2</v>
          </cell>
          <cell r="Q247">
            <v>0.11272114189115669</v>
          </cell>
          <cell r="R247">
            <v>1.2549064128256944</v>
          </cell>
          <cell r="S247">
            <v>0</v>
          </cell>
        </row>
        <row r="248">
          <cell r="C248" t="str">
            <v>Large Low Voltage Demand EN.NR</v>
          </cell>
          <cell r="D248" t="str">
            <v>DL.NR</v>
          </cell>
          <cell r="F248">
            <v>1393373.2737964047</v>
          </cell>
          <cell r="G248">
            <v>1455617.8832870857</v>
          </cell>
          <cell r="H248">
            <v>1600305.8918201919</v>
          </cell>
          <cell r="I248">
            <v>1368364.6958961193</v>
          </cell>
          <cell r="J248">
            <v>1247333.7918838249</v>
          </cell>
          <cell r="K248">
            <v>1319501.1539222188</v>
          </cell>
          <cell r="L248">
            <v>1275270.0914214277</v>
          </cell>
          <cell r="M248">
            <v>1275311.748667175</v>
          </cell>
          <cell r="N248">
            <v>1292742.3919177568</v>
          </cell>
          <cell r="O248">
            <v>1203372.2867749361</v>
          </cell>
          <cell r="P248">
            <v>1219109.5721300237</v>
          </cell>
          <cell r="Q248">
            <v>1446203.8284987835</v>
          </cell>
          <cell r="R248">
            <v>16096506.610015951</v>
          </cell>
          <cell r="S248">
            <v>0</v>
          </cell>
        </row>
        <row r="249">
          <cell r="C249" t="str">
            <v>Large Low Voltage Demand EN.R CXX</v>
          </cell>
          <cell r="D249" t="str">
            <v>DL.CXXR</v>
          </cell>
          <cell r="F249">
            <v>237.85308973597648</v>
          </cell>
          <cell r="G249">
            <v>235.18842288647318</v>
          </cell>
          <cell r="H249">
            <v>260.47427872442239</v>
          </cell>
          <cell r="I249">
            <v>235.2311979579236</v>
          </cell>
          <cell r="J249">
            <v>234.31081030244459</v>
          </cell>
          <cell r="K249">
            <v>211.28040797551967</v>
          </cell>
          <cell r="L249">
            <v>219.80280174093133</v>
          </cell>
          <cell r="M249">
            <v>263.43964157810456</v>
          </cell>
          <cell r="N249">
            <v>255.9544837283577</v>
          </cell>
          <cell r="O249">
            <v>274.45774283143913</v>
          </cell>
          <cell r="P249">
            <v>286.21725472655731</v>
          </cell>
          <cell r="Q249">
            <v>304.28154289470382</v>
          </cell>
          <cell r="R249">
            <v>3018.4916750828538</v>
          </cell>
          <cell r="S249">
            <v>0</v>
          </cell>
        </row>
        <row r="250">
          <cell r="C250" t="str">
            <v>Large Low Voltage Demand EN.NR CXX</v>
          </cell>
          <cell r="D250" t="str">
            <v>DL.CXXNR</v>
          </cell>
          <cell r="F250">
            <v>0.10237864430756419</v>
          </cell>
          <cell r="G250">
            <v>0.10417161671832977</v>
          </cell>
          <cell r="H250">
            <v>0.11417513831390849</v>
          </cell>
          <cell r="I250">
            <v>0.10345299764897573</v>
          </cell>
          <cell r="J250">
            <v>0.10267305726599923</v>
          </cell>
          <cell r="K250">
            <v>9.5763286036877587E-2</v>
          </cell>
          <cell r="L250">
            <v>9.7826415503474956E-2</v>
          </cell>
          <cell r="M250">
            <v>0.11547115968376721</v>
          </cell>
          <cell r="N250">
            <v>0.11578376604884456</v>
          </cell>
          <cell r="O250">
            <v>0.12018136770428579</v>
          </cell>
          <cell r="P250">
            <v>0.12541878305410173</v>
          </cell>
          <cell r="Q250">
            <v>0.13506439453168595</v>
          </cell>
          <cell r="R250">
            <v>1.3323606268178154</v>
          </cell>
          <cell r="S250">
            <v>0</v>
          </cell>
        </row>
        <row r="251">
          <cell r="C251" t="str">
            <v>New Tariff 10</v>
          </cell>
          <cell r="D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C252" t="str">
            <v>New Tariff 11</v>
          </cell>
          <cell r="D252" t="str">
            <v/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C253" t="str">
            <v>High Voltage Demand</v>
          </cell>
          <cell r="D253" t="str">
            <v>DH</v>
          </cell>
          <cell r="F253">
            <v>79806643.656369358</v>
          </cell>
          <cell r="G253">
            <v>82020304.64766261</v>
          </cell>
          <cell r="H253">
            <v>86131645.971430853</v>
          </cell>
          <cell r="I253">
            <v>76891770.452059388</v>
          </cell>
          <cell r="J253">
            <v>70011934.920439199</v>
          </cell>
          <cell r="K253">
            <v>73923294.423361048</v>
          </cell>
          <cell r="L253">
            <v>74978852.564038992</v>
          </cell>
          <cell r="M253">
            <v>76085335.21772325</v>
          </cell>
          <cell r="N253">
            <v>84774828.122210115</v>
          </cell>
          <cell r="O253">
            <v>92965119.142558098</v>
          </cell>
          <cell r="P253">
            <v>97541122.017733976</v>
          </cell>
          <cell r="Q253">
            <v>87766972.782912076</v>
          </cell>
          <cell r="R253">
            <v>982897823.91849899</v>
          </cell>
          <cell r="S253">
            <v>0</v>
          </cell>
        </row>
        <row r="254">
          <cell r="C254" t="str">
            <v>High Voltage Demand A</v>
          </cell>
          <cell r="D254" t="str">
            <v>DH.A</v>
          </cell>
          <cell r="F254">
            <v>1029028.4863432385</v>
          </cell>
          <cell r="G254">
            <v>963371.32635178021</v>
          </cell>
          <cell r="H254">
            <v>1043645.4483724356</v>
          </cell>
          <cell r="I254">
            <v>1081795.5793134472</v>
          </cell>
          <cell r="J254">
            <v>1085662.8631563892</v>
          </cell>
          <cell r="K254">
            <v>1078848.0103626773</v>
          </cell>
          <cell r="L254">
            <v>1158620.4180787462</v>
          </cell>
          <cell r="M254">
            <v>1119740.790297485</v>
          </cell>
          <cell r="N254">
            <v>1106488.9465315307</v>
          </cell>
          <cell r="O254">
            <v>1077466.0408048027</v>
          </cell>
          <cell r="P254">
            <v>816034.45278382697</v>
          </cell>
          <cell r="Q254">
            <v>863405.66177481168</v>
          </cell>
          <cell r="R254">
            <v>12424108.024171172</v>
          </cell>
          <cell r="S254">
            <v>0</v>
          </cell>
        </row>
        <row r="255">
          <cell r="C255" t="str">
            <v>High Voltage Demand C</v>
          </cell>
          <cell r="D255" t="str">
            <v>DH.C</v>
          </cell>
          <cell r="F255">
            <v>44415671.128395066</v>
          </cell>
          <cell r="G255">
            <v>44157868.573519096</v>
          </cell>
          <cell r="H255">
            <v>50446024.21128726</v>
          </cell>
          <cell r="I255">
            <v>45450355.547924444</v>
          </cell>
          <cell r="J255">
            <v>45549665.623190165</v>
          </cell>
          <cell r="K255">
            <v>47896775.839151107</v>
          </cell>
          <cell r="L255">
            <v>46587202.17489896</v>
          </cell>
          <cell r="M255">
            <v>46085971.783755429</v>
          </cell>
          <cell r="N255">
            <v>49542132.148798168</v>
          </cell>
          <cell r="O255">
            <v>40673906.138208896</v>
          </cell>
          <cell r="P255">
            <v>46916809.140809864</v>
          </cell>
          <cell r="Q255">
            <v>46013647.080320209</v>
          </cell>
          <cell r="R255">
            <v>553736029.39025867</v>
          </cell>
          <cell r="S255">
            <v>0</v>
          </cell>
        </row>
        <row r="256">
          <cell r="C256" t="str">
            <v>High Voltage Demand D1</v>
          </cell>
          <cell r="D256" t="str">
            <v>DH.D1</v>
          </cell>
          <cell r="F256">
            <v>15112846.394910548</v>
          </cell>
          <cell r="G256">
            <v>13885992.668616857</v>
          </cell>
          <cell r="H256">
            <v>15192408.360376749</v>
          </cell>
          <cell r="I256">
            <v>14409511.50873871</v>
          </cell>
          <cell r="J256">
            <v>14205365.772051997</v>
          </cell>
          <cell r="K256">
            <v>14341019.709781123</v>
          </cell>
          <cell r="L256">
            <v>14471720.337857623</v>
          </cell>
          <cell r="M256">
            <v>15119538.323734332</v>
          </cell>
          <cell r="N256">
            <v>13684141.18397495</v>
          </cell>
          <cell r="O256">
            <v>14797713.165603844</v>
          </cell>
          <cell r="P256">
            <v>14325799.161302766</v>
          </cell>
          <cell r="Q256">
            <v>15638072.085586581</v>
          </cell>
          <cell r="R256">
            <v>175184128.67253608</v>
          </cell>
          <cell r="S256">
            <v>0</v>
          </cell>
        </row>
        <row r="257">
          <cell r="C257" t="str">
            <v>High Voltage Demand D2</v>
          </cell>
          <cell r="D257" t="str">
            <v>DH.D2</v>
          </cell>
          <cell r="F257">
            <v>8206110.7541997423</v>
          </cell>
          <cell r="G257">
            <v>7190580.5348138055</v>
          </cell>
          <cell r="H257">
            <v>8316383.0090711797</v>
          </cell>
          <cell r="I257">
            <v>7247899.499029641</v>
          </cell>
          <cell r="J257">
            <v>7738650.2065734901</v>
          </cell>
          <cell r="K257">
            <v>6223378.4171654526</v>
          </cell>
          <cell r="L257">
            <v>5879504.6428951072</v>
          </cell>
          <cell r="M257">
            <v>6242402.4282887205</v>
          </cell>
          <cell r="N257">
            <v>6837265.8053563293</v>
          </cell>
          <cell r="O257">
            <v>7297365.9006343354</v>
          </cell>
          <cell r="P257">
            <v>7842497.9420369267</v>
          </cell>
          <cell r="Q257">
            <v>7548197.6778346216</v>
          </cell>
          <cell r="R257">
            <v>86570236.817899346</v>
          </cell>
          <cell r="S257">
            <v>0</v>
          </cell>
        </row>
        <row r="258">
          <cell r="C258" t="str">
            <v>High Voltage Demand Docklands</v>
          </cell>
          <cell r="D258" t="str">
            <v>DH.DK</v>
          </cell>
          <cell r="F258">
            <v>141422.22073640834</v>
          </cell>
          <cell r="G258">
            <v>118386.00776304494</v>
          </cell>
          <cell r="H258">
            <v>140607.73944684982</v>
          </cell>
          <cell r="I258">
            <v>137535.50369133512</v>
          </cell>
          <cell r="J258">
            <v>143311.87107939055</v>
          </cell>
          <cell r="K258">
            <v>163074.53591335024</v>
          </cell>
          <cell r="L258">
            <v>187730.28627060377</v>
          </cell>
          <cell r="M258">
            <v>166061.13038321389</v>
          </cell>
          <cell r="N258">
            <v>162265.27224909101</v>
          </cell>
          <cell r="O258">
            <v>143259.38506760038</v>
          </cell>
          <cell r="P258">
            <v>123099.09778551516</v>
          </cell>
          <cell r="Q258">
            <v>127838.04986997088</v>
          </cell>
          <cell r="R258">
            <v>1754591.1002563741</v>
          </cell>
          <cell r="S258">
            <v>0</v>
          </cell>
        </row>
        <row r="259">
          <cell r="C259" t="str">
            <v>High Voltage Demand D3</v>
          </cell>
          <cell r="D259" t="str">
            <v>DH.D3</v>
          </cell>
          <cell r="F259">
            <v>2174536.4351772591</v>
          </cell>
          <cell r="G259">
            <v>3057993.9306022227</v>
          </cell>
          <cell r="H259">
            <v>3876703.4177934304</v>
          </cell>
          <cell r="I259">
            <v>3002834.9391999673</v>
          </cell>
          <cell r="J259">
            <v>3621134.6700548055</v>
          </cell>
          <cell r="K259">
            <v>3899241.7142477962</v>
          </cell>
          <cell r="L259">
            <v>3540711.6357908049</v>
          </cell>
          <cell r="M259">
            <v>3452913.7434798866</v>
          </cell>
          <cell r="N259">
            <v>3340706.2566313716</v>
          </cell>
          <cell r="O259">
            <v>2977224.4107824401</v>
          </cell>
          <cell r="P259">
            <v>3333916.3328022351</v>
          </cell>
          <cell r="Q259">
            <v>2590219.8286316236</v>
          </cell>
          <cell r="R259">
            <v>38868137.315193847</v>
          </cell>
          <cell r="S259">
            <v>0</v>
          </cell>
        </row>
        <row r="260">
          <cell r="C260" t="str">
            <v>High Voltage Demand D4</v>
          </cell>
          <cell r="D260" t="str">
            <v>DH.D4</v>
          </cell>
          <cell r="F260">
            <v>4687928.7883033268</v>
          </cell>
          <cell r="G260">
            <v>4052331.6643473082</v>
          </cell>
          <cell r="H260">
            <v>4156431.9935970511</v>
          </cell>
          <cell r="I260">
            <v>4302164.880710084</v>
          </cell>
          <cell r="J260">
            <v>4485614.5559196332</v>
          </cell>
          <cell r="K260">
            <v>4833798.420414526</v>
          </cell>
          <cell r="L260">
            <v>5146334.0720917536</v>
          </cell>
          <cell r="M260">
            <v>4819588.4473965857</v>
          </cell>
          <cell r="N260">
            <v>4558076.4199642967</v>
          </cell>
          <cell r="O260">
            <v>4847055.4089724142</v>
          </cell>
          <cell r="P260">
            <v>3682889.7596230358</v>
          </cell>
          <cell r="Q260">
            <v>4834515.736549614</v>
          </cell>
          <cell r="R260">
            <v>54406730.147889629</v>
          </cell>
          <cell r="S260">
            <v>0</v>
          </cell>
        </row>
        <row r="261">
          <cell r="C261" t="str">
            <v>High Voltage Demand D5</v>
          </cell>
          <cell r="D261">
            <v>0</v>
          </cell>
          <cell r="F261">
            <v>8.4778607802747097E-2</v>
          </cell>
          <cell r="G261">
            <v>7.5189187800067128E-2</v>
          </cell>
          <cell r="H261">
            <v>7.6746046134974544E-2</v>
          </cell>
          <cell r="I261">
            <v>7.9501965667865299E-2</v>
          </cell>
          <cell r="J261">
            <v>7.8161584571665998E-2</v>
          </cell>
          <cell r="K261">
            <v>9.1732480751624157E-2</v>
          </cell>
          <cell r="L261">
            <v>9.5036884358057197E-2</v>
          </cell>
          <cell r="M261">
            <v>8.2994848546467354E-2</v>
          </cell>
          <cell r="N261">
            <v>8.9638408747761134E-2</v>
          </cell>
          <cell r="O261">
            <v>8.7507550896959413E-2</v>
          </cell>
          <cell r="P261">
            <v>6.5356771324687063E-2</v>
          </cell>
          <cell r="Q261">
            <v>9.3355663397123756E-2</v>
          </cell>
          <cell r="R261">
            <v>1</v>
          </cell>
          <cell r="S261">
            <v>0</v>
          </cell>
        </row>
        <row r="262">
          <cell r="C262" t="str">
            <v>High Voltage Demand EN.R</v>
          </cell>
          <cell r="D262">
            <v>0</v>
          </cell>
          <cell r="F262">
            <v>7.7758266473823265E-2</v>
          </cell>
          <cell r="G262">
            <v>8.4551002534562561E-2</v>
          </cell>
          <cell r="H262">
            <v>8.8478926231460836E-2</v>
          </cell>
          <cell r="I262">
            <v>8.0350618496220716E-2</v>
          </cell>
          <cell r="J262">
            <v>6.9219974041211704E-2</v>
          </cell>
          <cell r="K262">
            <v>7.9924170101483907E-2</v>
          </cell>
          <cell r="L262">
            <v>7.8966796251622007E-2</v>
          </cell>
          <cell r="M262">
            <v>7.5922960865956943E-2</v>
          </cell>
          <cell r="N262">
            <v>9.1060550533050441E-2</v>
          </cell>
          <cell r="O262">
            <v>9.2727042183421565E-2</v>
          </cell>
          <cell r="P262">
            <v>9.6705257867921612E-2</v>
          </cell>
          <cell r="Q262">
            <v>9.1976710842028464E-2</v>
          </cell>
          <cell r="R262">
            <v>1.0076422764227639</v>
          </cell>
          <cell r="S262">
            <v>0</v>
          </cell>
        </row>
        <row r="263">
          <cell r="C263" t="str">
            <v>High Voltage Demand EN.NR</v>
          </cell>
          <cell r="D263">
            <v>0</v>
          </cell>
          <cell r="F263">
            <v>7.7758266473823265E-2</v>
          </cell>
          <cell r="G263">
            <v>8.4551002534562561E-2</v>
          </cell>
          <cell r="H263">
            <v>8.8478926231460836E-2</v>
          </cell>
          <cell r="I263">
            <v>8.0350618496220716E-2</v>
          </cell>
          <cell r="J263">
            <v>6.9219974041211704E-2</v>
          </cell>
          <cell r="K263">
            <v>7.9924170101483907E-2</v>
          </cell>
          <cell r="L263">
            <v>7.8966796251622007E-2</v>
          </cell>
          <cell r="M263">
            <v>7.5922960865956943E-2</v>
          </cell>
          <cell r="N263">
            <v>9.1060550533050441E-2</v>
          </cell>
          <cell r="O263">
            <v>9.2727042183421565E-2</v>
          </cell>
          <cell r="P263">
            <v>9.6705257867921612E-2</v>
          </cell>
          <cell r="Q263">
            <v>9.1976710842028464E-2</v>
          </cell>
          <cell r="R263">
            <v>1.0076422764227639</v>
          </cell>
          <cell r="S263">
            <v>0</v>
          </cell>
        </row>
        <row r="264">
          <cell r="C264" t="str">
            <v>New Tariff 11</v>
          </cell>
          <cell r="D264" t="str">
            <v/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C265" t="str">
            <v>New Tariff 1</v>
          </cell>
          <cell r="D265" t="str">
            <v/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C266" t="str">
            <v>New Tariff 2</v>
          </cell>
          <cell r="D266" t="str">
            <v/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C267" t="str">
            <v>High Voltage Demand (kVa)</v>
          </cell>
          <cell r="D267" t="str">
            <v>DHk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-2.0152845528455283</v>
          </cell>
        </row>
        <row r="268">
          <cell r="C268" t="str">
            <v>High Voltage Demand Docklands (kVa)</v>
          </cell>
          <cell r="D268" t="str">
            <v>DHDKk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-2.0152845528455283</v>
          </cell>
        </row>
        <row r="269">
          <cell r="C269" t="str">
            <v>New Tariff 5</v>
          </cell>
          <cell r="D269" t="str">
            <v/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C270" t="str">
            <v>New Tariff 6</v>
          </cell>
          <cell r="D270" t="str">
            <v/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C271" t="str">
            <v>New Tariff 7</v>
          </cell>
          <cell r="D271" t="str">
            <v/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C272" t="str">
            <v>New Tariff 8</v>
          </cell>
          <cell r="D272" t="str">
            <v/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C273" t="str">
            <v>New Tariff 9</v>
          </cell>
          <cell r="D273" t="str">
            <v/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C274" t="str">
            <v>New Tariff 10</v>
          </cell>
          <cell r="D274" t="str">
            <v/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C275" t="str">
            <v>New Tariff 11</v>
          </cell>
          <cell r="D275" t="str">
            <v/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C276" t="str">
            <v>New Tariff 12</v>
          </cell>
          <cell r="D276" t="str">
            <v/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C277" t="str">
            <v>New Tariff 1</v>
          </cell>
          <cell r="D277" t="str">
            <v/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C278" t="str">
            <v>Subtransmission Demand A</v>
          </cell>
          <cell r="D278" t="str">
            <v>DS.A</v>
          </cell>
          <cell r="F278">
            <v>16379172.424042147</v>
          </cell>
          <cell r="G278">
            <v>16737113.196090978</v>
          </cell>
          <cell r="H278">
            <v>18779591.091759283</v>
          </cell>
          <cell r="I278">
            <v>16620244.089156928</v>
          </cell>
          <cell r="J278">
            <v>17298718.128214881</v>
          </cell>
          <cell r="K278">
            <v>18991531.238706917</v>
          </cell>
          <cell r="L278">
            <v>18228426.333437517</v>
          </cell>
          <cell r="M278">
            <v>19204366.805999123</v>
          </cell>
          <cell r="N278">
            <v>19339361.694036756</v>
          </cell>
          <cell r="O278">
            <v>19205516.125070333</v>
          </cell>
          <cell r="P278">
            <v>16741370.997445926</v>
          </cell>
          <cell r="Q278">
            <v>16382765.636240974</v>
          </cell>
          <cell r="R278">
            <v>213908177.76020175</v>
          </cell>
          <cell r="S278">
            <v>0</v>
          </cell>
        </row>
        <row r="279">
          <cell r="C279" t="str">
            <v>Subtransmission Demand G</v>
          </cell>
          <cell r="D279" t="str">
            <v>DS.G</v>
          </cell>
          <cell r="F279">
            <v>35450094.956957877</v>
          </cell>
          <cell r="G279">
            <v>32323040.42501533</v>
          </cell>
          <cell r="H279">
            <v>37045282.431623951</v>
          </cell>
          <cell r="I279">
            <v>34305857.139544636</v>
          </cell>
          <cell r="J279">
            <v>33168586.356024466</v>
          </cell>
          <cell r="K279">
            <v>32314615.496458568</v>
          </cell>
          <cell r="L279">
            <v>32206357.221521646</v>
          </cell>
          <cell r="M279">
            <v>34253702.085413687</v>
          </cell>
          <cell r="N279">
            <v>36935623.626627132</v>
          </cell>
          <cell r="O279">
            <v>36630609.443609208</v>
          </cell>
          <cell r="P279">
            <v>33474584.900359165</v>
          </cell>
          <cell r="Q279">
            <v>35710017.919068061</v>
          </cell>
          <cell r="R279">
            <v>413818372.00222367</v>
          </cell>
          <cell r="S279">
            <v>0</v>
          </cell>
        </row>
        <row r="280">
          <cell r="C280" t="str">
            <v>Subtransmission Demand S</v>
          </cell>
          <cell r="D280" t="str">
            <v>DS.S</v>
          </cell>
          <cell r="F280">
            <v>32240976.650608595</v>
          </cell>
          <cell r="G280">
            <v>32837935.323144987</v>
          </cell>
          <cell r="H280">
            <v>36764685.195437208</v>
          </cell>
          <cell r="I280">
            <v>34919626.581817888</v>
          </cell>
          <cell r="J280">
            <v>35790487.66788739</v>
          </cell>
          <cell r="K280">
            <v>35790034.961918853</v>
          </cell>
          <cell r="L280">
            <v>36502434.705649279</v>
          </cell>
          <cell r="M280">
            <v>35941683.753813952</v>
          </cell>
          <cell r="N280">
            <v>35102872.718601897</v>
          </cell>
          <cell r="O280">
            <v>35845318.064850971</v>
          </cell>
          <cell r="P280">
            <v>34696902.366947673</v>
          </cell>
          <cell r="Q280">
            <v>28929195.060286194</v>
          </cell>
          <cell r="R280">
            <v>415362153.05096483</v>
          </cell>
          <cell r="S280">
            <v>0</v>
          </cell>
        </row>
        <row r="281">
          <cell r="C281" t="str">
            <v>Subtransmission Demand (kVa)</v>
          </cell>
          <cell r="D281" t="str">
            <v>DSk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-1.9835781263778791</v>
          </cell>
        </row>
        <row r="282">
          <cell r="C282" t="str">
            <v>New Tariff 5</v>
          </cell>
          <cell r="D282" t="str">
            <v/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C283" t="str">
            <v>New Tariff 6</v>
          </cell>
          <cell r="D283" t="str">
            <v/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C284" t="str">
            <v>New Tariff 7</v>
          </cell>
          <cell r="D284" t="str">
            <v/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C285" t="str">
            <v>New Tariff 8</v>
          </cell>
          <cell r="D285" t="str">
            <v/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C286" t="str">
            <v>New Tariff 9</v>
          </cell>
          <cell r="D286" t="str">
            <v/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C287" t="str">
            <v>New Tariff 10</v>
          </cell>
          <cell r="D287" t="str">
            <v/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C288" t="str">
            <v>New Tariff 11</v>
          </cell>
          <cell r="D288" t="str">
            <v/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C289" t="str">
            <v>Total Network Revenue</v>
          </cell>
          <cell r="D289">
            <v>0</v>
          </cell>
          <cell r="F289">
            <v>885837196.4803102</v>
          </cell>
          <cell r="G289">
            <v>834746046.45454013</v>
          </cell>
          <cell r="H289">
            <v>929272257.76688671</v>
          </cell>
          <cell r="I289">
            <v>852347286.29810202</v>
          </cell>
          <cell r="J289">
            <v>891738533.66364574</v>
          </cell>
          <cell r="K289">
            <v>915548557.69893074</v>
          </cell>
          <cell r="L289">
            <v>969885967.21655679</v>
          </cell>
          <cell r="M289">
            <v>995822327.94558096</v>
          </cell>
          <cell r="N289">
            <v>932659342.02876353</v>
          </cell>
          <cell r="O289">
            <v>914553626.81112492</v>
          </cell>
          <cell r="P289">
            <v>863269152.2286762</v>
          </cell>
          <cell r="Q289">
            <v>884911063.89588451</v>
          </cell>
          <cell r="R289">
            <v>10870591358.489004</v>
          </cell>
          <cell r="S289">
            <v>-5769064.9600696564</v>
          </cell>
        </row>
        <row r="291">
          <cell r="C291" t="str">
            <v>Network Revenue (Nominal $)</v>
          </cell>
        </row>
        <row r="292">
          <cell r="C292" t="str">
            <v>Network Tariffs</v>
          </cell>
          <cell r="D292" t="str">
            <v>Code</v>
          </cell>
          <cell r="F292">
            <v>2010</v>
          </cell>
          <cell r="G292">
            <v>2011</v>
          </cell>
          <cell r="H292">
            <v>2012</v>
          </cell>
          <cell r="I292">
            <v>2013</v>
          </cell>
          <cell r="J292">
            <v>2014</v>
          </cell>
          <cell r="K292">
            <v>2015</v>
          </cell>
          <cell r="L292">
            <v>2016</v>
          </cell>
          <cell r="M292">
            <v>2017</v>
          </cell>
          <cell r="N292">
            <v>2018</v>
          </cell>
          <cell r="O292">
            <v>2019</v>
          </cell>
        </row>
        <row r="293">
          <cell r="F293" t="str">
            <v>$ pa</v>
          </cell>
          <cell r="G293" t="str">
            <v>$ pa</v>
          </cell>
          <cell r="H293" t="str">
            <v>$ pa</v>
          </cell>
          <cell r="I293" t="str">
            <v>$ pa</v>
          </cell>
          <cell r="J293" t="str">
            <v>$ pa</v>
          </cell>
          <cell r="K293" t="str">
            <v>$ pa</v>
          </cell>
          <cell r="L293" t="str">
            <v>$ pa</v>
          </cell>
          <cell r="M293" t="str">
            <v>$ pa</v>
          </cell>
          <cell r="N293" t="str">
            <v>$ pa</v>
          </cell>
          <cell r="O293" t="str">
            <v>$ pa</v>
          </cell>
        </row>
        <row r="294">
          <cell r="C294" t="str">
            <v>Residential Single Rate</v>
          </cell>
          <cell r="D294" t="str">
            <v>D1</v>
          </cell>
          <cell r="F294">
            <v>181960837.40367308</v>
          </cell>
          <cell r="G294">
            <v>170497325.51671532</v>
          </cell>
          <cell r="H294">
            <v>168104560.05992654</v>
          </cell>
          <cell r="I294">
            <v>168340793.66677245</v>
          </cell>
          <cell r="J294">
            <v>169143374.70084095</v>
          </cell>
          <cell r="K294">
            <v>167446518.68802765</v>
          </cell>
          <cell r="L294">
            <v>171520157.69001004</v>
          </cell>
          <cell r="M294">
            <v>175199799.71833891</v>
          </cell>
          <cell r="N294">
            <v>179206838.4543474</v>
          </cell>
          <cell r="O294">
            <v>183300102.65061685</v>
          </cell>
        </row>
        <row r="295">
          <cell r="C295" t="str">
            <v>ClimateSaver</v>
          </cell>
          <cell r="D295" t="str">
            <v>D1.CS</v>
          </cell>
          <cell r="F295">
            <v>1793811.2803112965</v>
          </cell>
          <cell r="G295">
            <v>1673232.2122263024</v>
          </cell>
          <cell r="H295">
            <v>1648212.409143416</v>
          </cell>
          <cell r="I295">
            <v>1661638.5918172598</v>
          </cell>
          <cell r="J295">
            <v>1682042.9340377888</v>
          </cell>
          <cell r="K295">
            <v>1657813.2826194246</v>
          </cell>
          <cell r="L295">
            <v>1673688.9860595851</v>
          </cell>
          <cell r="M295">
            <v>1675782.490934514</v>
          </cell>
          <cell r="N295">
            <v>1677931.5617632037</v>
          </cell>
          <cell r="O295">
            <v>1680030.2742875661</v>
          </cell>
        </row>
        <row r="296">
          <cell r="C296" t="str">
            <v>ClimateSaver Interval</v>
          </cell>
          <cell r="D296" t="str">
            <v>D3.CS</v>
          </cell>
          <cell r="F296">
            <v>564766.51227225224</v>
          </cell>
          <cell r="G296">
            <v>526805.2508732432</v>
          </cell>
          <cell r="H296">
            <v>518929.91747388546</v>
          </cell>
          <cell r="I296">
            <v>523157.23086052679</v>
          </cell>
          <cell r="J296">
            <v>529581.24844499724</v>
          </cell>
          <cell r="K296">
            <v>521954.67610135645</v>
          </cell>
          <cell r="L296">
            <v>526953.11338265496</v>
          </cell>
          <cell r="M296">
            <v>527612.97949898546</v>
          </cell>
          <cell r="N296">
            <v>528290.34607065842</v>
          </cell>
          <cell r="O296">
            <v>528951.86866202625</v>
          </cell>
        </row>
        <row r="297">
          <cell r="C297" t="str">
            <v>New Tariff 3</v>
          </cell>
          <cell r="D297" t="str">
            <v/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C298" t="str">
            <v>New Tariff 4</v>
          </cell>
          <cell r="D298" t="str">
            <v/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</row>
        <row r="299">
          <cell r="C299" t="str">
            <v>New Tariff 5</v>
          </cell>
          <cell r="D299" t="str">
            <v/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</row>
        <row r="300">
          <cell r="C300" t="str">
            <v>New Tariff 6</v>
          </cell>
          <cell r="D300" t="str">
            <v/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</row>
        <row r="301">
          <cell r="C301" t="str">
            <v>New Tariff 7</v>
          </cell>
          <cell r="D301" t="str">
            <v/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2">
          <cell r="C302" t="str">
            <v>New Tariff 8</v>
          </cell>
          <cell r="D302" t="str">
            <v/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</row>
        <row r="303">
          <cell r="C303" t="str">
            <v>New Tariff 9</v>
          </cell>
          <cell r="D303" t="str">
            <v/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C304" t="str">
            <v>New Tariff 10</v>
          </cell>
          <cell r="D304" t="str">
            <v/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C305" t="str">
            <v>New Tariff 11</v>
          </cell>
          <cell r="D305" t="str">
            <v/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C306" t="str">
            <v>Residential Two Rate 5d</v>
          </cell>
          <cell r="D306" t="str">
            <v>D2</v>
          </cell>
          <cell r="F306">
            <v>20274818.329308614</v>
          </cell>
          <cell r="G306">
            <v>18294016.700920075</v>
          </cell>
          <cell r="H306">
            <v>17255380.544974603</v>
          </cell>
          <cell r="I306">
            <v>16462713.157816909</v>
          </cell>
          <cell r="J306">
            <v>15760229.257610358</v>
          </cell>
          <cell r="K306">
            <v>15012970.997578507</v>
          </cell>
          <cell r="L306">
            <v>14854894.916855132</v>
          </cell>
          <cell r="M306">
            <v>14585061.289886091</v>
          </cell>
          <cell r="N306">
            <v>14294341.952711398</v>
          </cell>
          <cell r="O306">
            <v>14012785.730573114</v>
          </cell>
        </row>
        <row r="307">
          <cell r="C307" t="str">
            <v>Docklands Two Rate 5d</v>
          </cell>
          <cell r="D307" t="str">
            <v>D2.DK</v>
          </cell>
          <cell r="F307">
            <v>340024.51012437249</v>
          </cell>
          <cell r="G307">
            <v>321626.61664780782</v>
          </cell>
          <cell r="H307">
            <v>320084.414369206</v>
          </cell>
          <cell r="I307">
            <v>324206.6054432973</v>
          </cell>
          <cell r="J307">
            <v>329264.61917430366</v>
          </cell>
          <cell r="K307">
            <v>326042.32934763224</v>
          </cell>
          <cell r="L307">
            <v>331189.47499709768</v>
          </cell>
          <cell r="M307">
            <v>333956.16912859009</v>
          </cell>
          <cell r="N307">
            <v>337169.67802534188</v>
          </cell>
          <cell r="O307">
            <v>340406.14336371346</v>
          </cell>
        </row>
        <row r="308">
          <cell r="C308" t="str">
            <v>Residential Interval</v>
          </cell>
          <cell r="D308" t="str">
            <v>D3</v>
          </cell>
          <cell r="F308">
            <v>5659214.5008137291</v>
          </cell>
          <cell r="G308">
            <v>5318222.7345482307</v>
          </cell>
          <cell r="H308">
            <v>5280906.6398378555</v>
          </cell>
          <cell r="I308">
            <v>5347849.7679789774</v>
          </cell>
          <cell r="J308">
            <v>5432258.0150896264</v>
          </cell>
          <cell r="K308">
            <v>5367759.8951868694</v>
          </cell>
          <cell r="L308">
            <v>5451827.0699594924</v>
          </cell>
          <cell r="M308">
            <v>5492648.2792505119</v>
          </cell>
          <cell r="N308">
            <v>5540527.8599213362</v>
          </cell>
          <cell r="O308">
            <v>5588638.9141607601</v>
          </cell>
        </row>
        <row r="309">
          <cell r="C309" t="str">
            <v>Residential AMI</v>
          </cell>
          <cell r="D309" t="str">
            <v>D4</v>
          </cell>
          <cell r="F309">
            <v>612874.14793175808</v>
          </cell>
          <cell r="G309">
            <v>1283482.4018605733</v>
          </cell>
          <cell r="H309">
            <v>1989370.5366535161</v>
          </cell>
          <cell r="I309">
            <v>2495461.3992379974</v>
          </cell>
          <cell r="J309">
            <v>2959295.0890313643</v>
          </cell>
          <cell r="K309">
            <v>3310851.5039040251</v>
          </cell>
          <cell r="L309">
            <v>3990029.4122940465</v>
          </cell>
          <cell r="M309">
            <v>4696649.0970591214</v>
          </cell>
          <cell r="N309">
            <v>5558209.110830294</v>
          </cell>
          <cell r="O309">
            <v>6496676.4042163529</v>
          </cell>
        </row>
        <row r="310">
          <cell r="C310" t="str">
            <v>Residential Docklands AMI</v>
          </cell>
          <cell r="D310" t="str">
            <v>D4.DK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</row>
        <row r="311">
          <cell r="C311" t="str">
            <v>New Tariff 5</v>
          </cell>
          <cell r="D311" t="str">
            <v/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C312" t="str">
            <v>New Tariff 6</v>
          </cell>
          <cell r="D312" t="str">
            <v/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</row>
        <row r="313">
          <cell r="C313" t="str">
            <v>New Tariff 7</v>
          </cell>
          <cell r="D313" t="str">
            <v/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</row>
        <row r="314">
          <cell r="C314" t="str">
            <v>New Tariff 8</v>
          </cell>
          <cell r="D314" t="str">
            <v/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C315" t="str">
            <v>New Tariff 9</v>
          </cell>
          <cell r="D315" t="str">
            <v/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C316" t="str">
            <v>New Tariff 10</v>
          </cell>
          <cell r="D316" t="str">
            <v/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7">
          <cell r="C317" t="str">
            <v>New Tariff 11</v>
          </cell>
          <cell r="D317" t="str">
            <v/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</row>
        <row r="318">
          <cell r="C318" t="str">
            <v>Dedicated circuit</v>
          </cell>
          <cell r="D318" t="str">
            <v>DD1</v>
          </cell>
          <cell r="F318">
            <v>6058151.0368559184</v>
          </cell>
          <cell r="G318">
            <v>5609348.0741364779</v>
          </cell>
          <cell r="H318">
            <v>5259149.3131809859</v>
          </cell>
          <cell r="I318">
            <v>4956151.5465040319</v>
          </cell>
          <cell r="J318">
            <v>4674922.8152439734</v>
          </cell>
          <cell r="K318">
            <v>4384108.0671121236</v>
          </cell>
          <cell r="L318">
            <v>4132802.2181667108</v>
          </cell>
          <cell r="M318">
            <v>3889125.4157568393</v>
          </cell>
          <cell r="N318">
            <v>3659725.3262751433</v>
          </cell>
          <cell r="O318">
            <v>3443878.202853553</v>
          </cell>
        </row>
        <row r="319">
          <cell r="C319" t="str">
            <v>Hot Water Interval</v>
          </cell>
          <cell r="D319" t="str">
            <v>D3.HW</v>
          </cell>
          <cell r="F319">
            <v>153135.97788915411</v>
          </cell>
          <cell r="G319">
            <v>141791.28209707633</v>
          </cell>
          <cell r="H319">
            <v>132939.07135022749</v>
          </cell>
          <cell r="I319">
            <v>125279.99203443911</v>
          </cell>
          <cell r="J319">
            <v>118171.183338513</v>
          </cell>
          <cell r="K319">
            <v>110820.06241583763</v>
          </cell>
          <cell r="L319">
            <v>104467.63463822112</v>
          </cell>
          <cell r="M319">
            <v>98308.051425633515</v>
          </cell>
          <cell r="N319">
            <v>92509.350334009592</v>
          </cell>
          <cell r="O319">
            <v>87053.236724653194</v>
          </cell>
        </row>
        <row r="320">
          <cell r="C320" t="str">
            <v>Dedicated Circuit AMI - Slab Heat</v>
          </cell>
          <cell r="D320" t="str">
            <v>DCSH</v>
          </cell>
          <cell r="F320">
            <v>1.1464928006642637E-2</v>
          </cell>
          <cell r="G320">
            <v>1.061557749929432E-2</v>
          </cell>
          <cell r="H320">
            <v>9.9528334445581259E-3</v>
          </cell>
          <cell r="I320">
            <v>9.3794163144814788E-3</v>
          </cell>
          <cell r="J320">
            <v>8.8471966425583831E-3</v>
          </cell>
          <cell r="K320">
            <v>8.2968356280644362E-3</v>
          </cell>
          <cell r="L320">
            <v>7.8212444042274915E-3</v>
          </cell>
          <cell r="M320">
            <v>7.3600909962781309E-3</v>
          </cell>
          <cell r="N320">
            <v>6.9259559780812299E-3</v>
          </cell>
          <cell r="O320">
            <v>6.5174696733631228E-3</v>
          </cell>
        </row>
        <row r="321">
          <cell r="C321" t="str">
            <v>Dedicated Circuit AMI - Hot Water</v>
          </cell>
          <cell r="D321" t="str">
            <v>DCHW</v>
          </cell>
          <cell r="F321">
            <v>1.1464928006642637E-2</v>
          </cell>
          <cell r="G321">
            <v>1.061557749929432E-2</v>
          </cell>
          <cell r="H321">
            <v>9.9528334445581259E-3</v>
          </cell>
          <cell r="I321">
            <v>9.3794163144814788E-3</v>
          </cell>
          <cell r="J321">
            <v>8.8471966425583831E-3</v>
          </cell>
          <cell r="K321">
            <v>8.2968356280644362E-3</v>
          </cell>
          <cell r="L321">
            <v>7.8212444042274915E-3</v>
          </cell>
          <cell r="M321">
            <v>7.3600909962781309E-3</v>
          </cell>
          <cell r="N321">
            <v>6.9259559780812299E-3</v>
          </cell>
          <cell r="O321">
            <v>6.5174696733631228E-3</v>
          </cell>
        </row>
        <row r="322">
          <cell r="C322" t="str">
            <v>New Tariff 4</v>
          </cell>
          <cell r="D322" t="str">
            <v/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</row>
        <row r="323">
          <cell r="C323" t="str">
            <v>New Tariff 5</v>
          </cell>
          <cell r="D323" t="str">
            <v/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</row>
        <row r="324">
          <cell r="C324" t="str">
            <v>New Tariff 6</v>
          </cell>
          <cell r="D324" t="str">
            <v/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C325" t="str">
            <v>New Tariff 7</v>
          </cell>
          <cell r="D325" t="str">
            <v/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C326" t="str">
            <v>New Tariff 8</v>
          </cell>
          <cell r="D326" t="str">
            <v/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C327" t="str">
            <v>New Tariff 9</v>
          </cell>
          <cell r="D327" t="str">
            <v/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C328" t="str">
            <v>New Tariff 10</v>
          </cell>
          <cell r="D328" t="str">
            <v/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</row>
        <row r="329">
          <cell r="C329" t="str">
            <v>New Tariff 11</v>
          </cell>
          <cell r="D329" t="str">
            <v/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C330" t="str">
            <v>Non-Residential Single Rate</v>
          </cell>
          <cell r="D330" t="str">
            <v>ND1</v>
          </cell>
          <cell r="F330">
            <v>23197500.874004204</v>
          </cell>
          <cell r="G330">
            <v>21735685.789979234</v>
          </cell>
          <cell r="H330">
            <v>21640207.329754584</v>
          </cell>
          <cell r="I330">
            <v>21732856.634065237</v>
          </cell>
          <cell r="J330">
            <v>21577248.369404469</v>
          </cell>
          <cell r="K330">
            <v>20785567.311538018</v>
          </cell>
          <cell r="L330">
            <v>20662046.530155558</v>
          </cell>
          <cell r="M330">
            <v>20526269.023952562</v>
          </cell>
          <cell r="N330">
            <v>20437353.785890192</v>
          </cell>
          <cell r="O330">
            <v>20348379.64711101</v>
          </cell>
        </row>
        <row r="331">
          <cell r="C331" t="str">
            <v>Non-Residential Single Rate (R)</v>
          </cell>
          <cell r="D331" t="str">
            <v>ND1.R</v>
          </cell>
          <cell r="F331">
            <v>6.4930000000000002E-2</v>
          </cell>
          <cell r="G331">
            <v>6.0579586872955539E-2</v>
          </cell>
          <cell r="H331">
            <v>5.967736164754401E-2</v>
          </cell>
          <cell r="I331">
            <v>6.0163779952016758E-2</v>
          </cell>
          <cell r="J331">
            <v>6.0902257069089333E-2</v>
          </cell>
          <cell r="K331">
            <v>6.0028616327136089E-2</v>
          </cell>
          <cell r="L331">
            <v>6.0603554243263358E-2</v>
          </cell>
          <cell r="M331">
            <v>6.0680709079595434E-2</v>
          </cell>
          <cell r="N331">
            <v>6.0759886529697917E-2</v>
          </cell>
          <cell r="O331">
            <v>6.0837260879167472E-2</v>
          </cell>
        </row>
        <row r="332">
          <cell r="C332" t="str">
            <v>New Tariff 2</v>
          </cell>
          <cell r="D332" t="str">
            <v/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C333" t="str">
            <v>New Tariff 3</v>
          </cell>
          <cell r="D333" t="str">
            <v/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C334" t="str">
            <v>New Tariff 4</v>
          </cell>
          <cell r="D334" t="str">
            <v/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C335" t="str">
            <v>New Tariff 5</v>
          </cell>
          <cell r="D335" t="str">
            <v/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C336" t="str">
            <v>New Tariff 6</v>
          </cell>
          <cell r="D336" t="str">
            <v/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</row>
        <row r="337">
          <cell r="C337" t="str">
            <v>New Tariff 7</v>
          </cell>
          <cell r="D337" t="str">
            <v/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</row>
        <row r="338">
          <cell r="C338" t="str">
            <v>New Tariff 8</v>
          </cell>
          <cell r="D338" t="str">
            <v/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</row>
        <row r="339">
          <cell r="C339" t="str">
            <v>New Tariff 9</v>
          </cell>
          <cell r="D339" t="str">
            <v/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C340" t="str">
            <v>New Tariff 10</v>
          </cell>
          <cell r="D340" t="str">
            <v/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C341" t="str">
            <v>New Tariff 11</v>
          </cell>
          <cell r="D341" t="str">
            <v/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C342" t="str">
            <v>Non-Residential Two Rate 5d</v>
          </cell>
          <cell r="D342" t="str">
            <v>ND2</v>
          </cell>
          <cell r="F342">
            <v>85747676.566590071</v>
          </cell>
          <cell r="G342">
            <v>83494136.267092183</v>
          </cell>
          <cell r="H342">
            <v>86510159.919585988</v>
          </cell>
          <cell r="I342">
            <v>90470453.586965054</v>
          </cell>
          <cell r="J342">
            <v>93574487.787937433</v>
          </cell>
          <cell r="K342">
            <v>93828061.752380967</v>
          </cell>
          <cell r="L342">
            <v>97193371.20935376</v>
          </cell>
          <cell r="M342">
            <v>100580577.52941476</v>
          </cell>
          <cell r="N342">
            <v>104323364.79758422</v>
          </cell>
          <cell r="O342">
            <v>108202453.53898947</v>
          </cell>
        </row>
        <row r="343">
          <cell r="C343" t="str">
            <v>Business Sunraysia</v>
          </cell>
          <cell r="D343">
            <v>0</v>
          </cell>
          <cell r="F343">
            <v>8.3489999999999995E-2</v>
          </cell>
          <cell r="G343">
            <v>7.7579934294666655E-2</v>
          </cell>
          <cell r="H343">
            <v>7.6318409245493685E-2</v>
          </cell>
          <cell r="I343">
            <v>7.6931902272633287E-2</v>
          </cell>
          <cell r="J343">
            <v>7.7885376297917253E-2</v>
          </cell>
          <cell r="K343">
            <v>7.6661133261704414E-2</v>
          </cell>
          <cell r="L343">
            <v>7.7392841213778263E-2</v>
          </cell>
          <cell r="M343">
            <v>7.745180564908255E-2</v>
          </cell>
          <cell r="N343">
            <v>7.7513042515747824E-2</v>
          </cell>
          <cell r="O343">
            <v>7.7571380272021359E-2</v>
          </cell>
        </row>
        <row r="344">
          <cell r="C344" t="str">
            <v>Non-Residential Interval</v>
          </cell>
          <cell r="D344" t="str">
            <v>ND5</v>
          </cell>
          <cell r="F344">
            <v>12213479.343136443</v>
          </cell>
          <cell r="G344">
            <v>11892818.288148358</v>
          </cell>
          <cell r="H344">
            <v>12322054.90282538</v>
          </cell>
          <cell r="I344">
            <v>12885990.174329821</v>
          </cell>
          <cell r="J344">
            <v>13328407.48338701</v>
          </cell>
          <cell r="K344">
            <v>13365258.136141965</v>
          </cell>
          <cell r="L344">
            <v>13844759.597947616</v>
          </cell>
          <cell r="M344">
            <v>14327077.935985342</v>
          </cell>
          <cell r="N344">
            <v>14859912.562967598</v>
          </cell>
          <cell r="O344">
            <v>15412140.521139856</v>
          </cell>
        </row>
        <row r="345">
          <cell r="C345" t="str">
            <v>Non-Residential AMI</v>
          </cell>
          <cell r="D345" t="str">
            <v>ND7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C346" t="str">
            <v>New Tariff 4</v>
          </cell>
          <cell r="D346" t="str">
            <v/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C347" t="str">
            <v>New Tariff 5</v>
          </cell>
          <cell r="D347" t="str">
            <v/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C348" t="str">
            <v>New Tariff 6</v>
          </cell>
          <cell r="D348" t="str">
            <v/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C349" t="str">
            <v>New Tariff 7</v>
          </cell>
          <cell r="D349" t="str">
            <v/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</row>
        <row r="350">
          <cell r="C350" t="str">
            <v>New Tariff 8</v>
          </cell>
          <cell r="D350" t="str">
            <v/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C351" t="str">
            <v>New Tariff 9</v>
          </cell>
          <cell r="D351" t="str">
            <v/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C352" t="str">
            <v>New Tariff 10</v>
          </cell>
          <cell r="D352" t="str">
            <v/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C353" t="str">
            <v>New Tariff 11</v>
          </cell>
          <cell r="D353" t="str">
            <v/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C354" t="str">
            <v>Non-Residential Two Rate 7d</v>
          </cell>
          <cell r="D354" t="str">
            <v>ND3</v>
          </cell>
          <cell r="F354">
            <v>14312277.682398444</v>
          </cell>
          <cell r="G354">
            <v>13012566.858217712</v>
          </cell>
          <cell r="H354">
            <v>12577827.825278772</v>
          </cell>
          <cell r="I354">
            <v>12290045.548906449</v>
          </cell>
          <cell r="J354">
            <v>11879973.367320878</v>
          </cell>
          <cell r="K354">
            <v>11141424.464644874</v>
          </cell>
          <cell r="L354">
            <v>10771835.499045899</v>
          </cell>
          <cell r="M354">
            <v>10404943.764075125</v>
          </cell>
          <cell r="N354">
            <v>10069124.294814203</v>
          </cell>
          <cell r="O354">
            <v>9743935.5982338842</v>
          </cell>
        </row>
        <row r="355">
          <cell r="C355" t="str">
            <v>New Tariff  1</v>
          </cell>
          <cell r="D355" t="str">
            <v/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</row>
        <row r="356">
          <cell r="C356" t="str">
            <v>New Tariff  2</v>
          </cell>
          <cell r="D356" t="str">
            <v/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7">
          <cell r="C357" t="str">
            <v>New Tariff  3</v>
          </cell>
          <cell r="D357" t="str">
            <v/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C358" t="str">
            <v>New Tariff  4</v>
          </cell>
          <cell r="D358" t="str">
            <v/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</row>
        <row r="359">
          <cell r="C359" t="str">
            <v>New Tariff  5</v>
          </cell>
          <cell r="D359" t="str">
            <v/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C360" t="str">
            <v>New Tariff  6</v>
          </cell>
          <cell r="D360" t="str">
            <v/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C361" t="str">
            <v>New Tariff  7</v>
          </cell>
          <cell r="D361" t="str">
            <v/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C362" t="str">
            <v>New Tariff  8</v>
          </cell>
          <cell r="D362" t="str">
            <v/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C363" t="str">
            <v>New Tariff  9</v>
          </cell>
          <cell r="D363" t="str">
            <v/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C364" t="str">
            <v>New Tariff  10</v>
          </cell>
          <cell r="D364" t="str">
            <v/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C365" t="str">
            <v>New Tariff  11</v>
          </cell>
          <cell r="D365" t="str">
            <v/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C366" t="str">
            <v>Unmetered supplies</v>
          </cell>
          <cell r="D366" t="str">
            <v>PL2</v>
          </cell>
          <cell r="F366">
            <v>4530828.6751345266</v>
          </cell>
          <cell r="G366">
            <v>4352233.8478415031</v>
          </cell>
          <cell r="H366">
            <v>4410079.9956844673</v>
          </cell>
          <cell r="I366">
            <v>4574560.9061597874</v>
          </cell>
          <cell r="J366">
            <v>4764582.7742168326</v>
          </cell>
          <cell r="K366">
            <v>4824526.3379130429</v>
          </cell>
          <cell r="L366">
            <v>5009739.3803463355</v>
          </cell>
          <cell r="M366">
            <v>5169004.9518281836</v>
          </cell>
          <cell r="N366">
            <v>5328930.6566890981</v>
          </cell>
          <cell r="O366">
            <v>5493625.9557965528</v>
          </cell>
        </row>
        <row r="367">
          <cell r="C367" t="str">
            <v>New Tariff 1</v>
          </cell>
          <cell r="D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C368" t="str">
            <v>New Tariff 2</v>
          </cell>
          <cell r="D368" t="str">
            <v/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C369" t="str">
            <v>Large Low Voltage Demand (kVa)</v>
          </cell>
          <cell r="D369" t="str">
            <v>DLk</v>
          </cell>
          <cell r="F369">
            <v>55.316468151605669</v>
          </cell>
          <cell r="G369">
            <v>52.826186017331338</v>
          </cell>
          <cell r="H369">
            <v>53.827213606266056</v>
          </cell>
          <cell r="I369">
            <v>55.55103034921423</v>
          </cell>
          <cell r="J369">
            <v>56.796648323091596</v>
          </cell>
          <cell r="K369">
            <v>56.181530863006728</v>
          </cell>
          <cell r="L369">
            <v>57.647361203421546</v>
          </cell>
          <cell r="M369">
            <v>59.177012502009781</v>
          </cell>
          <cell r="N369">
            <v>60.954101880716138</v>
          </cell>
          <cell r="O369">
            <v>62.781462335649117</v>
          </cell>
        </row>
        <row r="370">
          <cell r="C370" t="str">
            <v>Large Low Voltage Demand Docklands (kVa)</v>
          </cell>
          <cell r="D370" t="str">
            <v>DLDKk</v>
          </cell>
          <cell r="F370">
            <v>47.376236011252651</v>
          </cell>
          <cell r="G370">
            <v>45.243358734137495</v>
          </cell>
          <cell r="H370">
            <v>46.100699281007998</v>
          </cell>
          <cell r="I370">
            <v>47.577076705106073</v>
          </cell>
          <cell r="J370">
            <v>48.643896144355317</v>
          </cell>
          <cell r="K370">
            <v>48.117075127944702</v>
          </cell>
          <cell r="L370">
            <v>49.372497752607337</v>
          </cell>
          <cell r="M370">
            <v>50.682581349792535</v>
          </cell>
          <cell r="N370">
            <v>52.204585514490475</v>
          </cell>
          <cell r="O370">
            <v>53.769644887620466</v>
          </cell>
        </row>
        <row r="371">
          <cell r="C371" t="str">
            <v>Large Low Voltage Demand CXX (kVa)</v>
          </cell>
          <cell r="D371" t="str">
            <v>DLCXXk</v>
          </cell>
          <cell r="F371">
            <v>63.397572253453859</v>
          </cell>
          <cell r="G371">
            <v>60.543081142542398</v>
          </cell>
          <cell r="H371">
            <v>61.690338469130708</v>
          </cell>
          <cell r="I371">
            <v>63.665970972265683</v>
          </cell>
          <cell r="J371">
            <v>65.093549480564761</v>
          </cell>
          <cell r="K371">
            <v>64.388574888204843</v>
          </cell>
          <cell r="L371">
            <v>66.068534303155445</v>
          </cell>
          <cell r="M371">
            <v>67.821637311506336</v>
          </cell>
          <cell r="N371">
            <v>69.858324194559003</v>
          </cell>
          <cell r="O371">
            <v>71.952625726879475</v>
          </cell>
        </row>
        <row r="372">
          <cell r="C372" t="str">
            <v>New Tariff 6</v>
          </cell>
          <cell r="D372" t="str">
            <v/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C373" t="str">
            <v>New Tariff 7</v>
          </cell>
          <cell r="D373" t="str">
            <v/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C374" t="str">
            <v>New Tariff 8</v>
          </cell>
          <cell r="D374" t="str">
            <v/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C375" t="str">
            <v>New Tariff 9</v>
          </cell>
          <cell r="D375" t="str">
            <v/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C376" t="str">
            <v>New Tariff 10</v>
          </cell>
          <cell r="D376" t="str">
            <v/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C377" t="str">
            <v>New Tariff 11</v>
          </cell>
          <cell r="D377" t="str">
            <v/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C378" t="str">
            <v>Large Low Voltage Demand</v>
          </cell>
          <cell r="D378" t="str">
            <v>DL</v>
          </cell>
          <cell r="F378">
            <v>48799785.377449661</v>
          </cell>
          <cell r="G378">
            <v>47675081.01775831</v>
          </cell>
          <cell r="H378">
            <v>48781763.582242168</v>
          </cell>
          <cell r="I378">
            <v>50224210.909379974</v>
          </cell>
          <cell r="J378">
            <v>51245392.154905252</v>
          </cell>
          <cell r="K378">
            <v>51101490.434297346</v>
          </cell>
          <cell r="L378">
            <v>52333312.772482723</v>
          </cell>
          <cell r="M378">
            <v>53715267.054387048</v>
          </cell>
          <cell r="N378">
            <v>55299227.509750172</v>
          </cell>
          <cell r="O378">
            <v>56929568.541861966</v>
          </cell>
        </row>
        <row r="379">
          <cell r="C379" t="str">
            <v>Large Low Voltage Demand A</v>
          </cell>
          <cell r="D379" t="str">
            <v>DL.A</v>
          </cell>
          <cell r="F379">
            <v>226678.57588278822</v>
          </cell>
          <cell r="G379">
            <v>221811.42078665493</v>
          </cell>
          <cell r="H379">
            <v>227175.06144274463</v>
          </cell>
          <cell r="I379">
            <v>233982.72531818974</v>
          </cell>
          <cell r="J379">
            <v>238766.76262178962</v>
          </cell>
          <cell r="K379">
            <v>238212.20991639071</v>
          </cell>
          <cell r="L379">
            <v>244015.96771775605</v>
          </cell>
          <cell r="M379">
            <v>250592.90618528708</v>
          </cell>
          <cell r="N379">
            <v>258133.49076655859</v>
          </cell>
          <cell r="O379">
            <v>265899.79187956656</v>
          </cell>
        </row>
        <row r="380">
          <cell r="C380" t="str">
            <v>Large Low Voltage Demand C</v>
          </cell>
          <cell r="D380" t="str">
            <v>DL.C</v>
          </cell>
          <cell r="F380">
            <v>33555181.142132387</v>
          </cell>
          <cell r="G380">
            <v>32801222.568147875</v>
          </cell>
          <cell r="H380">
            <v>33573592.655997664</v>
          </cell>
          <cell r="I380">
            <v>34570248.425134487</v>
          </cell>
          <cell r="J380">
            <v>35274067.10679847</v>
          </cell>
          <cell r="K380">
            <v>35181932.038884014</v>
          </cell>
          <cell r="L380">
            <v>36032601.844305664</v>
          </cell>
          <cell r="M380">
            <v>36990420.46406617</v>
          </cell>
          <cell r="N380">
            <v>38088264.776518129</v>
          </cell>
          <cell r="O380">
            <v>39218482.850978926</v>
          </cell>
        </row>
        <row r="381">
          <cell r="C381" t="str">
            <v>Large Low Voltage Demand S</v>
          </cell>
          <cell r="D381" t="str">
            <v>DL.S</v>
          </cell>
          <cell r="F381">
            <v>2295558.9538271776</v>
          </cell>
          <cell r="G381">
            <v>2237660.3233226109</v>
          </cell>
          <cell r="H381">
            <v>2287070.5124716968</v>
          </cell>
          <cell r="I381">
            <v>2353805.8936010492</v>
          </cell>
          <cell r="J381">
            <v>2401458.7912560604</v>
          </cell>
          <cell r="K381">
            <v>2393096.5726396507</v>
          </cell>
          <cell r="L381">
            <v>2450191.0340724518</v>
          </cell>
          <cell r="M381">
            <v>2513437.4373677359</v>
          </cell>
          <cell r="N381">
            <v>2585925.4850035803</v>
          </cell>
          <cell r="O381">
            <v>2660482.6635888997</v>
          </cell>
        </row>
        <row r="382">
          <cell r="C382" t="str">
            <v>Large Low Voltage Demand Docklands</v>
          </cell>
          <cell r="D382" t="str">
            <v>DL.DK</v>
          </cell>
          <cell r="F382">
            <v>314278.03913120757</v>
          </cell>
          <cell r="G382">
            <v>308328.64641680353</v>
          </cell>
          <cell r="H382">
            <v>316000.52186927345</v>
          </cell>
          <cell r="I382">
            <v>325448.55769159336</v>
          </cell>
          <cell r="J382">
            <v>332058.9968979751</v>
          </cell>
          <cell r="K382">
            <v>331570.27920187241</v>
          </cell>
          <cell r="L382">
            <v>339623.71032167401</v>
          </cell>
          <cell r="M382">
            <v>348837.55393948423</v>
          </cell>
          <cell r="N382">
            <v>359388.99421815132</v>
          </cell>
          <cell r="O382">
            <v>370258.95536329073</v>
          </cell>
        </row>
        <row r="383">
          <cell r="C383" t="str">
            <v>Large Low Voltage Demand CXX</v>
          </cell>
          <cell r="D383" t="str">
            <v>DL.CXX</v>
          </cell>
          <cell r="F383">
            <v>17017823.835995942</v>
          </cell>
          <cell r="G383">
            <v>16579835.25424068</v>
          </cell>
          <cell r="H383">
            <v>16950007.117594939</v>
          </cell>
          <cell r="I383">
            <v>17450395.106727317</v>
          </cell>
          <cell r="J383">
            <v>17806750.936215784</v>
          </cell>
          <cell r="K383">
            <v>17740902.407760344</v>
          </cell>
          <cell r="L383">
            <v>18168490.768321514</v>
          </cell>
          <cell r="M383">
            <v>18642690.556661472</v>
          </cell>
          <cell r="N383">
            <v>19186756.47987289</v>
          </cell>
          <cell r="O383">
            <v>19746529.429650534</v>
          </cell>
        </row>
        <row r="384">
          <cell r="C384" t="str">
            <v>Large Low Voltage Demand EN.R</v>
          </cell>
          <cell r="D384" t="str">
            <v>DL.R</v>
          </cell>
          <cell r="F384">
            <v>23.100255204555939</v>
          </cell>
          <cell r="G384">
            <v>22.479897049696078</v>
          </cell>
          <cell r="H384">
            <v>22.931676916613792</v>
          </cell>
          <cell r="I384">
            <v>23.571354500722883</v>
          </cell>
          <cell r="J384">
            <v>24.036295507420594</v>
          </cell>
          <cell r="K384">
            <v>23.944403956432907</v>
          </cell>
          <cell r="L384">
            <v>24.494612766116443</v>
          </cell>
          <cell r="M384">
            <v>25.092197107349552</v>
          </cell>
          <cell r="N384">
            <v>25.775261448596822</v>
          </cell>
          <cell r="O384">
            <v>26.476598915625974</v>
          </cell>
        </row>
        <row r="385">
          <cell r="C385" t="str">
            <v>Large Low Voltage Demand EN.NR</v>
          </cell>
          <cell r="D385" t="str">
            <v>DL.NR</v>
          </cell>
          <cell r="F385">
            <v>607623.40868103819</v>
          </cell>
          <cell r="G385">
            <v>592755.70960759558</v>
          </cell>
          <cell r="H385">
            <v>606721.27007487963</v>
          </cell>
          <cell r="I385">
            <v>625070.61747002031</v>
          </cell>
          <cell r="J385">
            <v>638007.96258366678</v>
          </cell>
          <cell r="K385">
            <v>635849.99162828864</v>
          </cell>
          <cell r="L385">
            <v>651485.63475624239</v>
          </cell>
          <cell r="M385">
            <v>669028.94655877934</v>
          </cell>
          <cell r="N385">
            <v>689180.79556294275</v>
          </cell>
          <cell r="O385">
            <v>709933.60644614708</v>
          </cell>
        </row>
        <row r="386">
          <cell r="C386" t="str">
            <v>Large Low Voltage Demand EN.R CXX</v>
          </cell>
          <cell r="D386" t="str">
            <v>DL.CXXR</v>
          </cell>
          <cell r="F386">
            <v>6739.8306129683351</v>
          </cell>
          <cell r="G386">
            <v>6558.305286722386</v>
          </cell>
          <cell r="H386">
            <v>6690.17536549122</v>
          </cell>
          <cell r="I386">
            <v>6877.0165802741349</v>
          </cell>
          <cell r="J386">
            <v>7012.7929012842606</v>
          </cell>
          <cell r="K386">
            <v>6985.7379554635372</v>
          </cell>
          <cell r="L386">
            <v>7146.4275445248368</v>
          </cell>
          <cell r="M386">
            <v>7320.9444877796368</v>
          </cell>
          <cell r="N386">
            <v>7520.4511125325862</v>
          </cell>
          <cell r="O386">
            <v>7725.3009551421155</v>
          </cell>
        </row>
        <row r="387">
          <cell r="C387" t="str">
            <v>Large Low Voltage Demand EN.NR CXX</v>
          </cell>
          <cell r="D387" t="str">
            <v>DL.CXXNR</v>
          </cell>
          <cell r="F387">
            <v>24.20591288349976</v>
          </cell>
          <cell r="G387">
            <v>23.553577678138183</v>
          </cell>
          <cell r="H387">
            <v>24.026106230038877</v>
          </cell>
          <cell r="I387">
            <v>24.696247698123859</v>
          </cell>
          <cell r="J387">
            <v>25.183452017457775</v>
          </cell>
          <cell r="K387">
            <v>25.086311446298257</v>
          </cell>
          <cell r="L387">
            <v>25.662741257256219</v>
          </cell>
          <cell r="M387">
            <v>26.28849843752981</v>
          </cell>
          <cell r="N387">
            <v>27.003794299840749</v>
          </cell>
          <cell r="O387">
            <v>27.738213199945083</v>
          </cell>
        </row>
        <row r="388">
          <cell r="C388" t="str">
            <v>New Tariff 10</v>
          </cell>
          <cell r="D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89">
          <cell r="C389" t="str">
            <v>New Tariff 11</v>
          </cell>
          <cell r="D389" t="str">
            <v/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</row>
        <row r="390">
          <cell r="C390" t="str">
            <v>High Voltage Demand</v>
          </cell>
          <cell r="D390" t="str">
            <v>DH</v>
          </cell>
          <cell r="F390">
            <v>30431502.18544513</v>
          </cell>
          <cell r="G390">
            <v>29434043.680181406</v>
          </cell>
          <cell r="H390">
            <v>29625375.765058987</v>
          </cell>
          <cell r="I390">
            <v>30047414.681009486</v>
          </cell>
          <cell r="J390">
            <v>30336506.476356953</v>
          </cell>
          <cell r="K390">
            <v>30030575.466602128</v>
          </cell>
          <cell r="L390">
            <v>30401726.20758402</v>
          </cell>
          <cell r="M390">
            <v>30775449.99711908</v>
          </cell>
          <cell r="N390">
            <v>31215406.970092151</v>
          </cell>
          <cell r="O390">
            <v>31661670.002150133</v>
          </cell>
        </row>
        <row r="391">
          <cell r="C391" t="str">
            <v>High Voltage Demand A</v>
          </cell>
          <cell r="D391" t="str">
            <v>DH.A</v>
          </cell>
          <cell r="F391">
            <v>366127.45269565732</v>
          </cell>
          <cell r="G391">
            <v>358907.52383633016</v>
          </cell>
          <cell r="H391">
            <v>362693.05468521494</v>
          </cell>
          <cell r="I391">
            <v>367930.37067877071</v>
          </cell>
          <cell r="J391">
            <v>371354.35185279831</v>
          </cell>
          <cell r="K391">
            <v>369246.10855118383</v>
          </cell>
          <cell r="L391">
            <v>373819.18545207917</v>
          </cell>
          <cell r="M391">
            <v>378917.24593954411</v>
          </cell>
          <cell r="N391">
            <v>384823.4692627663</v>
          </cell>
          <cell r="O391">
            <v>390825.06221462635</v>
          </cell>
        </row>
        <row r="392">
          <cell r="C392" t="str">
            <v>High Voltage Demand C</v>
          </cell>
          <cell r="D392" t="str">
            <v>DH.C</v>
          </cell>
          <cell r="F392">
            <v>16066381.135427153</v>
          </cell>
          <cell r="G392">
            <v>15558566.859687205</v>
          </cell>
          <cell r="H392">
            <v>15667061.747441206</v>
          </cell>
          <cell r="I392">
            <v>15891614.375559589</v>
          </cell>
          <cell r="J392">
            <v>16043727.525583889</v>
          </cell>
          <cell r="K392">
            <v>15886279.455306016</v>
          </cell>
          <cell r="L392">
            <v>16083198.934328806</v>
          </cell>
          <cell r="M392">
            <v>16284238.696198169</v>
          </cell>
          <cell r="N392">
            <v>16520741.857380155</v>
          </cell>
          <cell r="O392">
            <v>16760701.917397713</v>
          </cell>
        </row>
        <row r="393">
          <cell r="C393" t="str">
            <v>High Voltage Demand D1</v>
          </cell>
          <cell r="D393" t="str">
            <v>DH.D1</v>
          </cell>
          <cell r="F393">
            <v>2573745.4485877929</v>
          </cell>
          <cell r="G393">
            <v>2547133.6037906753</v>
          </cell>
          <cell r="H393">
            <v>2583429.9244530471</v>
          </cell>
          <cell r="I393">
            <v>2622277.3067177651</v>
          </cell>
          <cell r="J393">
            <v>2645715.6809618175</v>
          </cell>
          <cell r="K393">
            <v>2637068.2748974711</v>
          </cell>
          <cell r="L393">
            <v>2670369.934066195</v>
          </cell>
          <cell r="M393">
            <v>2710924.0165670728</v>
          </cell>
          <cell r="N393">
            <v>2757729.8682042239</v>
          </cell>
          <cell r="O393">
            <v>2805388.6539666164</v>
          </cell>
        </row>
        <row r="394">
          <cell r="C394" t="str">
            <v>High Voltage Demand D2</v>
          </cell>
          <cell r="D394" t="str">
            <v>DH.D2</v>
          </cell>
          <cell r="F394">
            <v>1247946.9382905227</v>
          </cell>
          <cell r="G394">
            <v>1225979.3247383982</v>
          </cell>
          <cell r="H394">
            <v>1240038.1122885721</v>
          </cell>
          <cell r="I394">
            <v>1258151.6978886873</v>
          </cell>
          <cell r="J394">
            <v>1269739.6026083201</v>
          </cell>
          <cell r="K394">
            <v>1263214.3060980851</v>
          </cell>
          <cell r="L394">
            <v>1278949.0456763953</v>
          </cell>
          <cell r="M394">
            <v>1296912.4270582986</v>
          </cell>
          <cell r="N394">
            <v>1317713.1762837349</v>
          </cell>
          <cell r="O394">
            <v>1338865.8701015366</v>
          </cell>
        </row>
        <row r="395">
          <cell r="C395" t="str">
            <v>High Voltage Demand Docklands</v>
          </cell>
          <cell r="D395" t="str">
            <v>DH.DK</v>
          </cell>
          <cell r="F395">
            <v>77969.294977546175</v>
          </cell>
          <cell r="G395">
            <v>76409.816502873786</v>
          </cell>
          <cell r="H395">
            <v>77198.299789657118</v>
          </cell>
          <cell r="I395">
            <v>78308.669729379893</v>
          </cell>
          <cell r="J395">
            <v>79039.512824047182</v>
          </cell>
          <cell r="K395">
            <v>78584.74089177468</v>
          </cell>
          <cell r="L395">
            <v>79555.98382812085</v>
          </cell>
          <cell r="M395">
            <v>80631.888810154574</v>
          </cell>
          <cell r="N395">
            <v>81878.090880328207</v>
          </cell>
          <cell r="O395">
            <v>83144.116545109413</v>
          </cell>
        </row>
        <row r="396">
          <cell r="C396" t="str">
            <v>High Voltage Demand D3</v>
          </cell>
          <cell r="D396" t="str">
            <v>DH.D3</v>
          </cell>
          <cell r="F396">
            <v>1058091.19296089</v>
          </cell>
          <cell r="G396">
            <v>1021442.4321973968</v>
          </cell>
          <cell r="H396">
            <v>1026694.4104523769</v>
          </cell>
          <cell r="I396">
            <v>1040875.7250152227</v>
          </cell>
          <cell r="J396">
            <v>1051075.0000557734</v>
          </cell>
          <cell r="K396">
            <v>1040385.3446193861</v>
          </cell>
          <cell r="L396">
            <v>1053034.0859554762</v>
          </cell>
          <cell r="M396">
            <v>1065197.1412626065</v>
          </cell>
          <cell r="N396">
            <v>1079485.2894348286</v>
          </cell>
          <cell r="O396">
            <v>1093959.970363274</v>
          </cell>
        </row>
        <row r="397">
          <cell r="C397" t="str">
            <v>High Voltage Demand D4</v>
          </cell>
          <cell r="D397" t="str">
            <v>DH.D4</v>
          </cell>
          <cell r="F397">
            <v>980595.62253678823</v>
          </cell>
          <cell r="G397">
            <v>958368.92662502651</v>
          </cell>
          <cell r="H397">
            <v>968276.36942282435</v>
          </cell>
          <cell r="I397">
            <v>982556.17335378332</v>
          </cell>
          <cell r="J397">
            <v>991655.40766923781</v>
          </cell>
          <cell r="K397">
            <v>984602.35573227738</v>
          </cell>
          <cell r="L397">
            <v>996958.87796891539</v>
          </cell>
          <cell r="M397">
            <v>1010735.8280354782</v>
          </cell>
          <cell r="N397">
            <v>1026813.1552268881</v>
          </cell>
          <cell r="O397">
            <v>1043156.0512223241</v>
          </cell>
        </row>
        <row r="398">
          <cell r="C398" t="str">
            <v>High Voltage Demand D5</v>
          </cell>
          <cell r="D398">
            <v>0</v>
          </cell>
          <cell r="F398">
            <v>1.4750000000000003E-2</v>
          </cell>
          <cell r="G398">
            <v>1.4316319572618634E-2</v>
          </cell>
          <cell r="H398">
            <v>1.4285618722258605E-2</v>
          </cell>
          <cell r="I398">
            <v>1.4416787077451979E-2</v>
          </cell>
          <cell r="J398">
            <v>1.4577959350195943E-2</v>
          </cell>
          <cell r="K398">
            <v>1.4552851044306973E-2</v>
          </cell>
          <cell r="L398">
            <v>1.4696589057800524E-2</v>
          </cell>
          <cell r="M398">
            <v>1.4783353480874124E-2</v>
          </cell>
          <cell r="N398">
            <v>1.487114250228893E-2</v>
          </cell>
          <cell r="O398">
            <v>1.4959520260283115E-2</v>
          </cell>
        </row>
        <row r="399">
          <cell r="C399" t="str">
            <v>High Voltage Demand EN.R</v>
          </cell>
          <cell r="D399">
            <v>0</v>
          </cell>
          <cell r="F399">
            <v>2.111010569105691E-2</v>
          </cell>
          <cell r="G399">
            <v>2.0519436558470397E-2</v>
          </cell>
          <cell r="H399">
            <v>2.0730557576565407E-2</v>
          </cell>
          <cell r="I399">
            <v>2.1052336736304904E-2</v>
          </cell>
          <cell r="J399">
            <v>2.1244276588811943E-2</v>
          </cell>
          <cell r="K399">
            <v>2.1028379790532473E-2</v>
          </cell>
          <cell r="L399">
            <v>2.1300750408159569E-2</v>
          </cell>
          <cell r="M399">
            <v>2.1607050468035301E-2</v>
          </cell>
          <cell r="N399">
            <v>2.1969631541395952E-2</v>
          </cell>
          <cell r="O399">
            <v>2.2338193338037986E-2</v>
          </cell>
        </row>
        <row r="400">
          <cell r="C400" t="str">
            <v>High Voltage Demand EN.NR</v>
          </cell>
          <cell r="D400">
            <v>0</v>
          </cell>
          <cell r="F400">
            <v>2.111010569105691E-2</v>
          </cell>
          <cell r="G400">
            <v>2.0519436558470397E-2</v>
          </cell>
          <cell r="H400">
            <v>2.0730557576565407E-2</v>
          </cell>
          <cell r="I400">
            <v>2.1052336736304904E-2</v>
          </cell>
          <cell r="J400">
            <v>2.1244276588811943E-2</v>
          </cell>
          <cell r="K400">
            <v>2.1028379790532473E-2</v>
          </cell>
          <cell r="L400">
            <v>2.1300750408159569E-2</v>
          </cell>
          <cell r="M400">
            <v>2.1607050468035301E-2</v>
          </cell>
          <cell r="N400">
            <v>2.1969631541395952E-2</v>
          </cell>
          <cell r="O400">
            <v>2.2338193338037986E-2</v>
          </cell>
        </row>
        <row r="401">
          <cell r="C401" t="str">
            <v>New Tariff 11</v>
          </cell>
          <cell r="D401" t="str">
            <v/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C402" t="str">
            <v>New Tariff 1</v>
          </cell>
          <cell r="D402" t="str">
            <v/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C403" t="str">
            <v>New Tariff 2</v>
          </cell>
          <cell r="D403" t="str">
            <v/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C404" t="str">
            <v>High Voltage Demand (kVa)</v>
          </cell>
          <cell r="D404" t="str">
            <v>DHk</v>
          </cell>
          <cell r="F404">
            <v>46.922782540391054</v>
          </cell>
          <cell r="G404">
            <v>43.982718309909238</v>
          </cell>
          <cell r="H404">
            <v>43.82456084029414</v>
          </cell>
          <cell r="I404">
            <v>44.420150998026244</v>
          </cell>
          <cell r="J404">
            <v>44.884528320484399</v>
          </cell>
          <cell r="K404">
            <v>43.959247907020611</v>
          </cell>
          <cell r="L404">
            <v>44.495768680899246</v>
          </cell>
          <cell r="M404">
            <v>44.881937016476414</v>
          </cell>
          <cell r="N404">
            <v>45.364618747163192</v>
          </cell>
          <cell r="O404">
            <v>45.850231131442321</v>
          </cell>
        </row>
        <row r="405">
          <cell r="C405" t="str">
            <v>High Voltage Demand Docklands (kVa)</v>
          </cell>
          <cell r="D405" t="str">
            <v>DHDKk</v>
          </cell>
          <cell r="F405">
            <v>24.714447194974404</v>
          </cell>
          <cell r="G405">
            <v>23.166164314076902</v>
          </cell>
          <cell r="H405">
            <v>23.082872782838866</v>
          </cell>
          <cell r="I405">
            <v>23.396581072224684</v>
          </cell>
          <cell r="J405">
            <v>23.641172003987524</v>
          </cell>
          <cell r="K405">
            <v>23.153814427628038</v>
          </cell>
          <cell r="L405">
            <v>23.436407874509772</v>
          </cell>
          <cell r="M405">
            <v>23.639813994382518</v>
          </cell>
          <cell r="N405">
            <v>23.894056264168796</v>
          </cell>
          <cell r="O405">
            <v>24.14984233855046</v>
          </cell>
        </row>
        <row r="406">
          <cell r="C406" t="str">
            <v>New Tariff 5</v>
          </cell>
          <cell r="D406" t="str">
            <v/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</row>
        <row r="407">
          <cell r="C407" t="str">
            <v>New Tariff 6</v>
          </cell>
          <cell r="D407" t="str">
            <v/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C408" t="str">
            <v>New Tariff 7</v>
          </cell>
          <cell r="D408" t="str">
            <v/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C409" t="str">
            <v>New Tariff 8</v>
          </cell>
          <cell r="D409" t="str">
            <v/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0">
          <cell r="C410" t="str">
            <v>New Tariff 9</v>
          </cell>
          <cell r="D410" t="str">
            <v/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C411" t="str">
            <v>New Tariff 10</v>
          </cell>
          <cell r="D411" t="str">
            <v/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C412" t="str">
            <v>New Tariff 11</v>
          </cell>
          <cell r="D412" t="str">
            <v/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C413" t="str">
            <v>New Tariff 12</v>
          </cell>
          <cell r="D413" t="str">
            <v/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C414" t="str">
            <v>New Tariff 1</v>
          </cell>
          <cell r="D414" t="str">
            <v/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C415" t="str">
            <v>Subtransmission Demand A</v>
          </cell>
          <cell r="D415" t="str">
            <v>DS.A</v>
          </cell>
          <cell r="F415">
            <v>3231464.9408577983</v>
          </cell>
          <cell r="G415">
            <v>3204348.0954412865</v>
          </cell>
          <cell r="H415">
            <v>3237736.2955810404</v>
          </cell>
          <cell r="I415">
            <v>3238262.342624444</v>
          </cell>
          <cell r="J415">
            <v>3187330.2688427074</v>
          </cell>
          <cell r="K415">
            <v>3095760.911514543</v>
          </cell>
          <cell r="L415">
            <v>3058357.7985489597</v>
          </cell>
          <cell r="M415">
            <v>3052345.1565401005</v>
          </cell>
          <cell r="N415">
            <v>3056890.939789006</v>
          </cell>
          <cell r="O415">
            <v>3061466.9243903803</v>
          </cell>
        </row>
        <row r="416">
          <cell r="C416" t="str">
            <v>Subtransmission Demand G</v>
          </cell>
          <cell r="D416" t="str">
            <v>DS.G</v>
          </cell>
          <cell r="F416">
            <v>5790047.9045737023</v>
          </cell>
          <cell r="G416">
            <v>5745907.8017919278</v>
          </cell>
          <cell r="H416">
            <v>5807032.5990851633</v>
          </cell>
          <cell r="I416">
            <v>5807937.7760885982</v>
          </cell>
          <cell r="J416">
            <v>5716132.8145001931</v>
          </cell>
          <cell r="K416">
            <v>5552542.1067243554</v>
          </cell>
          <cell r="L416">
            <v>5485182.2673444431</v>
          </cell>
          <cell r="M416">
            <v>5474642.7337131994</v>
          </cell>
          <cell r="N416">
            <v>5483083.9450476002</v>
          </cell>
          <cell r="O416">
            <v>5491579.7361387582</v>
          </cell>
        </row>
        <row r="417">
          <cell r="C417" t="str">
            <v>Subtransmission Demand S</v>
          </cell>
          <cell r="D417" t="str">
            <v>DS.S</v>
          </cell>
          <cell r="F417">
            <v>5691500.3005024754</v>
          </cell>
          <cell r="G417">
            <v>5646468.5598552302</v>
          </cell>
          <cell r="H417">
            <v>5705415.5429063309</v>
          </cell>
          <cell r="I417">
            <v>5707364.2664697757</v>
          </cell>
          <cell r="J417">
            <v>5620206.5382901402</v>
          </cell>
          <cell r="K417">
            <v>5462741.7394106835</v>
          </cell>
          <cell r="L417">
            <v>5398945.8365935124</v>
          </cell>
          <cell r="M417">
            <v>5389555.8437718581</v>
          </cell>
          <cell r="N417">
            <v>5398464.8954790756</v>
          </cell>
          <cell r="O417">
            <v>5407429.8912616456</v>
          </cell>
        </row>
        <row r="418">
          <cell r="C418" t="str">
            <v>Subtransmission Demand (kVa)</v>
          </cell>
          <cell r="D418" t="str">
            <v>DSk</v>
          </cell>
          <cell r="F418">
            <v>4.3326557370309837</v>
          </cell>
          <cell r="G418">
            <v>4.0221299776682082</v>
          </cell>
          <cell r="H418">
            <v>3.9721339437805701</v>
          </cell>
          <cell r="I418">
            <v>3.9754074121415677</v>
          </cell>
          <cell r="J418">
            <v>3.9457293630924046</v>
          </cell>
          <cell r="K418">
            <v>3.7838726019220985</v>
          </cell>
          <cell r="L418">
            <v>3.7570187902110699</v>
          </cell>
          <cell r="M418">
            <v>3.7303813912880699</v>
          </cell>
          <cell r="N418">
            <v>3.7135519160719408</v>
          </cell>
          <cell r="O418">
            <v>3.6966161466933265</v>
          </cell>
        </row>
        <row r="419">
          <cell r="C419" t="str">
            <v>New Tariff 5</v>
          </cell>
          <cell r="D419" t="str">
            <v/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C420" t="str">
            <v>New Tariff 6</v>
          </cell>
          <cell r="D420" t="str">
            <v/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</row>
        <row r="421">
          <cell r="C421" t="str">
            <v>New Tariff 7</v>
          </cell>
          <cell r="D421" t="str">
            <v/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C422" t="str">
            <v>New Tariff 8</v>
          </cell>
          <cell r="D422" t="str">
            <v/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C423" t="str">
            <v>New Tariff 9</v>
          </cell>
          <cell r="D423" t="str">
            <v/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</row>
        <row r="424">
          <cell r="C424" t="str">
            <v>New Tariff 10</v>
          </cell>
          <cell r="D424" t="str">
            <v/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</row>
        <row r="425">
          <cell r="C425" t="str">
            <v>New Tariff 11</v>
          </cell>
          <cell r="D425" t="str">
            <v/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</row>
        <row r="426">
          <cell r="C426" t="str">
            <v>Total Network Revenue</v>
          </cell>
          <cell r="F426">
            <v>527758728.01566267</v>
          </cell>
          <cell r="G426">
            <v>504354397.74337804</v>
          </cell>
          <cell r="H426">
            <v>507020115.56551301</v>
          </cell>
          <cell r="I426">
            <v>515024178.51212627</v>
          </cell>
          <cell r="J426">
            <v>521010130.76762456</v>
          </cell>
          <cell r="K426">
            <v>516115006.81226766</v>
          </cell>
          <cell r="L426">
            <v>527175024.19596118</v>
          </cell>
          <cell r="M426">
            <v>538164265.06011367</v>
          </cell>
          <cell r="N426">
            <v>550711968.35733926</v>
          </cell>
          <cell r="O426">
            <v>563726444.64952016</v>
          </cell>
        </row>
        <row r="429">
          <cell r="C429" t="str">
            <v>Network Tariffs</v>
          </cell>
          <cell r="D429" t="str">
            <v>Code</v>
          </cell>
          <cell r="F429">
            <v>2010</v>
          </cell>
          <cell r="G429">
            <v>2011</v>
          </cell>
          <cell r="H429">
            <v>2012</v>
          </cell>
          <cell r="I429">
            <v>2013</v>
          </cell>
          <cell r="J429">
            <v>2014</v>
          </cell>
          <cell r="K429">
            <v>2015</v>
          </cell>
          <cell r="L429">
            <v>2016</v>
          </cell>
          <cell r="M429">
            <v>2017</v>
          </cell>
          <cell r="N429">
            <v>2018</v>
          </cell>
          <cell r="O429">
            <v>2019</v>
          </cell>
        </row>
        <row r="430">
          <cell r="F430" t="str">
            <v>$ pa</v>
          </cell>
          <cell r="G430" t="str">
            <v>$ pa</v>
          </cell>
          <cell r="H430" t="str">
            <v>$ pa</v>
          </cell>
          <cell r="I430" t="str">
            <v>$ pa</v>
          </cell>
          <cell r="J430" t="str">
            <v>$ pa</v>
          </cell>
          <cell r="K430" t="str">
            <v>$ pa</v>
          </cell>
          <cell r="L430" t="str">
            <v>$ pa</v>
          </cell>
          <cell r="M430" t="str">
            <v>$ pa</v>
          </cell>
          <cell r="N430" t="str">
            <v>$ pa</v>
          </cell>
          <cell r="O430" t="str">
            <v>$ pa</v>
          </cell>
        </row>
        <row r="431">
          <cell r="C431" t="str">
            <v>Residential Single Rate</v>
          </cell>
          <cell r="D431" t="str">
            <v>D1</v>
          </cell>
          <cell r="F431">
            <v>181960837.40367308</v>
          </cell>
          <cell r="G431">
            <v>170497325.51671532</v>
          </cell>
          <cell r="H431">
            <v>168104560.05992654</v>
          </cell>
          <cell r="I431">
            <v>168340793.66677245</v>
          </cell>
          <cell r="J431">
            <v>169143374.70084095</v>
          </cell>
          <cell r="K431">
            <v>167446518.68802765</v>
          </cell>
          <cell r="L431">
            <v>171520157.69001004</v>
          </cell>
          <cell r="M431">
            <v>175199799.71833891</v>
          </cell>
          <cell r="N431">
            <v>179206838.4543474</v>
          </cell>
          <cell r="O431">
            <v>183300102.65061685</v>
          </cell>
        </row>
        <row r="432">
          <cell r="C432" t="str">
            <v>ClimateSaver</v>
          </cell>
          <cell r="D432" t="str">
            <v>D1.CS</v>
          </cell>
          <cell r="F432">
            <v>1793811.2803112965</v>
          </cell>
          <cell r="G432">
            <v>1673232.2122263024</v>
          </cell>
          <cell r="H432">
            <v>1648212.409143416</v>
          </cell>
          <cell r="I432">
            <v>1661638.5918172598</v>
          </cell>
          <cell r="J432">
            <v>1682042.9340377888</v>
          </cell>
          <cell r="K432">
            <v>1657813.2826194246</v>
          </cell>
          <cell r="L432">
            <v>1673688.9860595851</v>
          </cell>
          <cell r="M432">
            <v>1675782.490934514</v>
          </cell>
          <cell r="N432">
            <v>1677931.5617632037</v>
          </cell>
          <cell r="O432">
            <v>1680030.2742875661</v>
          </cell>
        </row>
        <row r="433">
          <cell r="C433" t="str">
            <v>ClimateSaver Interval</v>
          </cell>
          <cell r="D433" t="str">
            <v>D3.CS</v>
          </cell>
          <cell r="F433">
            <v>564766.51227225224</v>
          </cell>
          <cell r="G433">
            <v>526805.2508732432</v>
          </cell>
          <cell r="H433">
            <v>518929.91747388546</v>
          </cell>
          <cell r="I433">
            <v>523157.23086052679</v>
          </cell>
          <cell r="J433">
            <v>529581.24844499724</v>
          </cell>
          <cell r="K433">
            <v>521954.67610135645</v>
          </cell>
          <cell r="L433">
            <v>526953.11338265496</v>
          </cell>
          <cell r="M433">
            <v>527612.97949898546</v>
          </cell>
          <cell r="N433">
            <v>528290.34607065842</v>
          </cell>
          <cell r="O433">
            <v>528951.86866202625</v>
          </cell>
        </row>
        <row r="434">
          <cell r="C434" t="str">
            <v>New Tariff 3</v>
          </cell>
          <cell r="D434" t="str">
            <v/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</row>
        <row r="435">
          <cell r="C435" t="str">
            <v>New Tariff 4</v>
          </cell>
          <cell r="D435" t="str">
            <v/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C436" t="str">
            <v>New Tariff 5</v>
          </cell>
          <cell r="D436" t="str">
            <v/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</row>
        <row r="437">
          <cell r="C437" t="str">
            <v>New Tariff 6</v>
          </cell>
          <cell r="D437" t="str">
            <v/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</row>
        <row r="438">
          <cell r="C438" t="str">
            <v>New Tariff 7</v>
          </cell>
          <cell r="D438" t="str">
            <v/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</row>
        <row r="439">
          <cell r="C439" t="str">
            <v>New Tariff 8</v>
          </cell>
          <cell r="D439" t="str">
            <v/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C440" t="str">
            <v>New Tariff 9</v>
          </cell>
          <cell r="D440" t="str">
            <v/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C441" t="str">
            <v>New Tariff 10</v>
          </cell>
          <cell r="D441" t="str">
            <v/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</row>
        <row r="442">
          <cell r="C442" t="str">
            <v>New Tariff 11</v>
          </cell>
          <cell r="D442" t="str">
            <v/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C443" t="str">
            <v>Residential Two Rate 5d</v>
          </cell>
          <cell r="D443" t="str">
            <v>D2</v>
          </cell>
          <cell r="F443">
            <v>20274818.329308614</v>
          </cell>
          <cell r="G443">
            <v>18294016.700920075</v>
          </cell>
          <cell r="H443">
            <v>17255380.544974603</v>
          </cell>
          <cell r="I443">
            <v>16462713.157816909</v>
          </cell>
          <cell r="J443">
            <v>15760229.257610358</v>
          </cell>
          <cell r="K443">
            <v>15012970.997578507</v>
          </cell>
          <cell r="L443">
            <v>14854894.916855132</v>
          </cell>
          <cell r="M443">
            <v>14585061.289886091</v>
          </cell>
          <cell r="N443">
            <v>14294341.952711398</v>
          </cell>
          <cell r="O443">
            <v>14012785.730573114</v>
          </cell>
        </row>
        <row r="444">
          <cell r="C444" t="str">
            <v>Docklands Two Rate 5d</v>
          </cell>
          <cell r="D444" t="str">
            <v>D2.DK</v>
          </cell>
          <cell r="F444">
            <v>340024.51012437249</v>
          </cell>
          <cell r="G444">
            <v>321626.61664780782</v>
          </cell>
          <cell r="H444">
            <v>320084.414369206</v>
          </cell>
          <cell r="I444">
            <v>324206.6054432973</v>
          </cell>
          <cell r="J444">
            <v>329264.61917430366</v>
          </cell>
          <cell r="K444">
            <v>326042.32934763224</v>
          </cell>
          <cell r="L444">
            <v>331189.47499709768</v>
          </cell>
          <cell r="M444">
            <v>333956.16912859009</v>
          </cell>
          <cell r="N444">
            <v>337169.67802534188</v>
          </cell>
          <cell r="O444">
            <v>340406.14336371346</v>
          </cell>
        </row>
        <row r="445">
          <cell r="C445" t="str">
            <v>Residential Interval</v>
          </cell>
          <cell r="D445" t="str">
            <v>D3</v>
          </cell>
          <cell r="F445">
            <v>5659214.5008137291</v>
          </cell>
          <cell r="G445">
            <v>5318222.7345482307</v>
          </cell>
          <cell r="H445">
            <v>5280906.6398378555</v>
          </cell>
          <cell r="I445">
            <v>5347849.7679789774</v>
          </cell>
          <cell r="J445">
            <v>5432258.0150896264</v>
          </cell>
          <cell r="K445">
            <v>5367759.8951868694</v>
          </cell>
          <cell r="L445">
            <v>5451827.0699594924</v>
          </cell>
          <cell r="M445">
            <v>5492648.2792505119</v>
          </cell>
          <cell r="N445">
            <v>5540527.8599213362</v>
          </cell>
          <cell r="O445">
            <v>5588638.9141607601</v>
          </cell>
        </row>
        <row r="446">
          <cell r="C446" t="str">
            <v>Residential AMI</v>
          </cell>
          <cell r="D446" t="str">
            <v>D4</v>
          </cell>
          <cell r="F446">
            <v>612874.14793175808</v>
          </cell>
          <cell r="G446">
            <v>1283482.4018605733</v>
          </cell>
          <cell r="H446">
            <v>1989370.5366535161</v>
          </cell>
          <cell r="I446">
            <v>2495461.3992379974</v>
          </cell>
          <cell r="J446">
            <v>2959295.0890313643</v>
          </cell>
          <cell r="K446">
            <v>3310851.5039040251</v>
          </cell>
          <cell r="L446">
            <v>3990029.4122940465</v>
          </cell>
          <cell r="M446">
            <v>4696649.0970591214</v>
          </cell>
          <cell r="N446">
            <v>5558209.110830294</v>
          </cell>
          <cell r="O446">
            <v>6496676.4042163529</v>
          </cell>
        </row>
        <row r="447">
          <cell r="C447" t="str">
            <v>Residential Docklands AMI</v>
          </cell>
          <cell r="D447" t="str">
            <v>D4.DK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</row>
        <row r="448">
          <cell r="C448" t="str">
            <v>New Tariff 5</v>
          </cell>
          <cell r="D448" t="str">
            <v/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C449" t="str">
            <v>New Tariff 6</v>
          </cell>
          <cell r="D449" t="str">
            <v/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C450" t="str">
            <v>New Tariff 7</v>
          </cell>
          <cell r="D450" t="str">
            <v/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C451" t="str">
            <v>New Tariff 8</v>
          </cell>
          <cell r="D451" t="str">
            <v/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C452" t="str">
            <v>New Tariff 9</v>
          </cell>
          <cell r="D452" t="str">
            <v/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3">
          <cell r="C453" t="str">
            <v>New Tariff 10</v>
          </cell>
          <cell r="D453" t="str">
            <v/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</row>
        <row r="454">
          <cell r="C454" t="str">
            <v>New Tariff 11</v>
          </cell>
          <cell r="D454" t="str">
            <v/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</row>
        <row r="455">
          <cell r="C455" t="str">
            <v>Dedicated circuit</v>
          </cell>
          <cell r="D455" t="str">
            <v>DD1</v>
          </cell>
          <cell r="F455">
            <v>6058151.0368559184</v>
          </cell>
          <cell r="G455">
            <v>5609348.0741364779</v>
          </cell>
          <cell r="H455">
            <v>5259149.3131809859</v>
          </cell>
          <cell r="I455">
            <v>4956151.5465040319</v>
          </cell>
          <cell r="J455">
            <v>4674922.8152439734</v>
          </cell>
          <cell r="K455">
            <v>4384108.0671121236</v>
          </cell>
          <cell r="L455">
            <v>4132802.2181667108</v>
          </cell>
          <cell r="M455">
            <v>3889125.4157568393</v>
          </cell>
          <cell r="N455">
            <v>3659725.3262751433</v>
          </cell>
          <cell r="O455">
            <v>3443878.202853553</v>
          </cell>
        </row>
        <row r="456">
          <cell r="C456" t="str">
            <v>Hot Water Interval</v>
          </cell>
          <cell r="D456" t="str">
            <v>D3.HW</v>
          </cell>
          <cell r="F456">
            <v>153135.97788915411</v>
          </cell>
          <cell r="G456">
            <v>141791.28209707633</v>
          </cell>
          <cell r="H456">
            <v>132939.07135022749</v>
          </cell>
          <cell r="I456">
            <v>125279.99203443911</v>
          </cell>
          <cell r="J456">
            <v>118171.183338513</v>
          </cell>
          <cell r="K456">
            <v>110820.06241583763</v>
          </cell>
          <cell r="L456">
            <v>104467.63463822112</v>
          </cell>
          <cell r="M456">
            <v>98308.051425633515</v>
          </cell>
          <cell r="N456">
            <v>92509.350334009592</v>
          </cell>
          <cell r="O456">
            <v>87053.236724653194</v>
          </cell>
        </row>
        <row r="457">
          <cell r="C457" t="str">
            <v>Dedicated Circuit AMI - Slab Heat</v>
          </cell>
          <cell r="D457" t="str">
            <v>DCSH</v>
          </cell>
          <cell r="F457">
            <v>1.1464928006642637E-2</v>
          </cell>
          <cell r="G457">
            <v>1.061557749929432E-2</v>
          </cell>
          <cell r="H457">
            <v>9.9528334445581259E-3</v>
          </cell>
          <cell r="I457">
            <v>9.3794163144814788E-3</v>
          </cell>
          <cell r="J457">
            <v>8.8471966425583831E-3</v>
          </cell>
          <cell r="K457">
            <v>8.2968356280644362E-3</v>
          </cell>
          <cell r="L457">
            <v>7.8212444042274915E-3</v>
          </cell>
          <cell r="M457">
            <v>7.3600909962781309E-3</v>
          </cell>
          <cell r="N457">
            <v>6.9259559780812299E-3</v>
          </cell>
          <cell r="O457">
            <v>6.5174696733631228E-3</v>
          </cell>
        </row>
        <row r="458">
          <cell r="C458" t="str">
            <v>Dedicated Circuit AMI - Hot Water</v>
          </cell>
          <cell r="D458" t="str">
            <v>DCHW</v>
          </cell>
          <cell r="F458">
            <v>1.1464928006642637E-2</v>
          </cell>
          <cell r="G458">
            <v>1.061557749929432E-2</v>
          </cell>
          <cell r="H458">
            <v>9.9528334445581259E-3</v>
          </cell>
          <cell r="I458">
            <v>9.3794163144814788E-3</v>
          </cell>
          <cell r="J458">
            <v>8.8471966425583831E-3</v>
          </cell>
          <cell r="K458">
            <v>8.2968356280644362E-3</v>
          </cell>
          <cell r="L458">
            <v>7.8212444042274915E-3</v>
          </cell>
          <cell r="M458">
            <v>7.3600909962781309E-3</v>
          </cell>
          <cell r="N458">
            <v>6.9259559780812299E-3</v>
          </cell>
          <cell r="O458">
            <v>6.5174696733631228E-3</v>
          </cell>
        </row>
        <row r="459">
          <cell r="C459" t="str">
            <v>New Tariff 4</v>
          </cell>
          <cell r="D459" t="str">
            <v/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</row>
        <row r="460">
          <cell r="C460" t="str">
            <v>New Tariff 5</v>
          </cell>
          <cell r="D460" t="str">
            <v/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</row>
        <row r="461">
          <cell r="C461" t="str">
            <v>New Tariff 6</v>
          </cell>
          <cell r="D461" t="str">
            <v/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</row>
        <row r="462">
          <cell r="C462" t="str">
            <v>New Tariff 7</v>
          </cell>
          <cell r="D462" t="str">
            <v/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</row>
        <row r="463">
          <cell r="C463" t="str">
            <v>New Tariff 8</v>
          </cell>
          <cell r="D463" t="str">
            <v/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</row>
        <row r="464">
          <cell r="C464" t="str">
            <v>New Tariff 9</v>
          </cell>
          <cell r="D464" t="str">
            <v/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</row>
        <row r="465">
          <cell r="C465" t="str">
            <v>New Tariff 10</v>
          </cell>
          <cell r="D465" t="str">
            <v/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C466" t="str">
            <v>New Tariff 11</v>
          </cell>
          <cell r="D466" t="str">
            <v/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</row>
        <row r="467">
          <cell r="C467" t="str">
            <v>Non-Residential Single Rate</v>
          </cell>
          <cell r="D467" t="str">
            <v>ND1</v>
          </cell>
          <cell r="F467">
            <v>23197500.874004204</v>
          </cell>
          <cell r="G467">
            <v>21735685.789979234</v>
          </cell>
          <cell r="H467">
            <v>21640207.329754584</v>
          </cell>
          <cell r="I467">
            <v>21732856.634065237</v>
          </cell>
          <cell r="J467">
            <v>21577248.369404469</v>
          </cell>
          <cell r="K467">
            <v>20785567.311538018</v>
          </cell>
          <cell r="L467">
            <v>20662046.530155558</v>
          </cell>
          <cell r="M467">
            <v>20526269.023952562</v>
          </cell>
          <cell r="N467">
            <v>20437353.785890192</v>
          </cell>
          <cell r="O467">
            <v>20348379.64711101</v>
          </cell>
        </row>
        <row r="468">
          <cell r="C468" t="str">
            <v>Non-Residential Single Rate (R)</v>
          </cell>
          <cell r="D468" t="str">
            <v>ND1.R</v>
          </cell>
          <cell r="F468">
            <v>6.4930000000000002E-2</v>
          </cell>
          <cell r="G468">
            <v>6.0579586872955539E-2</v>
          </cell>
          <cell r="H468">
            <v>5.967736164754401E-2</v>
          </cell>
          <cell r="I468">
            <v>6.0163779952016758E-2</v>
          </cell>
          <cell r="J468">
            <v>6.0902257069089333E-2</v>
          </cell>
          <cell r="K468">
            <v>6.0028616327136089E-2</v>
          </cell>
          <cell r="L468">
            <v>6.0603554243263358E-2</v>
          </cell>
          <cell r="M468">
            <v>6.0680709079595434E-2</v>
          </cell>
          <cell r="N468">
            <v>6.0759886529697917E-2</v>
          </cell>
          <cell r="O468">
            <v>6.0837260879167472E-2</v>
          </cell>
        </row>
        <row r="469">
          <cell r="C469" t="str">
            <v>New Tariff 2</v>
          </cell>
          <cell r="D469" t="str">
            <v/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</row>
        <row r="470">
          <cell r="C470" t="str">
            <v>New Tariff 3</v>
          </cell>
          <cell r="D470" t="str">
            <v/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</row>
        <row r="471">
          <cell r="C471" t="str">
            <v>New Tariff 4</v>
          </cell>
          <cell r="D471" t="str">
            <v/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C472" t="str">
            <v>New Tariff 5</v>
          </cell>
          <cell r="D472" t="str">
            <v/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C473" t="str">
            <v>New Tariff 6</v>
          </cell>
          <cell r="D473" t="str">
            <v/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</row>
        <row r="474">
          <cell r="C474" t="str">
            <v>New Tariff 7</v>
          </cell>
          <cell r="D474" t="str">
            <v/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</row>
        <row r="475">
          <cell r="C475" t="str">
            <v>New Tariff 8</v>
          </cell>
          <cell r="D475" t="str">
            <v/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</row>
        <row r="476">
          <cell r="C476" t="str">
            <v>New Tariff 9</v>
          </cell>
          <cell r="D476" t="str">
            <v/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C477" t="str">
            <v>New Tariff 10</v>
          </cell>
          <cell r="D477" t="str">
            <v/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C478" t="str">
            <v>New Tariff 11</v>
          </cell>
          <cell r="D478" t="str">
            <v/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</row>
        <row r="479">
          <cell r="C479" t="str">
            <v>Non-Residential Two Rate 5d</v>
          </cell>
          <cell r="D479" t="str">
            <v>ND2</v>
          </cell>
          <cell r="F479">
            <v>85747676.566590071</v>
          </cell>
          <cell r="G479">
            <v>83494136.267092183</v>
          </cell>
          <cell r="H479">
            <v>86510159.919585988</v>
          </cell>
          <cell r="I479">
            <v>90470453.586965054</v>
          </cell>
          <cell r="J479">
            <v>93574487.787937433</v>
          </cell>
          <cell r="K479">
            <v>93828061.752380967</v>
          </cell>
          <cell r="L479">
            <v>97193371.20935376</v>
          </cell>
          <cell r="M479">
            <v>100580577.52941476</v>
          </cell>
          <cell r="N479">
            <v>104323364.79758422</v>
          </cell>
          <cell r="O479">
            <v>108202453.53898947</v>
          </cell>
        </row>
        <row r="480">
          <cell r="C480" t="str">
            <v>Business Sunraysia</v>
          </cell>
          <cell r="D480">
            <v>0</v>
          </cell>
          <cell r="F480">
            <v>8.3489999999999995E-2</v>
          </cell>
          <cell r="G480">
            <v>7.7579934294666655E-2</v>
          </cell>
          <cell r="H480">
            <v>7.6318409245493685E-2</v>
          </cell>
          <cell r="I480">
            <v>7.6931902272633287E-2</v>
          </cell>
          <cell r="J480">
            <v>7.7885376297917253E-2</v>
          </cell>
          <cell r="K480">
            <v>7.6661133261704414E-2</v>
          </cell>
          <cell r="L480">
            <v>7.7392841213778263E-2</v>
          </cell>
          <cell r="M480">
            <v>7.745180564908255E-2</v>
          </cell>
          <cell r="N480">
            <v>7.7513042515747824E-2</v>
          </cell>
          <cell r="O480">
            <v>7.7571380272021359E-2</v>
          </cell>
        </row>
        <row r="481">
          <cell r="C481" t="str">
            <v>Non-Residential Interval</v>
          </cell>
          <cell r="D481" t="str">
            <v>ND5</v>
          </cell>
          <cell r="F481">
            <v>12213479.343136443</v>
          </cell>
          <cell r="G481">
            <v>11892818.288148358</v>
          </cell>
          <cell r="H481">
            <v>12322054.90282538</v>
          </cell>
          <cell r="I481">
            <v>12885990.174329821</v>
          </cell>
          <cell r="J481">
            <v>13328407.48338701</v>
          </cell>
          <cell r="K481">
            <v>13365258.136141965</v>
          </cell>
          <cell r="L481">
            <v>13844759.597947616</v>
          </cell>
          <cell r="M481">
            <v>14327077.935985342</v>
          </cell>
          <cell r="N481">
            <v>14859912.562967598</v>
          </cell>
          <cell r="O481">
            <v>15412140.521139856</v>
          </cell>
        </row>
        <row r="482">
          <cell r="C482" t="str">
            <v>Non-Residential AMI</v>
          </cell>
          <cell r="D482" t="str">
            <v>ND7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</row>
        <row r="483">
          <cell r="C483" t="str">
            <v>New Tariff 4</v>
          </cell>
          <cell r="D483" t="str">
            <v/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</row>
        <row r="484">
          <cell r="C484" t="str">
            <v>New Tariff 5</v>
          </cell>
          <cell r="D484" t="str">
            <v/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</row>
        <row r="485">
          <cell r="C485" t="str">
            <v>New Tariff 6</v>
          </cell>
          <cell r="D485" t="str">
            <v/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C486" t="str">
            <v>New Tariff 7</v>
          </cell>
          <cell r="D486" t="str">
            <v/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C487" t="str">
            <v>New Tariff 8</v>
          </cell>
          <cell r="D487" t="str">
            <v/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C488" t="str">
            <v>New Tariff 9</v>
          </cell>
          <cell r="D488" t="str">
            <v/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C489" t="str">
            <v>New Tariff 10</v>
          </cell>
          <cell r="D489" t="str">
            <v/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C490" t="str">
            <v>New Tariff 11</v>
          </cell>
          <cell r="D490" t="str">
            <v/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C491" t="str">
            <v>Non-Residential Two Rate 7d</v>
          </cell>
          <cell r="D491" t="str">
            <v>ND3</v>
          </cell>
          <cell r="F491">
            <v>14312277.682398444</v>
          </cell>
          <cell r="G491">
            <v>13012566.858217712</v>
          </cell>
          <cell r="H491">
            <v>12577827.825278772</v>
          </cell>
          <cell r="I491">
            <v>12290045.548906449</v>
          </cell>
          <cell r="J491">
            <v>11879973.367320878</v>
          </cell>
          <cell r="K491">
            <v>11141424.464644874</v>
          </cell>
          <cell r="L491">
            <v>10771835.499045899</v>
          </cell>
          <cell r="M491">
            <v>10404943.764075125</v>
          </cell>
          <cell r="N491">
            <v>10069124.294814203</v>
          </cell>
          <cell r="O491">
            <v>9743935.5982338842</v>
          </cell>
        </row>
        <row r="492">
          <cell r="C492" t="str">
            <v>New Tariff  1</v>
          </cell>
          <cell r="D492" t="str">
            <v/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</row>
        <row r="493">
          <cell r="C493" t="str">
            <v>New Tariff  2</v>
          </cell>
          <cell r="D493" t="str">
            <v/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</row>
        <row r="494">
          <cell r="C494" t="str">
            <v>New Tariff  3</v>
          </cell>
          <cell r="D494" t="str">
            <v/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</row>
        <row r="495">
          <cell r="C495" t="str">
            <v>New Tariff  4</v>
          </cell>
          <cell r="D495" t="str">
            <v/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C496" t="str">
            <v>New Tariff  5</v>
          </cell>
          <cell r="D496" t="str">
            <v/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</row>
        <row r="497">
          <cell r="C497" t="str">
            <v>New Tariff  6</v>
          </cell>
          <cell r="D497" t="str">
            <v/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</row>
        <row r="498">
          <cell r="C498" t="str">
            <v>New Tariff  7</v>
          </cell>
          <cell r="D498" t="str">
            <v/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C499" t="str">
            <v>New Tariff  8</v>
          </cell>
          <cell r="D499" t="str">
            <v/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</row>
        <row r="500">
          <cell r="C500" t="str">
            <v>New Tariff  9</v>
          </cell>
          <cell r="D500" t="str">
            <v/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</row>
        <row r="501">
          <cell r="C501" t="str">
            <v>New Tariff  10</v>
          </cell>
          <cell r="D501" t="str">
            <v/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</row>
        <row r="502">
          <cell r="C502" t="str">
            <v>New Tariff  11</v>
          </cell>
          <cell r="D502" t="str">
            <v/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</row>
        <row r="503">
          <cell r="C503" t="str">
            <v>Unmetered supplies</v>
          </cell>
          <cell r="D503" t="str">
            <v>PL2</v>
          </cell>
          <cell r="F503">
            <v>4530828.6751345266</v>
          </cell>
          <cell r="G503">
            <v>4352233.8478415031</v>
          </cell>
          <cell r="H503">
            <v>4410079.9956844673</v>
          </cell>
          <cell r="I503">
            <v>4574560.9061597874</v>
          </cell>
          <cell r="J503">
            <v>4764582.7742168326</v>
          </cell>
          <cell r="K503">
            <v>4824526.3379130429</v>
          </cell>
          <cell r="L503">
            <v>5009739.3803463355</v>
          </cell>
          <cell r="M503">
            <v>5169004.9518281836</v>
          </cell>
          <cell r="N503">
            <v>5328930.6566890981</v>
          </cell>
          <cell r="O503">
            <v>5493625.9557965528</v>
          </cell>
        </row>
        <row r="504">
          <cell r="C504" t="str">
            <v>New Tariff 1</v>
          </cell>
          <cell r="D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</row>
        <row r="505">
          <cell r="C505" t="str">
            <v>New Tariff 2</v>
          </cell>
          <cell r="D505" t="str">
            <v/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</row>
        <row r="506">
          <cell r="C506" t="str">
            <v>Large Low Voltage Demand (kVa)</v>
          </cell>
          <cell r="D506" t="str">
            <v>DLk</v>
          </cell>
          <cell r="F506">
            <v>55.316468151605669</v>
          </cell>
          <cell r="G506">
            <v>52.826186017331338</v>
          </cell>
          <cell r="H506">
            <v>53.827213606266056</v>
          </cell>
          <cell r="I506">
            <v>55.55103034921423</v>
          </cell>
          <cell r="J506">
            <v>56.796648323091596</v>
          </cell>
          <cell r="K506">
            <v>56.181530863006728</v>
          </cell>
          <cell r="L506">
            <v>57.647361203421546</v>
          </cell>
          <cell r="M506">
            <v>59.177012502009781</v>
          </cell>
          <cell r="N506">
            <v>60.954101880716138</v>
          </cell>
          <cell r="O506">
            <v>62.781462335649117</v>
          </cell>
        </row>
        <row r="507">
          <cell r="C507" t="str">
            <v>Large Low Voltage Demand Docklands (kVa)</v>
          </cell>
          <cell r="D507" t="str">
            <v>DLDKk</v>
          </cell>
          <cell r="F507">
            <v>47.376236011252651</v>
          </cell>
          <cell r="G507">
            <v>45.243358734137495</v>
          </cell>
          <cell r="H507">
            <v>46.100699281007998</v>
          </cell>
          <cell r="I507">
            <v>47.577076705106073</v>
          </cell>
          <cell r="J507">
            <v>48.643896144355317</v>
          </cell>
          <cell r="K507">
            <v>48.117075127944702</v>
          </cell>
          <cell r="L507">
            <v>49.372497752607337</v>
          </cell>
          <cell r="M507">
            <v>50.682581349792535</v>
          </cell>
          <cell r="N507">
            <v>52.204585514490475</v>
          </cell>
          <cell r="O507">
            <v>53.769644887620466</v>
          </cell>
        </row>
        <row r="508">
          <cell r="C508" t="str">
            <v>Large Low Voltage Demand CXX (kVa)</v>
          </cell>
          <cell r="D508" t="str">
            <v>DLCXXk</v>
          </cell>
          <cell r="F508">
            <v>63.397572253453859</v>
          </cell>
          <cell r="G508">
            <v>60.543081142542398</v>
          </cell>
          <cell r="H508">
            <v>61.690338469130708</v>
          </cell>
          <cell r="I508">
            <v>63.665970972265683</v>
          </cell>
          <cell r="J508">
            <v>65.093549480564761</v>
          </cell>
          <cell r="K508">
            <v>64.388574888204843</v>
          </cell>
          <cell r="L508">
            <v>66.068534303155445</v>
          </cell>
          <cell r="M508">
            <v>67.821637311506336</v>
          </cell>
          <cell r="N508">
            <v>69.858324194559003</v>
          </cell>
          <cell r="O508">
            <v>71.952625726879475</v>
          </cell>
        </row>
        <row r="509">
          <cell r="C509" t="str">
            <v>New Tariff 6</v>
          </cell>
          <cell r="D509" t="str">
            <v/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C510" t="str">
            <v>New Tariff 7</v>
          </cell>
          <cell r="D510" t="str">
            <v/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</row>
        <row r="511">
          <cell r="C511" t="str">
            <v>New Tariff 8</v>
          </cell>
          <cell r="D511" t="str">
            <v/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C512" t="str">
            <v>New Tariff 9</v>
          </cell>
          <cell r="D512" t="str">
            <v/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3">
          <cell r="C513" t="str">
            <v>New Tariff 10</v>
          </cell>
          <cell r="D513" t="str">
            <v/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C514" t="str">
            <v>New Tariff 11</v>
          </cell>
          <cell r="D514" t="str">
            <v/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C515" t="str">
            <v>Large Low Voltage Demand</v>
          </cell>
          <cell r="D515" t="str">
            <v>DL</v>
          </cell>
          <cell r="F515">
            <v>48799785.377449661</v>
          </cell>
          <cell r="G515">
            <v>47675081.01775831</v>
          </cell>
          <cell r="H515">
            <v>48781763.582242168</v>
          </cell>
          <cell r="I515">
            <v>50224210.909379974</v>
          </cell>
          <cell r="J515">
            <v>51245392.154905252</v>
          </cell>
          <cell r="K515">
            <v>51101490.434297346</v>
          </cell>
          <cell r="L515">
            <v>52333312.772482723</v>
          </cell>
          <cell r="M515">
            <v>53715267.054387048</v>
          </cell>
          <cell r="N515">
            <v>55299227.509750172</v>
          </cell>
          <cell r="O515">
            <v>56929568.541861966</v>
          </cell>
        </row>
        <row r="516">
          <cell r="C516" t="str">
            <v>Large Low Voltage Demand A</v>
          </cell>
          <cell r="D516" t="str">
            <v>DL.A</v>
          </cell>
          <cell r="F516">
            <v>226678.57588278822</v>
          </cell>
          <cell r="G516">
            <v>221811.42078665493</v>
          </cell>
          <cell r="H516">
            <v>227175.06144274463</v>
          </cell>
          <cell r="I516">
            <v>233982.72531818974</v>
          </cell>
          <cell r="J516">
            <v>238766.76262178962</v>
          </cell>
          <cell r="K516">
            <v>238212.20991639071</v>
          </cell>
          <cell r="L516">
            <v>244015.96771775605</v>
          </cell>
          <cell r="M516">
            <v>250592.90618528708</v>
          </cell>
          <cell r="N516">
            <v>258133.49076655859</v>
          </cell>
          <cell r="O516">
            <v>265899.79187956656</v>
          </cell>
        </row>
        <row r="517">
          <cell r="C517" t="str">
            <v>Large Low Voltage Demand C</v>
          </cell>
          <cell r="D517" t="str">
            <v>DL.C</v>
          </cell>
          <cell r="F517">
            <v>33555181.142132387</v>
          </cell>
          <cell r="G517">
            <v>32801222.568147875</v>
          </cell>
          <cell r="H517">
            <v>33573592.655997664</v>
          </cell>
          <cell r="I517">
            <v>34570248.425134487</v>
          </cell>
          <cell r="J517">
            <v>35274067.10679847</v>
          </cell>
          <cell r="K517">
            <v>35181932.038884014</v>
          </cell>
          <cell r="L517">
            <v>36032601.844305664</v>
          </cell>
          <cell r="M517">
            <v>36990420.46406617</v>
          </cell>
          <cell r="N517">
            <v>38088264.776518129</v>
          </cell>
          <cell r="O517">
            <v>39218482.850978926</v>
          </cell>
        </row>
        <row r="518">
          <cell r="C518" t="str">
            <v>Large Low Voltage Demand S</v>
          </cell>
          <cell r="D518" t="str">
            <v>DL.S</v>
          </cell>
          <cell r="F518">
            <v>2295558.9538271776</v>
          </cell>
          <cell r="G518">
            <v>2237660.3233226109</v>
          </cell>
          <cell r="H518">
            <v>2287070.5124716968</v>
          </cell>
          <cell r="I518">
            <v>2353805.8936010492</v>
          </cell>
          <cell r="J518">
            <v>2401458.7912560604</v>
          </cell>
          <cell r="K518">
            <v>2393096.5726396507</v>
          </cell>
          <cell r="L518">
            <v>2450191.0340724518</v>
          </cell>
          <cell r="M518">
            <v>2513437.4373677359</v>
          </cell>
          <cell r="N518">
            <v>2585925.4850035803</v>
          </cell>
          <cell r="O518">
            <v>2660482.6635888997</v>
          </cell>
        </row>
        <row r="519">
          <cell r="C519" t="str">
            <v>Large Low Voltage Demand Docklands</v>
          </cell>
          <cell r="D519" t="str">
            <v>DL.DK</v>
          </cell>
          <cell r="F519">
            <v>314278.03913120757</v>
          </cell>
          <cell r="G519">
            <v>308328.64641680353</v>
          </cell>
          <cell r="H519">
            <v>316000.52186927345</v>
          </cell>
          <cell r="I519">
            <v>325448.55769159336</v>
          </cell>
          <cell r="J519">
            <v>332058.9968979751</v>
          </cell>
          <cell r="K519">
            <v>331570.27920187241</v>
          </cell>
          <cell r="L519">
            <v>339623.71032167401</v>
          </cell>
          <cell r="M519">
            <v>348837.55393948423</v>
          </cell>
          <cell r="N519">
            <v>359388.99421815132</v>
          </cell>
          <cell r="O519">
            <v>370258.95536329073</v>
          </cell>
        </row>
        <row r="520">
          <cell r="C520" t="str">
            <v>Large Low Voltage Demand CXX</v>
          </cell>
          <cell r="D520" t="str">
            <v>DL.CXX</v>
          </cell>
          <cell r="F520">
            <v>17017823.835995942</v>
          </cell>
          <cell r="G520">
            <v>16579835.25424068</v>
          </cell>
          <cell r="H520">
            <v>16950007.117594939</v>
          </cell>
          <cell r="I520">
            <v>17450395.106727317</v>
          </cell>
          <cell r="J520">
            <v>17806750.936215784</v>
          </cell>
          <cell r="K520">
            <v>17740902.407760344</v>
          </cell>
          <cell r="L520">
            <v>18168490.768321514</v>
          </cell>
          <cell r="M520">
            <v>18642690.556661472</v>
          </cell>
          <cell r="N520">
            <v>19186756.47987289</v>
          </cell>
          <cell r="O520">
            <v>19746529.429650534</v>
          </cell>
        </row>
        <row r="521">
          <cell r="C521" t="str">
            <v>Large Low Voltage Demand EN.R</v>
          </cell>
          <cell r="D521" t="str">
            <v>DL.R</v>
          </cell>
          <cell r="F521">
            <v>23.100255204555939</v>
          </cell>
          <cell r="G521">
            <v>22.479897049696078</v>
          </cell>
          <cell r="H521">
            <v>22.931676916613792</v>
          </cell>
          <cell r="I521">
            <v>23.571354500722883</v>
          </cell>
          <cell r="J521">
            <v>24.036295507420594</v>
          </cell>
          <cell r="K521">
            <v>23.944403956432907</v>
          </cell>
          <cell r="L521">
            <v>24.494612766116443</v>
          </cell>
          <cell r="M521">
            <v>25.092197107349552</v>
          </cell>
          <cell r="N521">
            <v>25.775261448596822</v>
          </cell>
          <cell r="O521">
            <v>26.476598915625974</v>
          </cell>
        </row>
        <row r="522">
          <cell r="C522" t="str">
            <v>Large Low Voltage Demand EN.NR</v>
          </cell>
          <cell r="D522" t="str">
            <v>DL.NR</v>
          </cell>
          <cell r="F522">
            <v>607623.40868103819</v>
          </cell>
          <cell r="G522">
            <v>592755.70960759558</v>
          </cell>
          <cell r="H522">
            <v>606721.27007487963</v>
          </cell>
          <cell r="I522">
            <v>625070.61747002031</v>
          </cell>
          <cell r="J522">
            <v>638007.96258366678</v>
          </cell>
          <cell r="K522">
            <v>635849.99162828864</v>
          </cell>
          <cell r="L522">
            <v>651485.63475624239</v>
          </cell>
          <cell r="M522">
            <v>669028.94655877934</v>
          </cell>
          <cell r="N522">
            <v>689180.79556294275</v>
          </cell>
          <cell r="O522">
            <v>709933.60644614708</v>
          </cell>
        </row>
        <row r="523">
          <cell r="C523" t="str">
            <v>Large Low Voltage Demand EN.R CXX</v>
          </cell>
          <cell r="D523" t="str">
            <v>DL.CXXR</v>
          </cell>
          <cell r="F523">
            <v>6739.8306129683351</v>
          </cell>
          <cell r="G523">
            <v>6558.305286722386</v>
          </cell>
          <cell r="H523">
            <v>6690.17536549122</v>
          </cell>
          <cell r="I523">
            <v>6877.0165802741349</v>
          </cell>
          <cell r="J523">
            <v>7012.7929012842606</v>
          </cell>
          <cell r="K523">
            <v>6985.7379554635372</v>
          </cell>
          <cell r="L523">
            <v>7146.4275445248368</v>
          </cell>
          <cell r="M523">
            <v>7320.9444877796368</v>
          </cell>
          <cell r="N523">
            <v>7520.4511125325862</v>
          </cell>
          <cell r="O523">
            <v>7725.3009551421155</v>
          </cell>
        </row>
        <row r="524">
          <cell r="C524" t="str">
            <v>Large Low Voltage Demand EN.NR CXX</v>
          </cell>
          <cell r="D524" t="str">
            <v>DL.CXXNR</v>
          </cell>
          <cell r="F524">
            <v>24.20591288349976</v>
          </cell>
          <cell r="G524">
            <v>23.553577678138183</v>
          </cell>
          <cell r="H524">
            <v>24.026106230038877</v>
          </cell>
          <cell r="I524">
            <v>24.696247698123859</v>
          </cell>
          <cell r="J524">
            <v>25.183452017457775</v>
          </cell>
          <cell r="K524">
            <v>25.086311446298257</v>
          </cell>
          <cell r="L524">
            <v>25.662741257256219</v>
          </cell>
          <cell r="M524">
            <v>26.28849843752981</v>
          </cell>
          <cell r="N524">
            <v>27.003794299840749</v>
          </cell>
          <cell r="O524">
            <v>27.738213199945083</v>
          </cell>
        </row>
        <row r="525">
          <cell r="C525" t="str">
            <v>New Tariff 10</v>
          </cell>
          <cell r="D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</row>
        <row r="526">
          <cell r="C526" t="str">
            <v>New Tariff 11</v>
          </cell>
          <cell r="D526" t="str">
            <v/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</row>
        <row r="527">
          <cell r="C527" t="str">
            <v>High Voltage Demand</v>
          </cell>
          <cell r="D527" t="str">
            <v>DH</v>
          </cell>
          <cell r="F527">
            <v>30431502.18544513</v>
          </cell>
          <cell r="G527">
            <v>29434043.680181406</v>
          </cell>
          <cell r="H527">
            <v>29625375.765058987</v>
          </cell>
          <cell r="I527">
            <v>30047414.681009486</v>
          </cell>
          <cell r="J527">
            <v>30336506.476356953</v>
          </cell>
          <cell r="K527">
            <v>30030575.466602128</v>
          </cell>
          <cell r="L527">
            <v>30401726.20758402</v>
          </cell>
          <cell r="M527">
            <v>30775449.99711908</v>
          </cell>
          <cell r="N527">
            <v>31215406.970092151</v>
          </cell>
          <cell r="O527">
            <v>31661670.002150133</v>
          </cell>
        </row>
        <row r="528">
          <cell r="C528" t="str">
            <v>High Voltage Demand A</v>
          </cell>
          <cell r="D528" t="str">
            <v>DH.A</v>
          </cell>
          <cell r="F528">
            <v>366127.45269565732</v>
          </cell>
          <cell r="G528">
            <v>358907.52383633016</v>
          </cell>
          <cell r="H528">
            <v>362693.05468521494</v>
          </cell>
          <cell r="I528">
            <v>367930.37067877071</v>
          </cell>
          <cell r="J528">
            <v>371354.35185279831</v>
          </cell>
          <cell r="K528">
            <v>369246.10855118383</v>
          </cell>
          <cell r="L528">
            <v>373819.18545207917</v>
          </cell>
          <cell r="M528">
            <v>378917.24593954411</v>
          </cell>
          <cell r="N528">
            <v>384823.4692627663</v>
          </cell>
          <cell r="O528">
            <v>390825.06221462635</v>
          </cell>
        </row>
        <row r="529">
          <cell r="C529" t="str">
            <v>High Voltage Demand C</v>
          </cell>
          <cell r="D529" t="str">
            <v>DH.C</v>
          </cell>
          <cell r="F529">
            <v>16066381.135427153</v>
          </cell>
          <cell r="G529">
            <v>15558566.859687205</v>
          </cell>
          <cell r="H529">
            <v>15667061.747441206</v>
          </cell>
          <cell r="I529">
            <v>15891614.375559589</v>
          </cell>
          <cell r="J529">
            <v>16043727.525583889</v>
          </cell>
          <cell r="K529">
            <v>15886279.455306016</v>
          </cell>
          <cell r="L529">
            <v>16083198.934328806</v>
          </cell>
          <cell r="M529">
            <v>16284238.696198169</v>
          </cell>
          <cell r="N529">
            <v>16520741.857380155</v>
          </cell>
          <cell r="O529">
            <v>16760701.917397713</v>
          </cell>
        </row>
        <row r="530">
          <cell r="C530" t="str">
            <v>High Voltage Demand D1</v>
          </cell>
          <cell r="D530" t="str">
            <v>DH.D1</v>
          </cell>
          <cell r="F530">
            <v>2573745.4485877929</v>
          </cell>
          <cell r="G530">
            <v>2547133.6037906753</v>
          </cell>
          <cell r="H530">
            <v>2583429.9244530471</v>
          </cell>
          <cell r="I530">
            <v>2622277.3067177651</v>
          </cell>
          <cell r="J530">
            <v>2645715.6809618175</v>
          </cell>
          <cell r="K530">
            <v>2637068.2748974711</v>
          </cell>
          <cell r="L530">
            <v>2670369.934066195</v>
          </cell>
          <cell r="M530">
            <v>2710924.0165670728</v>
          </cell>
          <cell r="N530">
            <v>2757729.8682042239</v>
          </cell>
          <cell r="O530">
            <v>2805388.6539666164</v>
          </cell>
        </row>
        <row r="531">
          <cell r="C531" t="str">
            <v>High Voltage Demand D2</v>
          </cell>
          <cell r="D531" t="str">
            <v>DH.D2</v>
          </cell>
          <cell r="F531">
            <v>1247946.9382905227</v>
          </cell>
          <cell r="G531">
            <v>1225979.3247383982</v>
          </cell>
          <cell r="H531">
            <v>1240038.1122885721</v>
          </cell>
          <cell r="I531">
            <v>1258151.6978886873</v>
          </cell>
          <cell r="J531">
            <v>1269739.6026083201</v>
          </cell>
          <cell r="K531">
            <v>1263214.3060980851</v>
          </cell>
          <cell r="L531">
            <v>1278949.0456763953</v>
          </cell>
          <cell r="M531">
            <v>1296912.4270582986</v>
          </cell>
          <cell r="N531">
            <v>1317713.1762837349</v>
          </cell>
          <cell r="O531">
            <v>1338865.8701015366</v>
          </cell>
        </row>
        <row r="532">
          <cell r="C532" t="str">
            <v>High Voltage Demand Docklands</v>
          </cell>
          <cell r="D532" t="str">
            <v>DH.DK</v>
          </cell>
          <cell r="F532">
            <v>77969.294977546175</v>
          </cell>
          <cell r="G532">
            <v>76409.816502873786</v>
          </cell>
          <cell r="H532">
            <v>77198.299789657118</v>
          </cell>
          <cell r="I532">
            <v>78308.669729379893</v>
          </cell>
          <cell r="J532">
            <v>79039.512824047182</v>
          </cell>
          <cell r="K532">
            <v>78584.74089177468</v>
          </cell>
          <cell r="L532">
            <v>79555.98382812085</v>
          </cell>
          <cell r="M532">
            <v>80631.888810154574</v>
          </cell>
          <cell r="N532">
            <v>81878.090880328207</v>
          </cell>
          <cell r="O532">
            <v>83144.116545109413</v>
          </cell>
        </row>
        <row r="533">
          <cell r="C533" t="str">
            <v>High Voltage Demand D3</v>
          </cell>
          <cell r="D533" t="str">
            <v>DH.D3</v>
          </cell>
          <cell r="F533">
            <v>1058091.19296089</v>
          </cell>
          <cell r="G533">
            <v>1021442.4321973968</v>
          </cell>
          <cell r="H533">
            <v>1026694.4104523769</v>
          </cell>
          <cell r="I533">
            <v>1040875.7250152227</v>
          </cell>
          <cell r="J533">
            <v>1051075.0000557734</v>
          </cell>
          <cell r="K533">
            <v>1040385.3446193861</v>
          </cell>
          <cell r="L533">
            <v>1053034.0859554762</v>
          </cell>
          <cell r="M533">
            <v>1065197.1412626065</v>
          </cell>
          <cell r="N533">
            <v>1079485.2894348286</v>
          </cell>
          <cell r="O533">
            <v>1093959.970363274</v>
          </cell>
        </row>
        <row r="534">
          <cell r="C534" t="str">
            <v>High Voltage Demand D4</v>
          </cell>
          <cell r="D534" t="str">
            <v>DH.D4</v>
          </cell>
          <cell r="F534">
            <v>980595.62253678823</v>
          </cell>
          <cell r="G534">
            <v>958368.92662502651</v>
          </cell>
          <cell r="H534">
            <v>968276.36942282435</v>
          </cell>
          <cell r="I534">
            <v>982556.17335378332</v>
          </cell>
          <cell r="J534">
            <v>991655.40766923781</v>
          </cell>
          <cell r="K534">
            <v>984602.35573227738</v>
          </cell>
          <cell r="L534">
            <v>996958.87796891539</v>
          </cell>
          <cell r="M534">
            <v>1010735.8280354782</v>
          </cell>
          <cell r="N534">
            <v>1026813.1552268881</v>
          </cell>
          <cell r="O534">
            <v>1043156.0512223241</v>
          </cell>
        </row>
        <row r="535">
          <cell r="C535" t="str">
            <v>High Voltage Demand D5</v>
          </cell>
          <cell r="D535">
            <v>0</v>
          </cell>
          <cell r="F535">
            <v>1.4750000000000003E-2</v>
          </cell>
          <cell r="G535">
            <v>1.4316319572618634E-2</v>
          </cell>
          <cell r="H535">
            <v>1.4285618722258605E-2</v>
          </cell>
          <cell r="I535">
            <v>1.4416787077451979E-2</v>
          </cell>
          <cell r="J535">
            <v>1.4577959350195943E-2</v>
          </cell>
          <cell r="K535">
            <v>1.4552851044306973E-2</v>
          </cell>
          <cell r="L535">
            <v>1.4696589057800524E-2</v>
          </cell>
          <cell r="M535">
            <v>1.4783353480874124E-2</v>
          </cell>
          <cell r="N535">
            <v>1.487114250228893E-2</v>
          </cell>
          <cell r="O535">
            <v>1.4959520260283115E-2</v>
          </cell>
        </row>
        <row r="536">
          <cell r="C536" t="str">
            <v>High Voltage Demand EN.R</v>
          </cell>
          <cell r="D536">
            <v>0</v>
          </cell>
          <cell r="F536">
            <v>2.111010569105691E-2</v>
          </cell>
          <cell r="G536">
            <v>2.0519436558470397E-2</v>
          </cell>
          <cell r="H536">
            <v>2.0730557576565407E-2</v>
          </cell>
          <cell r="I536">
            <v>2.1052336736304904E-2</v>
          </cell>
          <cell r="J536">
            <v>2.1244276588811943E-2</v>
          </cell>
          <cell r="K536">
            <v>2.1028379790532473E-2</v>
          </cell>
          <cell r="L536">
            <v>2.1300750408159569E-2</v>
          </cell>
          <cell r="M536">
            <v>2.1607050468035301E-2</v>
          </cell>
          <cell r="N536">
            <v>2.1969631541395952E-2</v>
          </cell>
          <cell r="O536">
            <v>2.2338193338037986E-2</v>
          </cell>
        </row>
        <row r="537">
          <cell r="C537" t="str">
            <v>High Voltage Demand EN.NR</v>
          </cell>
          <cell r="D537">
            <v>0</v>
          </cell>
          <cell r="F537">
            <v>2.111010569105691E-2</v>
          </cell>
          <cell r="G537">
            <v>2.0519436558470397E-2</v>
          </cell>
          <cell r="H537">
            <v>2.0730557576565407E-2</v>
          </cell>
          <cell r="I537">
            <v>2.1052336736304904E-2</v>
          </cell>
          <cell r="J537">
            <v>2.1244276588811943E-2</v>
          </cell>
          <cell r="K537">
            <v>2.1028379790532473E-2</v>
          </cell>
          <cell r="L537">
            <v>2.1300750408159569E-2</v>
          </cell>
          <cell r="M537">
            <v>2.1607050468035301E-2</v>
          </cell>
          <cell r="N537">
            <v>2.1969631541395952E-2</v>
          </cell>
          <cell r="O537">
            <v>2.2338193338037986E-2</v>
          </cell>
        </row>
        <row r="538">
          <cell r="C538" t="str">
            <v>New Tariff 11</v>
          </cell>
          <cell r="D538" t="str">
            <v/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</row>
        <row r="539">
          <cell r="C539" t="str">
            <v>New Tariff 1</v>
          </cell>
          <cell r="D539" t="str">
            <v/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</row>
        <row r="540">
          <cell r="C540" t="str">
            <v>New Tariff 2</v>
          </cell>
          <cell r="D540" t="str">
            <v/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</row>
        <row r="541">
          <cell r="C541" t="str">
            <v>High Voltage Demand (kVa)</v>
          </cell>
          <cell r="D541" t="str">
            <v>DHk</v>
          </cell>
          <cell r="F541">
            <v>46.922782540391054</v>
          </cell>
          <cell r="G541">
            <v>43.982718309909238</v>
          </cell>
          <cell r="H541">
            <v>43.82456084029414</v>
          </cell>
          <cell r="I541">
            <v>44.420150998026244</v>
          </cell>
          <cell r="J541">
            <v>44.884528320484399</v>
          </cell>
          <cell r="K541">
            <v>43.959247907020611</v>
          </cell>
          <cell r="L541">
            <v>44.495768680899246</v>
          </cell>
          <cell r="M541">
            <v>44.881937016476414</v>
          </cell>
          <cell r="N541">
            <v>45.364618747163192</v>
          </cell>
          <cell r="O541">
            <v>45.850231131442321</v>
          </cell>
        </row>
        <row r="542">
          <cell r="C542" t="str">
            <v>High Voltage Demand Docklands (kVa)</v>
          </cell>
          <cell r="D542" t="str">
            <v>DHDKk</v>
          </cell>
          <cell r="F542">
            <v>24.714447194974404</v>
          </cell>
          <cell r="G542">
            <v>23.166164314076902</v>
          </cell>
          <cell r="H542">
            <v>23.082872782838866</v>
          </cell>
          <cell r="I542">
            <v>23.396581072224684</v>
          </cell>
          <cell r="J542">
            <v>23.641172003987524</v>
          </cell>
          <cell r="K542">
            <v>23.153814427628038</v>
          </cell>
          <cell r="L542">
            <v>23.436407874509772</v>
          </cell>
          <cell r="M542">
            <v>23.639813994382518</v>
          </cell>
          <cell r="N542">
            <v>23.894056264168796</v>
          </cell>
          <cell r="O542">
            <v>24.14984233855046</v>
          </cell>
        </row>
        <row r="543">
          <cell r="C543" t="str">
            <v>New Tariff 5</v>
          </cell>
          <cell r="D543" t="str">
            <v/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</row>
        <row r="544">
          <cell r="C544" t="str">
            <v>New Tariff 6</v>
          </cell>
          <cell r="D544" t="str">
            <v/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</row>
        <row r="545">
          <cell r="C545" t="str">
            <v>New Tariff 7</v>
          </cell>
          <cell r="D545" t="str">
            <v/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</row>
        <row r="546">
          <cell r="C546" t="str">
            <v>New Tariff 8</v>
          </cell>
          <cell r="D546" t="str">
            <v/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C547" t="str">
            <v>New Tariff 9</v>
          </cell>
          <cell r="D547" t="str">
            <v/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C548" t="str">
            <v>New Tariff 10</v>
          </cell>
          <cell r="D548" t="str">
            <v/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</row>
        <row r="549">
          <cell r="C549" t="str">
            <v>New Tariff 11</v>
          </cell>
          <cell r="D549" t="str">
            <v/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</row>
        <row r="550">
          <cell r="C550" t="str">
            <v>New Tariff 12</v>
          </cell>
          <cell r="D550" t="str">
            <v/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</row>
        <row r="551">
          <cell r="C551" t="str">
            <v>New Tariff 1</v>
          </cell>
          <cell r="D551" t="str">
            <v/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C552" t="str">
            <v>Subtransmission Demand A</v>
          </cell>
          <cell r="D552" t="str">
            <v>DS.A</v>
          </cell>
          <cell r="F552">
            <v>3231464.9408577983</v>
          </cell>
          <cell r="G552">
            <v>3204348.0954412865</v>
          </cell>
          <cell r="H552">
            <v>3237736.2955810404</v>
          </cell>
          <cell r="I552">
            <v>3238262.342624444</v>
          </cell>
          <cell r="J552">
            <v>3187330.2688427074</v>
          </cell>
          <cell r="K552">
            <v>3095760.911514543</v>
          </cell>
          <cell r="L552">
            <v>3058357.7985489597</v>
          </cell>
          <cell r="M552">
            <v>3052345.1565401005</v>
          </cell>
          <cell r="N552">
            <v>3056890.939789006</v>
          </cell>
          <cell r="O552">
            <v>3061466.9243903803</v>
          </cell>
        </row>
        <row r="553">
          <cell r="C553" t="str">
            <v>Subtransmission Demand G</v>
          </cell>
          <cell r="D553" t="str">
            <v>DS.G</v>
          </cell>
          <cell r="F553">
            <v>5790047.9045737023</v>
          </cell>
          <cell r="G553">
            <v>5745907.8017919278</v>
          </cell>
          <cell r="H553">
            <v>5807032.5990851633</v>
          </cell>
          <cell r="I553">
            <v>5807937.7760885982</v>
          </cell>
          <cell r="J553">
            <v>5716132.8145001931</v>
          </cell>
          <cell r="K553">
            <v>5552542.1067243554</v>
          </cell>
          <cell r="L553">
            <v>5485182.2673444431</v>
          </cell>
          <cell r="M553">
            <v>5474642.7337131994</v>
          </cell>
          <cell r="N553">
            <v>5483083.9450476002</v>
          </cell>
          <cell r="O553">
            <v>5491579.7361387582</v>
          </cell>
        </row>
        <row r="554">
          <cell r="C554" t="str">
            <v>Subtransmission Demand S</v>
          </cell>
          <cell r="D554" t="str">
            <v>DS.S</v>
          </cell>
          <cell r="F554">
            <v>5691500.3005024754</v>
          </cell>
          <cell r="G554">
            <v>5646468.5598552302</v>
          </cell>
          <cell r="H554">
            <v>5705415.5429063309</v>
          </cell>
          <cell r="I554">
            <v>5707364.2664697757</v>
          </cell>
          <cell r="J554">
            <v>5620206.5382901402</v>
          </cell>
          <cell r="K554">
            <v>5462741.7394106835</v>
          </cell>
          <cell r="L554">
            <v>5398945.8365935124</v>
          </cell>
          <cell r="M554">
            <v>5389555.8437718581</v>
          </cell>
          <cell r="N554">
            <v>5398464.8954790756</v>
          </cell>
          <cell r="O554">
            <v>5407429.8912616456</v>
          </cell>
        </row>
        <row r="555">
          <cell r="C555" t="str">
            <v>Subtransmission Demand (kVa)</v>
          </cell>
          <cell r="D555" t="str">
            <v>DSk</v>
          </cell>
          <cell r="F555">
            <v>4.3326557370309837</v>
          </cell>
          <cell r="G555">
            <v>4.0221299776682082</v>
          </cell>
          <cell r="H555">
            <v>3.9721339437805701</v>
          </cell>
          <cell r="I555">
            <v>3.9754074121415677</v>
          </cell>
          <cell r="J555">
            <v>3.9457293630924046</v>
          </cell>
          <cell r="K555">
            <v>3.7838726019220985</v>
          </cell>
          <cell r="L555">
            <v>3.7570187902110699</v>
          </cell>
          <cell r="M555">
            <v>3.7303813912880699</v>
          </cell>
          <cell r="N555">
            <v>3.7135519160719408</v>
          </cell>
          <cell r="O555">
            <v>3.6966161466933265</v>
          </cell>
        </row>
        <row r="556">
          <cell r="C556" t="str">
            <v>New Tariff 5</v>
          </cell>
          <cell r="D556" t="str">
            <v/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</row>
        <row r="557">
          <cell r="C557" t="str">
            <v>New Tariff 6</v>
          </cell>
          <cell r="D557" t="str">
            <v/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C558" t="str">
            <v>New Tariff 7</v>
          </cell>
          <cell r="D558" t="str">
            <v/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</row>
        <row r="559">
          <cell r="C559" t="str">
            <v>New Tariff 8</v>
          </cell>
          <cell r="D559" t="str">
            <v/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C560" t="str">
            <v>New Tariff 9</v>
          </cell>
          <cell r="D560" t="str">
            <v/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C561" t="str">
            <v>New Tariff 10</v>
          </cell>
          <cell r="D561" t="str">
            <v/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C562" t="str">
            <v>New Tariff 11</v>
          </cell>
          <cell r="D562" t="str">
            <v/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C563" t="str">
            <v>Total Network Revenue</v>
          </cell>
          <cell r="F563">
            <v>527758728.01566267</v>
          </cell>
          <cell r="G563">
            <v>504354397.74337804</v>
          </cell>
          <cell r="H563">
            <v>507020115.56551301</v>
          </cell>
          <cell r="I563">
            <v>515024178.51212627</v>
          </cell>
          <cell r="J563">
            <v>521010130.76762456</v>
          </cell>
          <cell r="K563">
            <v>516115006.81226766</v>
          </cell>
          <cell r="L563">
            <v>527175024.19596118</v>
          </cell>
          <cell r="M563">
            <v>538164265.06011367</v>
          </cell>
          <cell r="N563">
            <v>550711968.35733926</v>
          </cell>
          <cell r="O563">
            <v>563726444.64952016</v>
          </cell>
        </row>
        <row r="566">
          <cell r="C566" t="str">
            <v>Network Tariffs</v>
          </cell>
          <cell r="D566" t="str">
            <v>Code</v>
          </cell>
          <cell r="F566">
            <v>2010</v>
          </cell>
          <cell r="G566">
            <v>2011</v>
          </cell>
          <cell r="H566">
            <v>2012</v>
          </cell>
          <cell r="I566">
            <v>2013</v>
          </cell>
          <cell r="J566">
            <v>2014</v>
          </cell>
          <cell r="K566">
            <v>2015</v>
          </cell>
          <cell r="L566">
            <v>2016</v>
          </cell>
          <cell r="M566">
            <v>2017</v>
          </cell>
          <cell r="N566">
            <v>2018</v>
          </cell>
          <cell r="O566">
            <v>2019</v>
          </cell>
        </row>
        <row r="567">
          <cell r="F567" t="str">
            <v>kWh</v>
          </cell>
          <cell r="G567" t="str">
            <v>kWh</v>
          </cell>
          <cell r="H567" t="str">
            <v>kWh</v>
          </cell>
          <cell r="I567" t="str">
            <v>kWh</v>
          </cell>
          <cell r="J567" t="str">
            <v>kWh</v>
          </cell>
          <cell r="K567" t="str">
            <v>kWh</v>
          </cell>
          <cell r="L567" t="str">
            <v>kWh</v>
          </cell>
          <cell r="M567" t="str">
            <v>kWh</v>
          </cell>
          <cell r="N567" t="str">
            <v>kWh</v>
          </cell>
          <cell r="O567" t="str">
            <v>kWh</v>
          </cell>
        </row>
        <row r="568">
          <cell r="C568" t="str">
            <v>Residential Single Rate</v>
          </cell>
          <cell r="D568" t="str">
            <v>D1</v>
          </cell>
          <cell r="F568">
            <v>2549423757.4562445</v>
          </cell>
          <cell r="G568">
            <v>2552866204.9481435</v>
          </cell>
          <cell r="H568">
            <v>2548344695.8394732</v>
          </cell>
          <cell r="I568">
            <v>2523555885.1153412</v>
          </cell>
          <cell r="J568">
            <v>2497307159.1525073</v>
          </cell>
          <cell r="K568">
            <v>2502541469.4373012</v>
          </cell>
          <cell r="L568">
            <v>2537266837.1266379</v>
          </cell>
          <cell r="M568">
            <v>2587710346.6932158</v>
          </cell>
          <cell r="N568">
            <v>2643139521.482429</v>
          </cell>
          <cell r="O568">
            <v>2699755998.1741681</v>
          </cell>
        </row>
        <row r="569">
          <cell r="C569" t="str">
            <v>ClimateSaver</v>
          </cell>
          <cell r="D569" t="str">
            <v>D1.CS</v>
          </cell>
          <cell r="F569">
            <v>38594490.956992589</v>
          </cell>
          <cell r="G569">
            <v>38594490.956992589</v>
          </cell>
          <cell r="H569">
            <v>38594490.956992589</v>
          </cell>
          <cell r="I569">
            <v>38594490.956992589</v>
          </cell>
          <cell r="J569">
            <v>38594490.956992589</v>
          </cell>
          <cell r="K569">
            <v>38594490.956992589</v>
          </cell>
          <cell r="L569">
            <v>38594490.956992589</v>
          </cell>
          <cell r="M569">
            <v>38594490.956992589</v>
          </cell>
          <cell r="N569">
            <v>38594490.956992589</v>
          </cell>
          <cell r="O569">
            <v>38594490.956992589</v>
          </cell>
        </row>
        <row r="570">
          <cell r="C570" t="str">
            <v>ClimateSaver Interval</v>
          </cell>
          <cell r="D570" t="str">
            <v>D3.CS</v>
          </cell>
          <cell r="F570">
            <v>12615596.63265869</v>
          </cell>
          <cell r="G570">
            <v>12615596.63265869</v>
          </cell>
          <cell r="H570">
            <v>12615596.63265869</v>
          </cell>
          <cell r="I570">
            <v>12615596.63265869</v>
          </cell>
          <cell r="J570">
            <v>12615596.63265869</v>
          </cell>
          <cell r="K570">
            <v>12615596.63265869</v>
          </cell>
          <cell r="L570">
            <v>12615596.63265869</v>
          </cell>
          <cell r="M570">
            <v>12615596.63265869</v>
          </cell>
          <cell r="N570">
            <v>12615596.63265869</v>
          </cell>
          <cell r="O570">
            <v>12615596.63265869</v>
          </cell>
        </row>
        <row r="571">
          <cell r="C571" t="str">
            <v>New Tariff 3</v>
          </cell>
          <cell r="D571" t="str">
            <v/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</row>
        <row r="572">
          <cell r="C572" t="str">
            <v>New Tariff 4</v>
          </cell>
          <cell r="D572" t="str">
            <v/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</row>
        <row r="573">
          <cell r="C573" t="str">
            <v>New Tariff 5</v>
          </cell>
          <cell r="D573" t="str">
            <v/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</row>
        <row r="574">
          <cell r="C574" t="str">
            <v>New Tariff 6</v>
          </cell>
          <cell r="D574" t="str">
            <v/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</row>
        <row r="575">
          <cell r="C575" t="str">
            <v>New Tariff 7</v>
          </cell>
          <cell r="D575" t="str">
            <v/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</row>
        <row r="576">
          <cell r="C576" t="str">
            <v>New Tariff 8</v>
          </cell>
          <cell r="D576" t="str">
            <v/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</row>
        <row r="577">
          <cell r="C577" t="str">
            <v>New Tariff 9</v>
          </cell>
          <cell r="D577" t="str">
            <v/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</row>
        <row r="578">
          <cell r="C578" t="str">
            <v>New Tariff 10</v>
          </cell>
          <cell r="D578" t="str">
            <v/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</row>
        <row r="579">
          <cell r="C579" t="str">
            <v>New Tariff 11</v>
          </cell>
          <cell r="D579" t="str">
            <v/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</row>
        <row r="580">
          <cell r="C580" t="str">
            <v>Residential Two Rate 5d</v>
          </cell>
          <cell r="D580" t="str">
            <v>D2</v>
          </cell>
          <cell r="F580">
            <v>436273122.00592101</v>
          </cell>
          <cell r="G580">
            <v>427181947.54596138</v>
          </cell>
          <cell r="H580">
            <v>416480131.05015475</v>
          </cell>
          <cell r="I580">
            <v>403043027.47832167</v>
          </cell>
          <cell r="J580">
            <v>389851528.35675365</v>
          </cell>
          <cell r="K580">
            <v>381500762.63858151</v>
          </cell>
          <cell r="L580">
            <v>376529196.47163916</v>
          </cell>
          <cell r="M580">
            <v>372893496.77465618</v>
          </cell>
          <cell r="N580">
            <v>369553501.18652278</v>
          </cell>
          <cell r="O580">
            <v>366329316.13504392</v>
          </cell>
        </row>
        <row r="581">
          <cell r="C581" t="str">
            <v>Docklands Two Rate 5d</v>
          </cell>
          <cell r="D581" t="str">
            <v>D2.DK</v>
          </cell>
          <cell r="F581">
            <v>5028978.7864280026</v>
          </cell>
          <cell r="G581">
            <v>5074955.7040280718</v>
          </cell>
          <cell r="H581">
            <v>5120178.0174002647</v>
          </cell>
          <cell r="I581">
            <v>5143978.6082505099</v>
          </cell>
          <cell r="J581">
            <v>5161486.8613460157</v>
          </cell>
          <cell r="K581">
            <v>5176808.2684389753</v>
          </cell>
          <cell r="L581">
            <v>5209420.5136593059</v>
          </cell>
          <cell r="M581">
            <v>5244411.6272079349</v>
          </cell>
          <cell r="N581">
            <v>5286475.0753815658</v>
          </cell>
          <cell r="O581">
            <v>5328875.8987229578</v>
          </cell>
        </row>
        <row r="582">
          <cell r="C582" t="str">
            <v>Residential Interval</v>
          </cell>
          <cell r="D582" t="str">
            <v>D3</v>
          </cell>
          <cell r="F582">
            <v>94469409.082779348</v>
          </cell>
          <cell r="G582">
            <v>95333088.696068138</v>
          </cell>
          <cell r="H582">
            <v>96182574.44946304</v>
          </cell>
          <cell r="I582">
            <v>96629679.318298548</v>
          </cell>
          <cell r="J582">
            <v>96958547.012660265</v>
          </cell>
          <cell r="K582">
            <v>97246373.302734256</v>
          </cell>
          <cell r="L582">
            <v>97858983.221047848</v>
          </cell>
          <cell r="M582">
            <v>98516317.123637661</v>
          </cell>
          <cell r="N582">
            <v>99306483.546728805</v>
          </cell>
          <cell r="O582">
            <v>100102987.63244657</v>
          </cell>
        </row>
        <row r="583">
          <cell r="C583" t="str">
            <v>Residential AMI</v>
          </cell>
          <cell r="D583" t="str">
            <v>D4</v>
          </cell>
          <cell r="F583">
            <v>5769050.9379841033</v>
          </cell>
          <cell r="G583">
            <v>13160583.886910044</v>
          </cell>
          <cell r="H583">
            <v>20857293.540649466</v>
          </cell>
          <cell r="I583">
            <v>25879950.967293695</v>
          </cell>
          <cell r="J583">
            <v>30173176.696851797</v>
          </cell>
          <cell r="K583">
            <v>34073589.681285515</v>
          </cell>
          <cell r="L583">
            <v>40819191.337837577</v>
          </cell>
          <cell r="M583">
            <v>48158184.589762866</v>
          </cell>
          <cell r="N583">
            <v>57240737.982011765</v>
          </cell>
          <cell r="O583">
            <v>67153463.564963251</v>
          </cell>
        </row>
        <row r="584">
          <cell r="C584" t="str">
            <v>Residential Docklands AMI</v>
          </cell>
          <cell r="D584" t="str">
            <v>D4.DK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C585" t="str">
            <v>New Tariff 5</v>
          </cell>
          <cell r="D585" t="str">
            <v/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C586" t="str">
            <v>New Tariff 6</v>
          </cell>
          <cell r="D586" t="str">
            <v/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C587" t="str">
            <v>New Tariff 7</v>
          </cell>
          <cell r="D587" t="str">
            <v/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New Tariff 8</v>
          </cell>
          <cell r="D588" t="str">
            <v/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New Tariff 9</v>
          </cell>
          <cell r="D589" t="str">
            <v/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C590" t="str">
            <v>New Tariff 10</v>
          </cell>
          <cell r="D590" t="str">
            <v/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New Tariff 11</v>
          </cell>
          <cell r="D591" t="str">
            <v/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Dedicated circuit</v>
          </cell>
          <cell r="D592" t="str">
            <v>DD1</v>
          </cell>
          <cell r="F592">
            <v>506958245.76200157</v>
          </cell>
          <cell r="G592">
            <v>473164353.25831503</v>
          </cell>
          <cell r="H592">
            <v>441614080.05628961</v>
          </cell>
          <cell r="I592">
            <v>412167823.17715526</v>
          </cell>
          <cell r="J592">
            <v>384695951.28348267</v>
          </cell>
          <cell r="K592">
            <v>359048889.75516111</v>
          </cell>
          <cell r="L592">
            <v>335106978.89610201</v>
          </cell>
          <cell r="M592">
            <v>312770502.29289818</v>
          </cell>
          <cell r="N592">
            <v>291909828.60812026</v>
          </cell>
          <cell r="O592">
            <v>272440487.23694801</v>
          </cell>
        </row>
        <row r="593">
          <cell r="C593" t="str">
            <v>Hot Water Interval</v>
          </cell>
          <cell r="D593" t="str">
            <v>D3.HW</v>
          </cell>
          <cell r="F593">
            <v>12814726.183192814</v>
          </cell>
          <cell r="G593">
            <v>11960495.124285646</v>
          </cell>
          <cell r="H593">
            <v>11162977.54671637</v>
          </cell>
          <cell r="I593">
            <v>10418644.611646181</v>
          </cell>
          <cell r="J593">
            <v>9724219.5401533376</v>
          </cell>
          <cell r="K593">
            <v>9075921.4334819764</v>
          </cell>
          <cell r="L593">
            <v>8470725.572627414</v>
          </cell>
          <cell r="M593">
            <v>7906111.3584190765</v>
          </cell>
          <cell r="N593">
            <v>7378802.0119352173</v>
          </cell>
          <cell r="O593">
            <v>6886662.3126121126</v>
          </cell>
        </row>
        <row r="594">
          <cell r="C594" t="str">
            <v>Dedicated Circuit AMI - Slab Heat</v>
          </cell>
          <cell r="D594" t="str">
            <v>DCSH</v>
          </cell>
          <cell r="F594">
            <v>0.95940820139268934</v>
          </cell>
          <cell r="G594">
            <v>0.89545394500952991</v>
          </cell>
          <cell r="H594">
            <v>0.83574569266479215</v>
          </cell>
          <cell r="I594">
            <v>0.78001924855164084</v>
          </cell>
          <cell r="J594">
            <v>0.7280292879923006</v>
          </cell>
          <cell r="K594">
            <v>0.67949274405087656</v>
          </cell>
          <cell r="L594">
            <v>0.63418316317865298</v>
          </cell>
          <cell r="M594">
            <v>0.59191183408503334</v>
          </cell>
          <cell r="N594">
            <v>0.55243343209224205</v>
          </cell>
          <cell r="O594">
            <v>0.51558809829332053</v>
          </cell>
        </row>
        <row r="595">
          <cell r="C595" t="str">
            <v>Dedicated Circuit AMI - Hot Water</v>
          </cell>
          <cell r="D595" t="str">
            <v>DCHW</v>
          </cell>
          <cell r="F595">
            <v>0.95940820139268934</v>
          </cell>
          <cell r="G595">
            <v>0.89545394500952991</v>
          </cell>
          <cell r="H595">
            <v>0.83574569266479215</v>
          </cell>
          <cell r="I595">
            <v>0.78001924855164084</v>
          </cell>
          <cell r="J595">
            <v>0.7280292879923006</v>
          </cell>
          <cell r="K595">
            <v>0.67949274405087656</v>
          </cell>
          <cell r="L595">
            <v>0.63418316317865298</v>
          </cell>
          <cell r="M595">
            <v>0.59191183408503334</v>
          </cell>
          <cell r="N595">
            <v>0.55243343209224205</v>
          </cell>
          <cell r="O595">
            <v>0.51558809829332053</v>
          </cell>
        </row>
        <row r="596">
          <cell r="C596" t="str">
            <v>New Tariff 4</v>
          </cell>
          <cell r="D596" t="str">
            <v/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C597" t="str">
            <v>New Tariff 5</v>
          </cell>
          <cell r="D597" t="str">
            <v/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C598" t="str">
            <v>New Tariff 6</v>
          </cell>
          <cell r="D598" t="str">
            <v/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C599" t="str">
            <v>New Tariff 7</v>
          </cell>
          <cell r="D599" t="str">
            <v/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>New Tariff 8</v>
          </cell>
          <cell r="D600" t="str">
            <v/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</row>
        <row r="601">
          <cell r="C601" t="str">
            <v>New Tariff 9</v>
          </cell>
          <cell r="D601" t="str">
            <v/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2">
          <cell r="C602" t="str">
            <v>New Tariff 10</v>
          </cell>
          <cell r="D602" t="str">
            <v/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</row>
        <row r="603">
          <cell r="C603" t="str">
            <v>New Tariff 11</v>
          </cell>
          <cell r="D603" t="str">
            <v/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C604" t="str">
            <v>Non-Residential Single Rate</v>
          </cell>
          <cell r="D604" t="str">
            <v>ND1</v>
          </cell>
          <cell r="F604">
            <v>289180449.58394039</v>
          </cell>
          <cell r="G604">
            <v>290942495.68456525</v>
          </cell>
          <cell r="H604">
            <v>294569032.4265489</v>
          </cell>
          <cell r="I604">
            <v>293688009.3762365</v>
          </cell>
          <cell r="J604">
            <v>288063804.08993983</v>
          </cell>
          <cell r="K604">
            <v>281558575.75333071</v>
          </cell>
          <cell r="L604">
            <v>277317371.76694298</v>
          </cell>
          <cell r="M604">
            <v>275381169.94707042</v>
          </cell>
          <cell r="N604">
            <v>274100613.18789536</v>
          </cell>
          <cell r="O604">
            <v>272826011.17723775</v>
          </cell>
        </row>
        <row r="605">
          <cell r="C605" t="str">
            <v>Non-Residential Single Rate (R)</v>
          </cell>
          <cell r="D605" t="str">
            <v>ND1.R</v>
          </cell>
          <cell r="F605">
            <v>1</v>
          </cell>
          <cell r="G605">
            <v>1</v>
          </cell>
          <cell r="H605">
            <v>1</v>
          </cell>
          <cell r="I605">
            <v>1</v>
          </cell>
          <cell r="J605">
            <v>1</v>
          </cell>
          <cell r="K605">
            <v>1</v>
          </cell>
          <cell r="L605">
            <v>1</v>
          </cell>
          <cell r="M605">
            <v>1</v>
          </cell>
          <cell r="N605">
            <v>1</v>
          </cell>
          <cell r="O605">
            <v>1</v>
          </cell>
        </row>
        <row r="606">
          <cell r="C606" t="str">
            <v>New Tariff 2</v>
          </cell>
          <cell r="D606" t="str">
            <v/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C607" t="str">
            <v>New Tariff 3</v>
          </cell>
          <cell r="D607" t="str">
            <v/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</row>
        <row r="608">
          <cell r="C608" t="str">
            <v>New Tariff 4</v>
          </cell>
          <cell r="D608" t="str">
            <v/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>New Tariff 5</v>
          </cell>
          <cell r="D609" t="str">
            <v/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</row>
        <row r="610">
          <cell r="C610" t="str">
            <v>New Tariff 6</v>
          </cell>
          <cell r="D610" t="str">
            <v/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C611" t="str">
            <v>New Tariff 7</v>
          </cell>
          <cell r="D611" t="str">
            <v/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C612" t="str">
            <v>New Tariff 8</v>
          </cell>
          <cell r="D612" t="str">
            <v/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C613" t="str">
            <v>New Tariff 9</v>
          </cell>
          <cell r="D613" t="str">
            <v/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>New Tariff 10</v>
          </cell>
          <cell r="D614" t="str">
            <v/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</row>
        <row r="615">
          <cell r="C615" t="str">
            <v>New Tariff 11</v>
          </cell>
          <cell r="D615" t="str">
            <v/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6">
          <cell r="C616" t="str">
            <v>Non-Residential Two Rate 5d</v>
          </cell>
          <cell r="D616" t="str">
            <v>ND2</v>
          </cell>
          <cell r="F616">
            <v>1400126789.603471</v>
          </cell>
          <cell r="G616">
            <v>1471690647.1610439</v>
          </cell>
          <cell r="H616">
            <v>1556750819.0328784</v>
          </cell>
          <cell r="I616">
            <v>1620250722.5114188</v>
          </cell>
          <cell r="J616">
            <v>1658205595.3842969</v>
          </cell>
          <cell r="K616">
            <v>1690997048.4302075</v>
          </cell>
          <cell r="L616">
            <v>1738644444.408658</v>
          </cell>
          <cell r="M616">
            <v>1802868095.8966577</v>
          </cell>
          <cell r="N616">
            <v>1874066271.3023009</v>
          </cell>
          <cell r="O616">
            <v>1948107966.6007643</v>
          </cell>
        </row>
        <row r="617">
          <cell r="C617" t="str">
            <v>Business Sunraysia</v>
          </cell>
          <cell r="D617">
            <v>0</v>
          </cell>
          <cell r="F617">
            <v>1</v>
          </cell>
          <cell r="G617">
            <v>1</v>
          </cell>
          <cell r="H617">
            <v>1</v>
          </cell>
          <cell r="I617">
            <v>1</v>
          </cell>
          <cell r="J617">
            <v>1</v>
          </cell>
          <cell r="K617">
            <v>1</v>
          </cell>
          <cell r="L617">
            <v>1</v>
          </cell>
          <cell r="M617">
            <v>1</v>
          </cell>
          <cell r="N617">
            <v>1</v>
          </cell>
          <cell r="O617">
            <v>1</v>
          </cell>
        </row>
        <row r="618">
          <cell r="C618" t="str">
            <v>Non-Residential Interval</v>
          </cell>
          <cell r="D618" t="str">
            <v>ND5</v>
          </cell>
          <cell r="F618">
            <v>198553352.10119703</v>
          </cell>
          <cell r="G618">
            <v>208693574.06440854</v>
          </cell>
          <cell r="H618">
            <v>220745479.19259894</v>
          </cell>
          <cell r="I618">
            <v>229742106.8371911</v>
          </cell>
          <cell r="J618">
            <v>235119453.35734069</v>
          </cell>
          <cell r="K618">
            <v>239765198.24797952</v>
          </cell>
          <cell r="L618">
            <v>246515750.15902811</v>
          </cell>
          <cell r="M618">
            <v>255614383.88779753</v>
          </cell>
          <cell r="N618">
            <v>265700876.08825314</v>
          </cell>
          <cell r="O618">
            <v>276189880.53168362</v>
          </cell>
        </row>
        <row r="619">
          <cell r="C619" t="str">
            <v>Non-Residential AMI</v>
          </cell>
          <cell r="D619" t="str">
            <v>ND7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</row>
        <row r="620">
          <cell r="C620" t="str">
            <v>New Tariff 4</v>
          </cell>
          <cell r="D620" t="str">
            <v/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</row>
        <row r="621">
          <cell r="C621" t="str">
            <v>New Tariff 5</v>
          </cell>
          <cell r="D621" t="str">
            <v/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</row>
        <row r="622">
          <cell r="C622" t="str">
            <v>New Tariff 6</v>
          </cell>
          <cell r="D622" t="str">
            <v/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</row>
        <row r="623">
          <cell r="C623" t="str">
            <v>New Tariff 7</v>
          </cell>
          <cell r="D623" t="str">
            <v/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</row>
        <row r="624">
          <cell r="C624" t="str">
            <v>New Tariff 8</v>
          </cell>
          <cell r="D624" t="str">
            <v/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</row>
        <row r="625">
          <cell r="C625" t="str">
            <v>New Tariff 9</v>
          </cell>
          <cell r="D625" t="str">
            <v/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</row>
        <row r="626">
          <cell r="C626" t="str">
            <v>New Tariff 10</v>
          </cell>
          <cell r="D626" t="str">
            <v/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C627" t="str">
            <v>New Tariff 11</v>
          </cell>
          <cell r="D627" t="str">
            <v/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C628" t="str">
            <v>Non-Residential Two Rate 7d</v>
          </cell>
          <cell r="D628" t="str">
            <v>ND3</v>
          </cell>
          <cell r="F628">
            <v>202566386.51472628</v>
          </cell>
          <cell r="G628">
            <v>197145081.96665835</v>
          </cell>
          <cell r="H628">
            <v>193187701.82022339</v>
          </cell>
          <cell r="I628">
            <v>186685713.71388555</v>
          </cell>
          <cell r="J628">
            <v>177446577.89406255</v>
          </cell>
          <cell r="K628">
            <v>168055088.62721741</v>
          </cell>
          <cell r="L628">
            <v>160238219.97142598</v>
          </cell>
          <cell r="M628">
            <v>154066849.56230906</v>
          </cell>
          <cell r="N628">
            <v>148440200.68831658</v>
          </cell>
          <cell r="O628">
            <v>143023397.40553361</v>
          </cell>
        </row>
        <row r="629">
          <cell r="C629" t="str">
            <v>New Tariff  1</v>
          </cell>
          <cell r="D629" t="str">
            <v/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>New Tariff  2</v>
          </cell>
          <cell r="D630" t="str">
            <v/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</row>
        <row r="631">
          <cell r="C631" t="str">
            <v>New Tariff  3</v>
          </cell>
          <cell r="D631" t="str">
            <v/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32">
          <cell r="C632" t="str">
            <v>New Tariff  4</v>
          </cell>
          <cell r="D632" t="str">
            <v/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</row>
        <row r="633">
          <cell r="C633" t="str">
            <v>New Tariff  5</v>
          </cell>
          <cell r="D633" t="str">
            <v/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C634" t="str">
            <v>New Tariff  6</v>
          </cell>
          <cell r="D634" t="str">
            <v/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C635" t="str">
            <v>New Tariff  7</v>
          </cell>
          <cell r="D635" t="str">
            <v/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</row>
        <row r="636">
          <cell r="C636" t="str">
            <v>New Tariff  8</v>
          </cell>
          <cell r="D636" t="str">
            <v/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</row>
        <row r="637">
          <cell r="C637" t="str">
            <v>New Tariff  9</v>
          </cell>
          <cell r="D637" t="str">
            <v/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</row>
        <row r="638">
          <cell r="C638" t="str">
            <v>New Tariff  10</v>
          </cell>
          <cell r="D638" t="str">
            <v/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</row>
        <row r="639">
          <cell r="C639" t="str">
            <v>New Tariff  11</v>
          </cell>
          <cell r="D639" t="str">
            <v/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</row>
        <row r="640">
          <cell r="C640" t="str">
            <v>Unmetered supplies</v>
          </cell>
          <cell r="D640" t="str">
            <v>PL2</v>
          </cell>
          <cell r="F640">
            <v>101716299.69663469</v>
          </cell>
          <cell r="G640">
            <v>104806057.51668288</v>
          </cell>
          <cell r="H640">
            <v>107831155.24069011</v>
          </cell>
          <cell r="I640">
            <v>110950756.18198797</v>
          </cell>
          <cell r="J640">
            <v>114155907.40420151</v>
          </cell>
          <cell r="K640">
            <v>117303361.92533237</v>
          </cell>
          <cell r="L640">
            <v>120651760.12954429</v>
          </cell>
          <cell r="M640">
            <v>124340369.91600233</v>
          </cell>
          <cell r="N640">
            <v>128031964.01458538</v>
          </cell>
          <cell r="O640">
            <v>131833159.41962984</v>
          </cell>
        </row>
        <row r="641">
          <cell r="C641" t="str">
            <v>New Tariff 1</v>
          </cell>
          <cell r="D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</row>
        <row r="642">
          <cell r="C642" t="str">
            <v>New Tariff 2</v>
          </cell>
          <cell r="D642" t="str">
            <v/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</row>
        <row r="643">
          <cell r="C643" t="str">
            <v>Large Low Voltage Demand (kVa)</v>
          </cell>
          <cell r="D643" t="str">
            <v>DLk</v>
          </cell>
          <cell r="F643">
            <v>2.0297069051167416</v>
          </cell>
          <cell r="G643">
            <v>2.096174863387978</v>
          </cell>
          <cell r="H643">
            <v>2.1722801788375561</v>
          </cell>
          <cell r="I643">
            <v>2.2219572776949827</v>
          </cell>
          <cell r="J643">
            <v>2.242523596621957</v>
          </cell>
          <cell r="K643">
            <v>2.2577247888723297</v>
          </cell>
          <cell r="L643">
            <v>2.2930948832588176</v>
          </cell>
          <cell r="M643">
            <v>2.3512170889220072</v>
          </cell>
          <cell r="N643">
            <v>2.4186785891703924</v>
          </cell>
          <cell r="O643">
            <v>2.4880757056735274</v>
          </cell>
        </row>
        <row r="644">
          <cell r="C644" t="str">
            <v>Large Low Voltage Demand Docklands (kVa)</v>
          </cell>
          <cell r="D644" t="str">
            <v>DLDKk</v>
          </cell>
          <cell r="F644">
            <v>2.0297069051167416</v>
          </cell>
          <cell r="G644">
            <v>2.096174863387978</v>
          </cell>
          <cell r="H644">
            <v>2.1722801788375561</v>
          </cell>
          <cell r="I644">
            <v>2.2219572776949827</v>
          </cell>
          <cell r="J644">
            <v>2.2425235966219574</v>
          </cell>
          <cell r="K644">
            <v>2.2577247888723297</v>
          </cell>
          <cell r="L644">
            <v>2.2930948832588181</v>
          </cell>
          <cell r="M644">
            <v>2.3512170889220072</v>
          </cell>
          <cell r="N644">
            <v>2.4186785891703924</v>
          </cell>
          <cell r="O644">
            <v>2.4880757056735279</v>
          </cell>
        </row>
        <row r="645">
          <cell r="C645" t="str">
            <v>Large Low Voltage Demand CXX (kVa)</v>
          </cell>
          <cell r="D645" t="str">
            <v>DLCXXk</v>
          </cell>
          <cell r="F645">
            <v>2.0297069051167416</v>
          </cell>
          <cell r="G645">
            <v>2.096174863387978</v>
          </cell>
          <cell r="H645">
            <v>2.1722801788375561</v>
          </cell>
          <cell r="I645">
            <v>2.2219572776949823</v>
          </cell>
          <cell r="J645">
            <v>2.2425235966219565</v>
          </cell>
          <cell r="K645">
            <v>2.2577247888723297</v>
          </cell>
          <cell r="L645">
            <v>2.2930948832588172</v>
          </cell>
          <cell r="M645">
            <v>2.3512170889220068</v>
          </cell>
          <cell r="N645">
            <v>2.4186785891703919</v>
          </cell>
          <cell r="O645">
            <v>2.488075705673527</v>
          </cell>
        </row>
        <row r="646">
          <cell r="C646" t="str">
            <v>New Tariff 6</v>
          </cell>
          <cell r="D646" t="str">
            <v/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</row>
        <row r="647">
          <cell r="C647" t="str">
            <v>New Tariff 7</v>
          </cell>
          <cell r="D647" t="str">
            <v/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</row>
        <row r="648">
          <cell r="C648" t="str">
            <v>New Tariff 8</v>
          </cell>
          <cell r="D648" t="str">
            <v/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</row>
        <row r="649">
          <cell r="C649" t="str">
            <v>New Tariff 9</v>
          </cell>
          <cell r="D649" t="str">
            <v/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C650" t="str">
            <v>New Tariff 10</v>
          </cell>
          <cell r="D650" t="str">
            <v/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</row>
        <row r="651">
          <cell r="C651" t="str">
            <v>New Tariff 11</v>
          </cell>
          <cell r="D651" t="str">
            <v/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C652" t="str">
            <v>Large Low Voltage Demand</v>
          </cell>
          <cell r="D652" t="str">
            <v>DL</v>
          </cell>
          <cell r="F652">
            <v>982840960.33313346</v>
          </cell>
          <cell r="G652">
            <v>1015026608.3072324</v>
          </cell>
          <cell r="H652">
            <v>1051878934.6871424</v>
          </cell>
          <cell r="I652">
            <v>1075933978.0160651</v>
          </cell>
          <cell r="J652">
            <v>1085892765.9542394</v>
          </cell>
          <cell r="K652">
            <v>1093253609.2128901</v>
          </cell>
          <cell r="L652">
            <v>1110380800.0630832</v>
          </cell>
          <cell r="M652">
            <v>1138525200.7579231</v>
          </cell>
          <cell r="N652">
            <v>1171191949.5986004</v>
          </cell>
          <cell r="O652">
            <v>1204795978.0700748</v>
          </cell>
        </row>
        <row r="653">
          <cell r="C653" t="str">
            <v>Large Low Voltage Demand A</v>
          </cell>
          <cell r="D653" t="str">
            <v>DL.A</v>
          </cell>
          <cell r="F653">
            <v>6123033.4267993309</v>
          </cell>
          <cell r="G653">
            <v>6323547.8603266086</v>
          </cell>
          <cell r="H653">
            <v>6553135.3881022362</v>
          </cell>
          <cell r="I653">
            <v>6702996.6986607397</v>
          </cell>
          <cell r="J653">
            <v>6765039.2812319603</v>
          </cell>
          <cell r="K653">
            <v>6810896.8422628623</v>
          </cell>
          <cell r="L653">
            <v>6917598.0953805167</v>
          </cell>
          <cell r="M653">
            <v>7092935.8287339639</v>
          </cell>
          <cell r="N653">
            <v>7296447.4884724133</v>
          </cell>
          <cell r="O653">
            <v>7505798.3376028929</v>
          </cell>
        </row>
        <row r="654">
          <cell r="C654" t="str">
            <v>Large Low Voltage Demand C</v>
          </cell>
          <cell r="D654" t="str">
            <v>DL.C</v>
          </cell>
          <cell r="F654">
            <v>717457520.20261896</v>
          </cell>
          <cell r="G654">
            <v>740952506.79107428</v>
          </cell>
          <cell r="H654">
            <v>767854090.83704829</v>
          </cell>
          <cell r="I654">
            <v>785413871.54590869</v>
          </cell>
          <cell r="J654">
            <v>792683620.75937676</v>
          </cell>
          <cell r="K654">
            <v>798056913.65628815</v>
          </cell>
          <cell r="L654">
            <v>810559477.52099669</v>
          </cell>
          <cell r="M654">
            <v>831104420.9503634</v>
          </cell>
          <cell r="N654">
            <v>854950603.15299582</v>
          </cell>
          <cell r="O654">
            <v>879480983.86463261</v>
          </cell>
        </row>
        <row r="655">
          <cell r="C655" t="str">
            <v>Large Low Voltage Demand S</v>
          </cell>
          <cell r="D655" t="str">
            <v>DL.S</v>
          </cell>
          <cell r="F655">
            <v>33453328.826226272</v>
          </cell>
          <cell r="G655">
            <v>34548843.877611339</v>
          </cell>
          <cell r="H655">
            <v>35803200.423741318</v>
          </cell>
          <cell r="I655">
            <v>36621971.015209973</v>
          </cell>
          <cell r="J655">
            <v>36960942.040077992</v>
          </cell>
          <cell r="K655">
            <v>37211485.841067404</v>
          </cell>
          <cell r="L655">
            <v>37794450.502193078</v>
          </cell>
          <cell r="M655">
            <v>38752412.094211407</v>
          </cell>
          <cell r="N655">
            <v>39864302.557425842</v>
          </cell>
          <cell r="O655">
            <v>41008095.561291978</v>
          </cell>
        </row>
        <row r="656">
          <cell r="C656" t="str">
            <v>Large Low Voltage Demand Docklands</v>
          </cell>
          <cell r="D656" t="str">
            <v>DL.DK</v>
          </cell>
          <cell r="F656">
            <v>8845042.7889895029</v>
          </cell>
          <cell r="G656">
            <v>9134696.4003182016</v>
          </cell>
          <cell r="H656">
            <v>9466347.6204643659</v>
          </cell>
          <cell r="I656">
            <v>9682830.1401420161</v>
          </cell>
          <cell r="J656">
            <v>9772453.9032885637</v>
          </cell>
          <cell r="K656">
            <v>9838697.5543099269</v>
          </cell>
          <cell r="L656">
            <v>9992833.108320415</v>
          </cell>
          <cell r="M656">
            <v>10246117.656343263</v>
          </cell>
          <cell r="N656">
            <v>10540100.918065518</v>
          </cell>
          <cell r="O656">
            <v>10842519.194987833</v>
          </cell>
        </row>
        <row r="657">
          <cell r="C657" t="str">
            <v>Large Low Voltage Demand CXX</v>
          </cell>
          <cell r="D657" t="str">
            <v>DL.CXX</v>
          </cell>
          <cell r="F657">
            <v>308519847.64070958</v>
          </cell>
          <cell r="G657">
            <v>318623121.32378924</v>
          </cell>
          <cell r="H657">
            <v>330191294.1806488</v>
          </cell>
          <cell r="I657">
            <v>337742320.84961712</v>
          </cell>
          <cell r="J657">
            <v>340868445.89057004</v>
          </cell>
          <cell r="K657">
            <v>343179060.05127442</v>
          </cell>
          <cell r="L657">
            <v>348555391.03957981</v>
          </cell>
          <cell r="M657">
            <v>357390092.24227279</v>
          </cell>
          <cell r="N657">
            <v>367644386.45873189</v>
          </cell>
          <cell r="O657">
            <v>378192898.54009587</v>
          </cell>
        </row>
        <row r="658">
          <cell r="C658" t="str">
            <v>Large Low Voltage Demand EN.R</v>
          </cell>
          <cell r="D658" t="str">
            <v>DL.R</v>
          </cell>
          <cell r="F658">
            <v>1.2549064128256944</v>
          </cell>
          <cell r="G658">
            <v>1.2960015418178321</v>
          </cell>
          <cell r="H658">
            <v>1.3430551573753478</v>
          </cell>
          <cell r="I658">
            <v>1.3737690056504883</v>
          </cell>
          <cell r="J658">
            <v>1.3864845388363962</v>
          </cell>
          <cell r="K658">
            <v>1.3958829764085894</v>
          </cell>
          <cell r="L658">
            <v>1.4177512363804896</v>
          </cell>
          <cell r="M658">
            <v>1.4536864388624042</v>
          </cell>
          <cell r="N658">
            <v>1.4953958448200448</v>
          </cell>
          <cell r="O658">
            <v>1.5383019837861469</v>
          </cell>
        </row>
        <row r="659">
          <cell r="C659" t="str">
            <v>Large Low Voltage Demand EN.NR</v>
          </cell>
          <cell r="D659" t="str">
            <v>DL.NR</v>
          </cell>
          <cell r="F659">
            <v>16096506.610015947</v>
          </cell>
          <cell r="G659">
            <v>16623628.002257401</v>
          </cell>
          <cell r="H659">
            <v>17227178.056752104</v>
          </cell>
          <cell r="I659">
            <v>17621140.233315222</v>
          </cell>
          <cell r="J659">
            <v>17784240.57441235</v>
          </cell>
          <cell r="K659">
            <v>17904793.000440668</v>
          </cell>
          <cell r="L659">
            <v>18185294.070153609</v>
          </cell>
          <cell r="M659">
            <v>18646229.816732462</v>
          </cell>
          <cell r="N659">
            <v>19181230.452505175</v>
          </cell>
          <cell r="O659">
            <v>19731581.412879184</v>
          </cell>
        </row>
        <row r="660">
          <cell r="C660" t="str">
            <v>Large Low Voltage Demand EN.R CXX</v>
          </cell>
          <cell r="D660" t="str">
            <v>DL.CXXR</v>
          </cell>
          <cell r="F660">
            <v>3018.4916750828538</v>
          </cell>
          <cell r="G660">
            <v>3117.3399266189263</v>
          </cell>
          <cell r="H660">
            <v>3230.5204358515603</v>
          </cell>
          <cell r="I660">
            <v>3304.3980528441398</v>
          </cell>
          <cell r="J660">
            <v>3334.9833862790683</v>
          </cell>
          <cell r="K660">
            <v>3357.5899370787979</v>
          </cell>
          <cell r="L660">
            <v>3410.1908003775147</v>
          </cell>
          <cell r="M660">
            <v>3496.6276122588338</v>
          </cell>
          <cell r="N660">
            <v>3596.9534161347583</v>
          </cell>
          <cell r="O660">
            <v>3700.1577841700637</v>
          </cell>
        </row>
        <row r="661">
          <cell r="C661" t="str">
            <v>Large Low Voltage Demand EN.NR CXX</v>
          </cell>
          <cell r="D661" t="str">
            <v>DL.CXXNR</v>
          </cell>
          <cell r="F661">
            <v>1.3323606268178152</v>
          </cell>
          <cell r="G661">
            <v>1.3759921926967673</v>
          </cell>
          <cell r="H661">
            <v>1.425950009532758</v>
          </cell>
          <cell r="I661">
            <v>1.4585595505484172</v>
          </cell>
          <cell r="J661">
            <v>1.4720599005289001</v>
          </cell>
          <cell r="K661">
            <v>1.4820384200796921</v>
          </cell>
          <cell r="L661">
            <v>1.5052564132828414</v>
          </cell>
          <cell r="M661">
            <v>1.5434095762711628</v>
          </cell>
          <cell r="N661">
            <v>1.5876933329704286</v>
          </cell>
          <cell r="O661">
            <v>1.6332476863651855</v>
          </cell>
        </row>
        <row r="662">
          <cell r="C662" t="str">
            <v>New Tariff 10</v>
          </cell>
          <cell r="D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</row>
        <row r="663">
          <cell r="C663" t="str">
            <v>New Tariff 11</v>
          </cell>
          <cell r="D663" t="str">
            <v/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</row>
        <row r="664">
          <cell r="C664" t="str">
            <v>High Voltage Demand</v>
          </cell>
          <cell r="D664" t="str">
            <v>DH</v>
          </cell>
          <cell r="F664">
            <v>982897823.91849899</v>
          </cell>
          <cell r="G664">
            <v>1000450514.8733127</v>
          </cell>
          <cell r="H664">
            <v>1018214684.0324014</v>
          </cell>
          <cell r="I664">
            <v>1025034856.1202657</v>
          </cell>
          <cell r="J664">
            <v>1022497117.6689675</v>
          </cell>
          <cell r="K664">
            <v>1019060596.8495009</v>
          </cell>
          <cell r="L664">
            <v>1022285639.4646924</v>
          </cell>
          <cell r="M664">
            <v>1032806680.127367</v>
          </cell>
          <cell r="N664">
            <v>1045865459.2413399</v>
          </cell>
          <cell r="O664">
            <v>1059089353.19745</v>
          </cell>
        </row>
        <row r="665">
          <cell r="C665" t="str">
            <v>High Voltage Demand A</v>
          </cell>
          <cell r="D665" t="str">
            <v>DH.A</v>
          </cell>
          <cell r="F665">
            <v>12424108.024171172</v>
          </cell>
          <cell r="G665">
            <v>12645979.029712822</v>
          </cell>
          <cell r="H665">
            <v>12870523.179899551</v>
          </cell>
          <cell r="I665">
            <v>12956732.094703386</v>
          </cell>
          <cell r="J665">
            <v>12924654.358962426</v>
          </cell>
          <cell r="K665">
            <v>12881215.758479873</v>
          </cell>
          <cell r="L665">
            <v>12921981.214317344</v>
          </cell>
          <cell r="M665">
            <v>13054970.160410084</v>
          </cell>
          <cell r="N665">
            <v>13220036.842243779</v>
          </cell>
          <cell r="O665">
            <v>13387190.622639693</v>
          </cell>
        </row>
        <row r="666">
          <cell r="C666" t="str">
            <v>High Voltage Demand C</v>
          </cell>
          <cell r="D666" t="str">
            <v>DH.C</v>
          </cell>
          <cell r="F666">
            <v>553736029.39025867</v>
          </cell>
          <cell r="G666">
            <v>563624704.65019989</v>
          </cell>
          <cell r="H666">
            <v>573632520.57592344</v>
          </cell>
          <cell r="I666">
            <v>577474807.04740667</v>
          </cell>
          <cell r="J666">
            <v>576045119.05801749</v>
          </cell>
          <cell r="K666">
            <v>574109083.23905313</v>
          </cell>
          <cell r="L666">
            <v>575925978.39223504</v>
          </cell>
          <cell r="M666">
            <v>581853226.51491046</v>
          </cell>
          <cell r="N666">
            <v>589210162.62697518</v>
          </cell>
          <cell r="O666">
            <v>596660119.63587523</v>
          </cell>
        </row>
        <row r="667">
          <cell r="C667" t="str">
            <v>High Voltage Demand D1</v>
          </cell>
          <cell r="D667" t="str">
            <v>DH.D1</v>
          </cell>
          <cell r="F667">
            <v>175184128.67253608</v>
          </cell>
          <cell r="G667">
            <v>178312584.95349365</v>
          </cell>
          <cell r="H667">
            <v>181478733.47880006</v>
          </cell>
          <cell r="I667">
            <v>182694308.35905164</v>
          </cell>
          <cell r="J667">
            <v>182242001.42686504</v>
          </cell>
          <cell r="K667">
            <v>181629502.45619565</v>
          </cell>
          <cell r="L667">
            <v>182204309.1825161</v>
          </cell>
          <cell r="M667">
            <v>184079498.33887321</v>
          </cell>
          <cell r="N667">
            <v>186406994.42741695</v>
          </cell>
          <cell r="O667">
            <v>188763919.31216598</v>
          </cell>
        </row>
        <row r="668">
          <cell r="C668" t="str">
            <v>High Voltage Demand D2</v>
          </cell>
          <cell r="D668" t="str">
            <v>DH.D2</v>
          </cell>
          <cell r="F668">
            <v>86570236.817899346</v>
          </cell>
          <cell r="G668">
            <v>88116217.056915164</v>
          </cell>
          <cell r="H668">
            <v>89680823.563870907</v>
          </cell>
          <cell r="I668">
            <v>90281520.704934269</v>
          </cell>
          <cell r="J668">
            <v>90058005.489654869</v>
          </cell>
          <cell r="K668">
            <v>89755328.635630697</v>
          </cell>
          <cell r="L668">
            <v>90039379.221714929</v>
          </cell>
          <cell r="M668">
            <v>90966036.051727414</v>
          </cell>
          <cell r="N668">
            <v>92116208.097019285</v>
          </cell>
          <cell r="O668">
            <v>93280922.885857999</v>
          </cell>
        </row>
        <row r="669">
          <cell r="C669" t="str">
            <v>High Voltage Demand Docklands</v>
          </cell>
          <cell r="D669" t="str">
            <v>DH.DK</v>
          </cell>
          <cell r="F669">
            <v>1754591.1002563743</v>
          </cell>
          <cell r="G669">
            <v>1785924.7695202713</v>
          </cell>
          <cell r="H669">
            <v>1817635.9528716858</v>
          </cell>
          <cell r="I669">
            <v>1829810.7821941038</v>
          </cell>
          <cell r="J669">
            <v>1825280.6131439018</v>
          </cell>
          <cell r="K669">
            <v>1819146.0092217531</v>
          </cell>
          <cell r="L669">
            <v>1824903.0990563845</v>
          </cell>
          <cell r="M669">
            <v>1843684.4249103474</v>
          </cell>
          <cell r="N669">
            <v>1866995.9198145117</v>
          </cell>
          <cell r="O669">
            <v>1890602.1646158518</v>
          </cell>
        </row>
        <row r="670">
          <cell r="C670" t="str">
            <v>High Voltage Demand D3</v>
          </cell>
          <cell r="D670" t="str">
            <v>DH.D3</v>
          </cell>
          <cell r="F670">
            <v>38868137.315193847</v>
          </cell>
          <cell r="G670">
            <v>39562248.529687107</v>
          </cell>
          <cell r="H670">
            <v>40264722.529897161</v>
          </cell>
          <cell r="I670">
            <v>40534422.369263515</v>
          </cell>
          <cell r="J670">
            <v>40434068.940662079</v>
          </cell>
          <cell r="K670">
            <v>40298173.672764301</v>
          </cell>
          <cell r="L670">
            <v>40425706.154945299</v>
          </cell>
          <cell r="M670">
            <v>40841754.744355425</v>
          </cell>
          <cell r="N670">
            <v>41358156.76236698</v>
          </cell>
          <cell r="O670">
            <v>41881088.153219528</v>
          </cell>
        </row>
        <row r="671">
          <cell r="C671" t="str">
            <v>High Voltage Demand D4</v>
          </cell>
          <cell r="D671" t="str">
            <v>DH.D4</v>
          </cell>
          <cell r="F671">
            <v>54406730.147889629</v>
          </cell>
          <cell r="G671">
            <v>55378331.159621082</v>
          </cell>
          <cell r="H671">
            <v>56361638.207638457</v>
          </cell>
          <cell r="I671">
            <v>56739157.877859399</v>
          </cell>
          <cell r="J671">
            <v>56598685.44242835</v>
          </cell>
          <cell r="K671">
            <v>56408462.352782145</v>
          </cell>
          <cell r="L671">
            <v>56586979.406142429</v>
          </cell>
          <cell r="M671">
            <v>57169354.711367011</v>
          </cell>
          <cell r="N671">
            <v>57892202.452022642</v>
          </cell>
          <cell r="O671">
            <v>58624189.859529652</v>
          </cell>
        </row>
        <row r="672">
          <cell r="C672" t="str">
            <v>High Voltage Demand D5</v>
          </cell>
          <cell r="D672">
            <v>0</v>
          </cell>
          <cell r="F672">
            <v>1</v>
          </cell>
          <cell r="G672">
            <v>1</v>
          </cell>
          <cell r="H672">
            <v>1</v>
          </cell>
          <cell r="I672">
            <v>1</v>
          </cell>
          <cell r="J672">
            <v>1</v>
          </cell>
          <cell r="K672">
            <v>1</v>
          </cell>
          <cell r="L672">
            <v>1</v>
          </cell>
          <cell r="M672">
            <v>1</v>
          </cell>
          <cell r="N672">
            <v>1</v>
          </cell>
          <cell r="O672">
            <v>1</v>
          </cell>
        </row>
        <row r="673">
          <cell r="C673" t="str">
            <v>High Voltage Demand EN.R</v>
          </cell>
          <cell r="D673">
            <v>0</v>
          </cell>
          <cell r="F673">
            <v>1.0076422764227642</v>
          </cell>
          <cell r="G673">
            <v>1.0256368563685636</v>
          </cell>
          <cell r="H673">
            <v>1.0438482384823848</v>
          </cell>
          <cell r="I673">
            <v>1.0508401084010839</v>
          </cell>
          <cell r="J673">
            <v>1.0482384823848239</v>
          </cell>
          <cell r="K673">
            <v>1.0447154471544715</v>
          </cell>
          <cell r="L673">
            <v>1.0480216802168021</v>
          </cell>
          <cell r="M673">
            <v>1.0588075880758809</v>
          </cell>
          <cell r="N673">
            <v>1.0721951219512196</v>
          </cell>
          <cell r="O673">
            <v>1.0857519274348104</v>
          </cell>
        </row>
        <row r="674">
          <cell r="C674" t="str">
            <v>High Voltage Demand EN.NR</v>
          </cell>
          <cell r="D674">
            <v>0</v>
          </cell>
          <cell r="F674">
            <v>1.0076422764227642</v>
          </cell>
          <cell r="G674">
            <v>1.0256368563685636</v>
          </cell>
          <cell r="H674">
            <v>1.0438482384823848</v>
          </cell>
          <cell r="I674">
            <v>1.0508401084010839</v>
          </cell>
          <cell r="J674">
            <v>1.0482384823848239</v>
          </cell>
          <cell r="K674">
            <v>1.0447154471544715</v>
          </cell>
          <cell r="L674">
            <v>1.0480216802168021</v>
          </cell>
          <cell r="M674">
            <v>1.0588075880758809</v>
          </cell>
          <cell r="N674">
            <v>1.0721951219512196</v>
          </cell>
          <cell r="O674">
            <v>1.0857519274348104</v>
          </cell>
        </row>
        <row r="675">
          <cell r="C675" t="str">
            <v>New Tariff 11</v>
          </cell>
          <cell r="D675" t="str">
            <v/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C676" t="str">
            <v>New Tariff 1</v>
          </cell>
          <cell r="D676" t="str">
            <v/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</row>
        <row r="677">
          <cell r="C677" t="str">
            <v>New Tariff 2</v>
          </cell>
          <cell r="D677" t="str">
            <v/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</row>
        <row r="678">
          <cell r="C678" t="str">
            <v>High Voltage Demand (kVa)</v>
          </cell>
          <cell r="D678" t="str">
            <v>DHk</v>
          </cell>
          <cell r="F678">
            <v>2.0152845528455283</v>
          </cell>
          <cell r="G678">
            <v>2.0512737127371272</v>
          </cell>
          <cell r="H678">
            <v>2.0876964769647697</v>
          </cell>
          <cell r="I678">
            <v>2.1016802168021682</v>
          </cell>
          <cell r="J678">
            <v>2.0964769647696477</v>
          </cell>
          <cell r="K678">
            <v>2.089430894308943</v>
          </cell>
          <cell r="L678">
            <v>2.0960433604336042</v>
          </cell>
          <cell r="M678">
            <v>2.1176151761517619</v>
          </cell>
          <cell r="N678">
            <v>2.1443902439024392</v>
          </cell>
          <cell r="O678">
            <v>2.1715038548696217</v>
          </cell>
        </row>
        <row r="679">
          <cell r="C679" t="str">
            <v>High Voltage Demand Docklands (kVa)</v>
          </cell>
          <cell r="D679" t="str">
            <v>DHDKk</v>
          </cell>
          <cell r="F679">
            <v>2.0152845528455283</v>
          </cell>
          <cell r="G679">
            <v>2.0512737127371272</v>
          </cell>
          <cell r="H679">
            <v>2.0876964769647692</v>
          </cell>
          <cell r="I679">
            <v>2.1016802168021678</v>
          </cell>
          <cell r="J679">
            <v>2.0964769647696473</v>
          </cell>
          <cell r="K679">
            <v>2.0894308943089426</v>
          </cell>
          <cell r="L679">
            <v>2.0960433604336037</v>
          </cell>
          <cell r="M679">
            <v>2.1176151761517614</v>
          </cell>
          <cell r="N679">
            <v>2.1443902439024383</v>
          </cell>
          <cell r="O679">
            <v>2.1715038548696199</v>
          </cell>
        </row>
        <row r="680">
          <cell r="C680" t="str">
            <v>New Tariff 5</v>
          </cell>
          <cell r="D680" t="str">
            <v/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</row>
        <row r="681">
          <cell r="C681" t="str">
            <v>New Tariff 6</v>
          </cell>
          <cell r="D681" t="str">
            <v/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</row>
        <row r="682">
          <cell r="C682" t="str">
            <v>New Tariff 7</v>
          </cell>
          <cell r="D682" t="str">
            <v/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</row>
        <row r="683">
          <cell r="C683" t="str">
            <v>New Tariff 8</v>
          </cell>
          <cell r="D683" t="str">
            <v/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</row>
        <row r="684">
          <cell r="C684" t="str">
            <v>New Tariff 9</v>
          </cell>
          <cell r="D684" t="str">
            <v/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</row>
        <row r="685">
          <cell r="C685" t="str">
            <v>New Tariff 10</v>
          </cell>
          <cell r="D685" t="str">
            <v/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</row>
        <row r="686">
          <cell r="C686" t="str">
            <v>New Tariff 11</v>
          </cell>
          <cell r="D686" t="str">
            <v/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</row>
        <row r="687">
          <cell r="C687" t="str">
            <v>New Tariff 12</v>
          </cell>
          <cell r="D687" t="str">
            <v/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</row>
        <row r="688">
          <cell r="C688" t="str">
            <v>New Tariff 1</v>
          </cell>
          <cell r="D688" t="str">
            <v/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</row>
        <row r="689">
          <cell r="C689" t="str">
            <v>Subtransmission Demand A</v>
          </cell>
          <cell r="D689" t="str">
            <v>DS.A</v>
          </cell>
          <cell r="F689">
            <v>213908177.76020175</v>
          </cell>
          <cell r="G689">
            <v>215562874.93950489</v>
          </cell>
          <cell r="H689">
            <v>217458485.88437703</v>
          </cell>
          <cell r="I689">
            <v>215260676.09322095</v>
          </cell>
          <cell r="J689">
            <v>209111035.23527461</v>
          </cell>
          <cell r="K689">
            <v>201987172.92182541</v>
          </cell>
          <cell r="L689">
            <v>197173124.16773546</v>
          </cell>
          <cell r="M689">
            <v>195157056.34007886</v>
          </cell>
          <cell r="N689">
            <v>193886975.87422806</v>
          </cell>
          <cell r="O689">
            <v>192625161.08126649</v>
          </cell>
        </row>
        <row r="690">
          <cell r="C690" t="str">
            <v>Subtransmission Demand G</v>
          </cell>
          <cell r="D690" t="str">
            <v>DS.G</v>
          </cell>
          <cell r="F690">
            <v>413818372.00222373</v>
          </cell>
          <cell r="G690">
            <v>417019484.27416086</v>
          </cell>
          <cell r="H690">
            <v>420686658.86921525</v>
          </cell>
          <cell r="I690">
            <v>416434862.23726815</v>
          </cell>
          <cell r="J690">
            <v>404538008.19980097</v>
          </cell>
          <cell r="K690">
            <v>390756463.53990328</v>
          </cell>
          <cell r="L690">
            <v>381443393.60954231</v>
          </cell>
          <cell r="M690">
            <v>377543187.85292947</v>
          </cell>
          <cell r="N690">
            <v>375086139.99158311</v>
          </cell>
          <cell r="O690">
            <v>372645082.57685888</v>
          </cell>
        </row>
        <row r="691">
          <cell r="C691" t="str">
            <v>Subtransmission Demand S</v>
          </cell>
          <cell r="D691" t="str">
            <v>DS.S</v>
          </cell>
          <cell r="F691">
            <v>415362153.05096483</v>
          </cell>
          <cell r="G691">
            <v>418575207.31676853</v>
          </cell>
          <cell r="H691">
            <v>422256062.58678877</v>
          </cell>
          <cell r="I691">
            <v>417988404.30270731</v>
          </cell>
          <cell r="J691">
            <v>406047168.14244115</v>
          </cell>
          <cell r="K691">
            <v>392214210.37740409</v>
          </cell>
          <cell r="L691">
            <v>382866397.32823348</v>
          </cell>
          <cell r="M691">
            <v>378951641.55610514</v>
          </cell>
          <cell r="N691">
            <v>376485427.49001569</v>
          </cell>
          <cell r="O691">
            <v>374035263.52413118</v>
          </cell>
        </row>
        <row r="692">
          <cell r="C692" t="str">
            <v>Subtransmission Demand (kVa)</v>
          </cell>
          <cell r="D692" t="str">
            <v>DSk</v>
          </cell>
          <cell r="F692">
            <v>1.9835781263778791</v>
          </cell>
          <cell r="G692">
            <v>1.9989221920653739</v>
          </cell>
          <cell r="H692">
            <v>2.0165002596537298</v>
          </cell>
          <cell r="I692">
            <v>1.9961198914353462</v>
          </cell>
          <cell r="J692">
            <v>1.9390940534396774</v>
          </cell>
          <cell r="K692">
            <v>1.8730342253010512</v>
          </cell>
          <cell r="L692">
            <v>1.8283933802996304</v>
          </cell>
          <cell r="M692">
            <v>1.8096983117608445</v>
          </cell>
          <cell r="N692">
            <v>1.7979208105115669</v>
          </cell>
          <cell r="O692">
            <v>1.7862199571404329</v>
          </cell>
        </row>
        <row r="693">
          <cell r="C693" t="str">
            <v>New Tariff 5</v>
          </cell>
          <cell r="D693" t="str">
            <v/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New Tariff 6</v>
          </cell>
          <cell r="D694" t="str">
            <v/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</row>
        <row r="695">
          <cell r="C695" t="str">
            <v>New Tariff 7</v>
          </cell>
          <cell r="D695" t="str">
            <v/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C696" t="str">
            <v>New Tariff 8</v>
          </cell>
          <cell r="D696" t="str">
            <v/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C697" t="str">
            <v>New Tariff 9</v>
          </cell>
          <cell r="D697" t="str">
            <v/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New Tariff 10</v>
          </cell>
          <cell r="D698" t="str">
            <v/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C699" t="str">
            <v>New Tariff 11</v>
          </cell>
          <cell r="D699" t="str">
            <v/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C700" t="str">
            <v>Total</v>
          </cell>
          <cell r="F700">
            <v>10876360423.449074</v>
          </cell>
          <cell r="G700">
            <v>11035499736.506323</v>
          </cell>
          <cell r="H700">
            <v>11217756128.615683</v>
          </cell>
          <cell r="I700">
            <v>11276318378.731928</v>
          </cell>
          <cell r="J700">
            <v>11231125504.85675</v>
          </cell>
          <cell r="K700">
            <v>11204731366.803345</v>
          </cell>
          <cell r="L700">
            <v>11281926035.183622</v>
          </cell>
          <cell r="M700">
            <v>11452708346.453625</v>
          </cell>
          <cell r="N700">
            <v>11659432762.744455</v>
          </cell>
          <cell r="O700">
            <v>11875632764.800051</v>
          </cell>
        </row>
        <row r="703">
          <cell r="C703" t="str">
            <v>Transmission Charges</v>
          </cell>
          <cell r="F703" t="str">
            <v>2010 Transmission Charges</v>
          </cell>
          <cell r="G703" t="str">
            <v>2011 Transmission Charges</v>
          </cell>
          <cell r="H703" t="str">
            <v>2012 Transmission Charges</v>
          </cell>
          <cell r="I703" t="str">
            <v>2013 Transmission Charges</v>
          </cell>
          <cell r="J703" t="str">
            <v>2014 Transmission Charges</v>
          </cell>
          <cell r="K703" t="str">
            <v>2015 Transmission Charges</v>
          </cell>
          <cell r="L703" t="str">
            <v>2016 Transmission Charges</v>
          </cell>
          <cell r="M703" t="str">
            <v>2017 Transmission Charges</v>
          </cell>
          <cell r="N703" t="str">
            <v>2018 Transmission Charges</v>
          </cell>
          <cell r="O703" t="str">
            <v>2019 Transmission Charges</v>
          </cell>
        </row>
        <row r="704">
          <cell r="F704" t="str">
            <v>$</v>
          </cell>
          <cell r="G704" t="str">
            <v>$</v>
          </cell>
          <cell r="H704" t="str">
            <v>$</v>
          </cell>
          <cell r="I704" t="str">
            <v>$</v>
          </cell>
          <cell r="J704" t="str">
            <v>$</v>
          </cell>
          <cell r="K704" t="str">
            <v>$</v>
          </cell>
          <cell r="L704" t="str">
            <v>$</v>
          </cell>
          <cell r="M704" t="str">
            <v>$</v>
          </cell>
          <cell r="N704" t="str">
            <v>$</v>
          </cell>
          <cell r="O704" t="str">
            <v>$</v>
          </cell>
        </row>
        <row r="705">
          <cell r="C705" t="str">
            <v>VPX</v>
          </cell>
          <cell r="F705">
            <v>94949696.50348869</v>
          </cell>
          <cell r="G705">
            <v>96545862.363150686</v>
          </cell>
          <cell r="H705">
            <v>98416112.221900433</v>
          </cell>
          <cell r="I705">
            <v>100382415.44889365</v>
          </cell>
          <cell r="J705">
            <v>102253756.81858474</v>
          </cell>
          <cell r="K705">
            <v>106361204.96604663</v>
          </cell>
          <cell r="L705">
            <v>110630586.83679397</v>
          </cell>
          <cell r="M705">
            <v>112916328.19361164</v>
          </cell>
          <cell r="N705">
            <v>115490845.9427326</v>
          </cell>
          <cell r="O705">
            <v>118159888.70108774</v>
          </cell>
        </row>
        <row r="706">
          <cell r="C706" t="str">
            <v>SPI Powernet</v>
          </cell>
          <cell r="F706">
            <v>16913256.220034994</v>
          </cell>
          <cell r="G706">
            <v>17061585.266657345</v>
          </cell>
          <cell r="H706">
            <v>17211412.436650585</v>
          </cell>
          <cell r="I706">
            <v>17362752.861060757</v>
          </cell>
          <cell r="J706">
            <v>17515621.82375747</v>
          </cell>
          <cell r="K706">
            <v>17975038.538961381</v>
          </cell>
          <cell r="L706">
            <v>18448260.726457171</v>
          </cell>
          <cell r="M706">
            <v>18612093.318594389</v>
          </cell>
          <cell r="N706">
            <v>18777580.619912192</v>
          </cell>
          <cell r="O706">
            <v>18944739.342973307</v>
          </cell>
        </row>
        <row r="707">
          <cell r="C707" t="str">
            <v>Grid Equalisation</v>
          </cell>
          <cell r="F707">
            <v>-11406600</v>
          </cell>
          <cell r="G707">
            <v>-9505500</v>
          </cell>
          <cell r="H707">
            <v>-7604400</v>
          </cell>
          <cell r="I707">
            <v>-7604400</v>
          </cell>
          <cell r="J707">
            <v>-7604400</v>
          </cell>
          <cell r="K707">
            <v>-7604400</v>
          </cell>
          <cell r="L707">
            <v>-5703300</v>
          </cell>
          <cell r="M707">
            <v>-3802200</v>
          </cell>
          <cell r="N707">
            <v>-3802200</v>
          </cell>
          <cell r="O707">
            <v>-3802200</v>
          </cell>
        </row>
        <row r="708">
          <cell r="C708" t="str">
            <v>AGL</v>
          </cell>
          <cell r="F708">
            <v>2432080.4198027002</v>
          </cell>
          <cell r="G708">
            <v>2461050.2943878281</v>
          </cell>
          <cell r="H708">
            <v>2501341.8084571655</v>
          </cell>
          <cell r="I708">
            <v>2544668.984545426</v>
          </cell>
          <cell r="J708">
            <v>2582497.4728403189</v>
          </cell>
          <cell r="K708">
            <v>2626813.5388286826</v>
          </cell>
          <cell r="L708">
            <v>2671437.7705068458</v>
          </cell>
          <cell r="M708">
            <v>2719532.3158111866</v>
          </cell>
          <cell r="N708">
            <v>2777973.4091633554</v>
          </cell>
          <cell r="O708">
            <v>2838594.6597836595</v>
          </cell>
        </row>
        <row r="709">
          <cell r="C709" t="str">
            <v>Aust Inland Energy</v>
          </cell>
          <cell r="F709">
            <v>-2122081.3322589109</v>
          </cell>
          <cell r="G709">
            <v>-2147358.6337635908</v>
          </cell>
          <cell r="H709">
            <v>-2182514.4901073235</v>
          </cell>
          <cell r="I709">
            <v>-2220319.0753536662</v>
          </cell>
          <cell r="J709">
            <v>-2253325.849383235</v>
          </cell>
          <cell r="K709">
            <v>-2291993.2781357304</v>
          </cell>
          <cell r="L709">
            <v>-2330929.5930040972</v>
          </cell>
          <cell r="M709">
            <v>-2372893.8865952203</v>
          </cell>
          <cell r="N709">
            <v>-2423885.9311960721</v>
          </cell>
          <cell r="O709">
            <v>-2476780.2447360707</v>
          </cell>
        </row>
        <row r="710">
          <cell r="C710" t="str">
            <v>ETSA</v>
          </cell>
          <cell r="F710">
            <v>345915.72902471683</v>
          </cell>
          <cell r="G710">
            <v>350036.12537562451</v>
          </cell>
          <cell r="H710">
            <v>355766.80284390296</v>
          </cell>
          <cell r="I710">
            <v>361929.24368307914</v>
          </cell>
          <cell r="J710">
            <v>367309.60405269731</v>
          </cell>
          <cell r="K710">
            <v>373612.69508087798</v>
          </cell>
          <cell r="L710">
            <v>379959.61663307401</v>
          </cell>
          <cell r="M710">
            <v>386800.12222063716</v>
          </cell>
          <cell r="N710">
            <v>395112.22129734326</v>
          </cell>
          <cell r="O710">
            <v>403734.40497678495</v>
          </cell>
        </row>
        <row r="711">
          <cell r="C711" t="str">
            <v>Embedded Generators</v>
          </cell>
          <cell r="F711">
            <v>448297.62558863801</v>
          </cell>
          <cell r="G711">
            <v>452825.43160708324</v>
          </cell>
          <cell r="H711">
            <v>457398.96846631478</v>
          </cell>
          <cell r="I711">
            <v>462018.69804782455</v>
          </cell>
          <cell r="J711">
            <v>466685.08689810761</v>
          </cell>
          <cell r="K711">
            <v>480708.97375939571</v>
          </cell>
          <cell r="L711">
            <v>495154.27842086554</v>
          </cell>
          <cell r="M711">
            <v>500155.3366329163</v>
          </cell>
          <cell r="N711">
            <v>505206.90553290874</v>
          </cell>
          <cell r="O711">
            <v>510309.49527879112</v>
          </cell>
        </row>
        <row r="712">
          <cell r="C712" t="str">
            <v>K-Factor Writeback in 2010 from prior years</v>
          </cell>
          <cell r="F712">
            <v>17670483.722473085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</row>
        <row r="713">
          <cell r="C713" t="str">
            <v>Total</v>
          </cell>
          <cell r="F713">
            <v>119231048.88815391</v>
          </cell>
          <cell r="G713">
            <v>105218500.84741499</v>
          </cell>
          <cell r="H713">
            <v>109155117.74821107</v>
          </cell>
          <cell r="I713">
            <v>111289066.16087708</v>
          </cell>
          <cell r="J713">
            <v>113328144.95675009</v>
          </cell>
          <cell r="K713">
            <v>117920985.43454124</v>
          </cell>
          <cell r="L713">
            <v>124591169.63580783</v>
          </cell>
          <cell r="M713">
            <v>128959815.40027554</v>
          </cell>
          <cell r="N713">
            <v>131720633.16744231</v>
          </cell>
          <cell r="O713">
            <v>134578286.35936424</v>
          </cell>
        </row>
        <row r="715">
          <cell r="C715" t="str">
            <v>Grid Fees 2010 Seasonalised</v>
          </cell>
        </row>
        <row r="716">
          <cell r="C716" t="str">
            <v>Transmission Charges</v>
          </cell>
          <cell r="F716" t="str">
            <v>January</v>
          </cell>
          <cell r="G716" t="str">
            <v>February</v>
          </cell>
          <cell r="H716" t="str">
            <v>March</v>
          </cell>
          <cell r="I716" t="str">
            <v>April</v>
          </cell>
          <cell r="J716" t="str">
            <v>May</v>
          </cell>
          <cell r="K716" t="str">
            <v>June</v>
          </cell>
          <cell r="L716" t="str">
            <v>July</v>
          </cell>
          <cell r="M716" t="str">
            <v>August</v>
          </cell>
          <cell r="N716" t="str">
            <v>September</v>
          </cell>
          <cell r="O716" t="str">
            <v>October</v>
          </cell>
          <cell r="P716" t="str">
            <v>November</v>
          </cell>
          <cell r="Q716" t="str">
            <v>December</v>
          </cell>
          <cell r="R716" t="str">
            <v>Total</v>
          </cell>
        </row>
        <row r="717">
          <cell r="F717" t="str">
            <v>$</v>
          </cell>
          <cell r="G717" t="str">
            <v>$</v>
          </cell>
          <cell r="H717" t="str">
            <v>$</v>
          </cell>
          <cell r="I717" t="str">
            <v>$</v>
          </cell>
          <cell r="J717" t="str">
            <v>$</v>
          </cell>
          <cell r="K717" t="str">
            <v>$</v>
          </cell>
          <cell r="L717" t="str">
            <v>$</v>
          </cell>
          <cell r="M717" t="str">
            <v>$</v>
          </cell>
          <cell r="N717" t="str">
            <v>$</v>
          </cell>
          <cell r="O717" t="str">
            <v>$</v>
          </cell>
          <cell r="P717" t="str">
            <v>$</v>
          </cell>
          <cell r="Q717" t="str">
            <v>$</v>
          </cell>
          <cell r="R717" t="str">
            <v>$</v>
          </cell>
        </row>
        <row r="718">
          <cell r="C718" t="str">
            <v>VPX</v>
          </cell>
          <cell r="F718">
            <v>7802290.27165775</v>
          </cell>
          <cell r="G718">
            <v>7319689.6013829019</v>
          </cell>
          <cell r="H718">
            <v>7748451.0831724647</v>
          </cell>
          <cell r="I718">
            <v>8161371.3379866434</v>
          </cell>
          <cell r="J718">
            <v>8791376.6454570238</v>
          </cell>
          <cell r="K718">
            <v>8937192.3439078461</v>
          </cell>
          <cell r="L718">
            <v>8019993.6059880713</v>
          </cell>
          <cell r="M718">
            <v>7959403.7912747702</v>
          </cell>
          <cell r="N718">
            <v>7555434.5680152522</v>
          </cell>
          <cell r="O718">
            <v>7611582.0425877003</v>
          </cell>
          <cell r="P718">
            <v>7493551.2365782876</v>
          </cell>
          <cell r="Q718">
            <v>7549359.9754799874</v>
          </cell>
          <cell r="R718">
            <v>94949696.503488705</v>
          </cell>
        </row>
        <row r="719">
          <cell r="C719" t="str">
            <v>SPI Powernet</v>
          </cell>
          <cell r="F719">
            <v>1413719.5600329055</v>
          </cell>
          <cell r="G719">
            <v>1413719.5600329055</v>
          </cell>
          <cell r="H719">
            <v>1494872.6077078069</v>
          </cell>
          <cell r="I719">
            <v>1664692.4920719774</v>
          </cell>
          <cell r="J719">
            <v>1661779.0262870775</v>
          </cell>
          <cell r="K719">
            <v>1661779.0262870775</v>
          </cell>
          <cell r="L719">
            <v>1267115.6579358738</v>
          </cell>
          <cell r="M719">
            <v>1267115.6579358738</v>
          </cell>
          <cell r="N719">
            <v>1267115.6579358738</v>
          </cell>
          <cell r="O719">
            <v>1267115.6579358738</v>
          </cell>
          <cell r="P719">
            <v>1267115.6579358738</v>
          </cell>
          <cell r="Q719">
            <v>1267115.6579358738</v>
          </cell>
          <cell r="R719">
            <v>16913256.220034994</v>
          </cell>
        </row>
        <row r="720">
          <cell r="C720" t="str">
            <v>Grid Equalisation</v>
          </cell>
          <cell r="F720">
            <v>-950550</v>
          </cell>
          <cell r="G720">
            <v>-950550</v>
          </cell>
          <cell r="H720">
            <v>-950550</v>
          </cell>
          <cell r="I720">
            <v>-950550</v>
          </cell>
          <cell r="J720">
            <v>-950550</v>
          </cell>
          <cell r="K720">
            <v>-950550</v>
          </cell>
          <cell r="L720">
            <v>-950550</v>
          </cell>
          <cell r="M720">
            <v>-950550</v>
          </cell>
          <cell r="N720">
            <v>-950550</v>
          </cell>
          <cell r="O720">
            <v>-950550</v>
          </cell>
          <cell r="P720">
            <v>-950550</v>
          </cell>
          <cell r="Q720">
            <v>-950550</v>
          </cell>
          <cell r="R720">
            <v>-11406600</v>
          </cell>
        </row>
        <row r="721">
          <cell r="C721" t="str">
            <v>AGL</v>
          </cell>
          <cell r="F721">
            <v>172487.82606851246</v>
          </cell>
          <cell r="G721">
            <v>145347.64663623748</v>
          </cell>
          <cell r="H721">
            <v>133656.55766189995</v>
          </cell>
          <cell r="I721">
            <v>261784.76105486247</v>
          </cell>
          <cell r="J721">
            <v>214850.45354764842</v>
          </cell>
          <cell r="K721">
            <v>214850.45354764842</v>
          </cell>
          <cell r="L721">
            <v>214850.45354764842</v>
          </cell>
          <cell r="M721">
            <v>214850.45354764842</v>
          </cell>
          <cell r="N721">
            <v>214850.45354764842</v>
          </cell>
          <cell r="O721">
            <v>214850.45354764842</v>
          </cell>
          <cell r="P721">
            <v>214850.45354764842</v>
          </cell>
          <cell r="Q721">
            <v>214850.45354764842</v>
          </cell>
          <cell r="R721">
            <v>2432080.4198026997</v>
          </cell>
        </row>
        <row r="722">
          <cell r="C722" t="str">
            <v>Aust Inland Energy</v>
          </cell>
          <cell r="F722">
            <v>-201121.51700891249</v>
          </cell>
          <cell r="G722">
            <v>-189432.93347842502</v>
          </cell>
          <cell r="H722">
            <v>-189766.30126544999</v>
          </cell>
          <cell r="I722">
            <v>-165567.38969452502</v>
          </cell>
          <cell r="J722">
            <v>-172024.14885144981</v>
          </cell>
          <cell r="K722">
            <v>-172024.14885144981</v>
          </cell>
          <cell r="L722">
            <v>-172024.14885144981</v>
          </cell>
          <cell r="M722">
            <v>-172024.14885144981</v>
          </cell>
          <cell r="N722">
            <v>-172024.14885144981</v>
          </cell>
          <cell r="O722">
            <v>-172024.14885144981</v>
          </cell>
          <cell r="P722">
            <v>-172024.14885144981</v>
          </cell>
          <cell r="Q722">
            <v>-172024.14885144981</v>
          </cell>
          <cell r="R722">
            <v>-2122081.3322589109</v>
          </cell>
        </row>
        <row r="723">
          <cell r="C723" t="str">
            <v>ETSA</v>
          </cell>
          <cell r="F723">
            <v>30862.385927099996</v>
          </cell>
          <cell r="G723">
            <v>28825.757855212501</v>
          </cell>
          <cell r="H723">
            <v>32592.045786299997</v>
          </cell>
          <cell r="I723">
            <v>27019.332839362498</v>
          </cell>
          <cell r="J723">
            <v>28327.02582709273</v>
          </cell>
          <cell r="K723">
            <v>28327.02582709273</v>
          </cell>
          <cell r="L723">
            <v>28327.02582709273</v>
          </cell>
          <cell r="M723">
            <v>28327.02582709273</v>
          </cell>
          <cell r="N723">
            <v>28327.02582709273</v>
          </cell>
          <cell r="O723">
            <v>28327.02582709273</v>
          </cell>
          <cell r="P723">
            <v>28327.02582709273</v>
          </cell>
          <cell r="Q723">
            <v>28327.02582709273</v>
          </cell>
          <cell r="R723">
            <v>345915.72902471677</v>
          </cell>
        </row>
        <row r="724">
          <cell r="C724" t="str">
            <v>Embedded Generators</v>
          </cell>
          <cell r="F724">
            <v>37358.135465719832</v>
          </cell>
          <cell r="G724">
            <v>37358.135465719832</v>
          </cell>
          <cell r="H724">
            <v>37358.135465719832</v>
          </cell>
          <cell r="I724">
            <v>37358.135465719832</v>
          </cell>
          <cell r="J724">
            <v>37358.135465719832</v>
          </cell>
          <cell r="K724">
            <v>37358.135465719832</v>
          </cell>
          <cell r="L724">
            <v>37358.135465719832</v>
          </cell>
          <cell r="M724">
            <v>37358.135465719832</v>
          </cell>
          <cell r="N724">
            <v>37358.135465719832</v>
          </cell>
          <cell r="O724">
            <v>37358.135465719832</v>
          </cell>
          <cell r="P724">
            <v>37358.135465719832</v>
          </cell>
          <cell r="Q724">
            <v>37358.135465719832</v>
          </cell>
          <cell r="R724">
            <v>448297.62558863807</v>
          </cell>
        </row>
        <row r="725">
          <cell r="C725" t="str">
            <v>K-Factor Writeback in 2010 from prior years</v>
          </cell>
          <cell r="F725">
            <v>1472540.3102060903</v>
          </cell>
          <cell r="G725">
            <v>1472540.3102060903</v>
          </cell>
          <cell r="H725">
            <v>1472540.3102060903</v>
          </cell>
          <cell r="I725">
            <v>1472540.3102060903</v>
          </cell>
          <cell r="J725">
            <v>1472540.3102060903</v>
          </cell>
          <cell r="K725">
            <v>1472540.3102060903</v>
          </cell>
          <cell r="L725">
            <v>1472540.3102060903</v>
          </cell>
          <cell r="M725">
            <v>1472540.3102060903</v>
          </cell>
          <cell r="N725">
            <v>1472540.3102060903</v>
          </cell>
          <cell r="O725">
            <v>1472540.3102060903</v>
          </cell>
          <cell r="P725">
            <v>1472540.3102060903</v>
          </cell>
          <cell r="Q725">
            <v>1472540.3102060903</v>
          </cell>
          <cell r="R725">
            <v>17670483.722473089</v>
          </cell>
        </row>
        <row r="726">
          <cell r="C726" t="str">
            <v>Total</v>
          </cell>
          <cell r="F726">
            <v>9777586.9723491669</v>
          </cell>
          <cell r="G726">
            <v>9277498.0781006422</v>
          </cell>
          <cell r="H726">
            <v>9779154.4387348332</v>
          </cell>
          <cell r="I726">
            <v>10508648.979930133</v>
          </cell>
          <cell r="J726">
            <v>11083657.447939204</v>
          </cell>
          <cell r="K726">
            <v>11229473.146390026</v>
          </cell>
          <cell r="L726">
            <v>9917611.0401190482</v>
          </cell>
          <cell r="M726">
            <v>9857021.2254057471</v>
          </cell>
          <cell r="N726">
            <v>9453052.0021462273</v>
          </cell>
          <cell r="O726">
            <v>9509199.4767186753</v>
          </cell>
          <cell r="P726">
            <v>9391168.6707092635</v>
          </cell>
          <cell r="Q726">
            <v>9446977.4096109625</v>
          </cell>
          <cell r="R726">
            <v>119231048.88815394</v>
          </cell>
        </row>
        <row r="729">
          <cell r="C729" t="str">
            <v>Transmission Charges</v>
          </cell>
          <cell r="F729" t="str">
            <v>2010 Transmission Charges</v>
          </cell>
          <cell r="G729" t="str">
            <v>2011 Transmission Charges</v>
          </cell>
          <cell r="H729" t="str">
            <v>2012 Transmission Charges</v>
          </cell>
          <cell r="I729" t="str">
            <v>2013 Transmission Charges</v>
          </cell>
          <cell r="J729" t="str">
            <v>2014 Transmission Charges</v>
          </cell>
          <cell r="K729" t="str">
            <v>2015 Transmission Charges</v>
          </cell>
          <cell r="L729" t="str">
            <v>2016 Transmission Charges</v>
          </cell>
          <cell r="M729" t="str">
            <v>2017 Transmission Charges</v>
          </cell>
          <cell r="N729" t="str">
            <v>2018 Transmission Charges</v>
          </cell>
          <cell r="O729" t="str">
            <v>2019 Transmission Charges</v>
          </cell>
        </row>
        <row r="730">
          <cell r="F730" t="str">
            <v>$</v>
          </cell>
          <cell r="G730" t="str">
            <v>$</v>
          </cell>
          <cell r="H730" t="str">
            <v>$</v>
          </cell>
          <cell r="I730" t="str">
            <v>$</v>
          </cell>
          <cell r="J730" t="str">
            <v>$</v>
          </cell>
          <cell r="K730" t="str">
            <v>$</v>
          </cell>
          <cell r="L730" t="str">
            <v>$</v>
          </cell>
          <cell r="M730" t="str">
            <v>$</v>
          </cell>
          <cell r="N730" t="str">
            <v>$</v>
          </cell>
          <cell r="O730" t="str">
            <v>$</v>
          </cell>
        </row>
        <row r="731">
          <cell r="C731" t="str">
            <v>VPX</v>
          </cell>
          <cell r="F731">
            <v>94949696.50348869</v>
          </cell>
          <cell r="G731">
            <v>96545862.363150686</v>
          </cell>
          <cell r="H731">
            <v>98416112.221900433</v>
          </cell>
          <cell r="I731">
            <v>100382415.44889365</v>
          </cell>
          <cell r="J731">
            <v>102253756.81858474</v>
          </cell>
          <cell r="K731">
            <v>106361204.96604663</v>
          </cell>
          <cell r="L731">
            <v>110630586.83679397</v>
          </cell>
          <cell r="M731">
            <v>112916328.19361164</v>
          </cell>
          <cell r="N731">
            <v>115490845.9427326</v>
          </cell>
          <cell r="O731">
            <v>118159888.70108774</v>
          </cell>
        </row>
        <row r="732">
          <cell r="C732" t="str">
            <v>SPI Powernet</v>
          </cell>
          <cell r="F732">
            <v>16913256.220034994</v>
          </cell>
          <cell r="G732">
            <v>17061585.266657345</v>
          </cell>
          <cell r="H732">
            <v>17211412.436650585</v>
          </cell>
          <cell r="I732">
            <v>17362752.861060757</v>
          </cell>
          <cell r="J732">
            <v>17515621.82375747</v>
          </cell>
          <cell r="K732">
            <v>17975038.538961381</v>
          </cell>
          <cell r="L732">
            <v>18448260.726457171</v>
          </cell>
          <cell r="M732">
            <v>18612093.318594389</v>
          </cell>
          <cell r="N732">
            <v>18777580.619912192</v>
          </cell>
          <cell r="O732">
            <v>18944739.342973307</v>
          </cell>
        </row>
        <row r="733">
          <cell r="C733" t="str">
            <v>Grid Equalisation</v>
          </cell>
          <cell r="F733">
            <v>-11406600</v>
          </cell>
          <cell r="G733">
            <v>-9505500</v>
          </cell>
          <cell r="H733">
            <v>-7604400</v>
          </cell>
          <cell r="I733">
            <v>-7604400</v>
          </cell>
          <cell r="J733">
            <v>-7604400</v>
          </cell>
          <cell r="K733">
            <v>-7604400</v>
          </cell>
          <cell r="L733">
            <v>-5703300</v>
          </cell>
          <cell r="M733">
            <v>-3802200</v>
          </cell>
          <cell r="N733">
            <v>-3802200</v>
          </cell>
          <cell r="O733">
            <v>-3802200</v>
          </cell>
        </row>
        <row r="734">
          <cell r="C734" t="str">
            <v>AGL</v>
          </cell>
          <cell r="F734">
            <v>2432080.4198027002</v>
          </cell>
          <cell r="G734">
            <v>2461050.2943878281</v>
          </cell>
          <cell r="H734">
            <v>2501341.8084571655</v>
          </cell>
          <cell r="I734">
            <v>2544668.984545426</v>
          </cell>
          <cell r="J734">
            <v>2582497.4728403189</v>
          </cell>
          <cell r="K734">
            <v>2626813.5388286826</v>
          </cell>
          <cell r="L734">
            <v>2671437.7705068458</v>
          </cell>
          <cell r="M734">
            <v>2719532.3158111866</v>
          </cell>
          <cell r="N734">
            <v>2777973.4091633554</v>
          </cell>
          <cell r="O734">
            <v>2838594.6597836595</v>
          </cell>
        </row>
        <row r="735">
          <cell r="C735" t="str">
            <v>Aust Inland Energy</v>
          </cell>
          <cell r="F735">
            <v>-2122081.3322589109</v>
          </cell>
          <cell r="G735">
            <v>-2147358.6337635908</v>
          </cell>
          <cell r="H735">
            <v>-2182514.4901073235</v>
          </cell>
          <cell r="I735">
            <v>-2220319.0753536662</v>
          </cell>
          <cell r="J735">
            <v>-2253325.849383235</v>
          </cell>
          <cell r="K735">
            <v>-2291993.2781357304</v>
          </cell>
          <cell r="L735">
            <v>-2330929.5930040972</v>
          </cell>
          <cell r="M735">
            <v>-2372893.8865952203</v>
          </cell>
          <cell r="N735">
            <v>-2423885.9311960721</v>
          </cell>
          <cell r="O735">
            <v>-2476780.2447360707</v>
          </cell>
        </row>
        <row r="736">
          <cell r="C736" t="str">
            <v>ETSA</v>
          </cell>
          <cell r="F736">
            <v>345915.72902471683</v>
          </cell>
          <cell r="G736">
            <v>350036.12537562451</v>
          </cell>
          <cell r="H736">
            <v>355766.80284390296</v>
          </cell>
          <cell r="I736">
            <v>361929.24368307914</v>
          </cell>
          <cell r="J736">
            <v>367309.60405269731</v>
          </cell>
          <cell r="K736">
            <v>373612.69508087798</v>
          </cell>
          <cell r="L736">
            <v>379959.61663307401</v>
          </cell>
          <cell r="M736">
            <v>386800.12222063716</v>
          </cell>
          <cell r="N736">
            <v>395112.22129734326</v>
          </cell>
          <cell r="O736">
            <v>403734.40497678495</v>
          </cell>
        </row>
        <row r="737">
          <cell r="C737" t="str">
            <v>Embedded Generators</v>
          </cell>
          <cell r="F737">
            <v>448297.62558863801</v>
          </cell>
          <cell r="G737">
            <v>452825.43160708324</v>
          </cell>
          <cell r="H737">
            <v>457398.96846631478</v>
          </cell>
          <cell r="I737">
            <v>462018.69804782455</v>
          </cell>
          <cell r="J737">
            <v>466685.08689810761</v>
          </cell>
          <cell r="K737">
            <v>480708.97375939571</v>
          </cell>
          <cell r="L737">
            <v>495154.27842086554</v>
          </cell>
          <cell r="M737">
            <v>500155.3366329163</v>
          </cell>
          <cell r="N737">
            <v>505206.90553290874</v>
          </cell>
          <cell r="O737">
            <v>510309.49527879112</v>
          </cell>
        </row>
        <row r="738">
          <cell r="C738" t="str">
            <v>K-Factor Writeback in 2010 from prior years</v>
          </cell>
          <cell r="F738">
            <v>17670483.722473085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</row>
        <row r="739">
          <cell r="C739" t="str">
            <v>Total</v>
          </cell>
          <cell r="F739">
            <v>119231048.88815391</v>
          </cell>
          <cell r="G739">
            <v>105218500.84741499</v>
          </cell>
          <cell r="H739">
            <v>109155117.74821107</v>
          </cell>
          <cell r="I739">
            <v>111289066.16087708</v>
          </cell>
          <cell r="J739">
            <v>113328144.95675009</v>
          </cell>
          <cell r="K739">
            <v>117920985.43454124</v>
          </cell>
          <cell r="L739">
            <v>124591169.63580783</v>
          </cell>
          <cell r="M739">
            <v>128959815.40027554</v>
          </cell>
          <cell r="N739">
            <v>131720633.16744231</v>
          </cell>
          <cell r="O739">
            <v>134578286.35936424</v>
          </cell>
        </row>
      </sheetData>
      <sheetData sheetId="8" refreshError="1"/>
      <sheetData sheetId="9" refreshError="1"/>
      <sheetData sheetId="10" refreshError="1">
        <row r="9">
          <cell r="A9" t="str">
            <v>x</v>
          </cell>
          <cell r="B9" t="str">
            <v xml:space="preserve">Source:  </v>
          </cell>
          <cell r="D9" t="str">
            <v>% price change</v>
          </cell>
          <cell r="H9" t="str">
            <v>Tariff component flag</v>
          </cell>
          <cell r="K9" t="str">
            <v xml:space="preserve">Forecast Revenue (t) ($000's) </v>
          </cell>
          <cell r="O9" t="str">
            <v>Average price c/kWh</v>
          </cell>
          <cell r="S9" t="str">
            <v>Forecast Revenue ($000's) t volume, (t-1) prices</v>
          </cell>
          <cell r="V9" t="str">
            <v>Average price c/kWh</v>
          </cell>
          <cell r="Y9" t="str">
            <v>Actual Revenue (t-1)</v>
          </cell>
          <cell r="AB9" t="str">
            <v>Average price c/kWh (t-1)</v>
          </cell>
          <cell r="AE9" t="str">
            <v>Actual Revenue (t-2)</v>
          </cell>
          <cell r="AH9" t="str">
            <v>Average price c/kWh (t-2)</v>
          </cell>
          <cell r="AK9" t="str">
            <v xml:space="preserve">Revenue Pt * Qt-2 ($000's) </v>
          </cell>
          <cell r="AN9" t="str">
            <v xml:space="preserve">Revenue Pt-1 * Qt-2 ($000's) </v>
          </cell>
          <cell r="AQ9" t="str">
            <v>% Price Change 2010 (Qt-2)</v>
          </cell>
        </row>
        <row r="10">
          <cell r="A10" t="str">
            <v>x</v>
          </cell>
          <cell r="B10" t="str">
            <v>Network Tariffs</v>
          </cell>
          <cell r="C10" t="str">
            <v>Network Tariff Category</v>
          </cell>
          <cell r="D10" t="str">
            <v>DUOS</v>
          </cell>
          <cell r="E10" t="str">
            <v>TUOS</v>
          </cell>
          <cell r="F10" t="str">
            <v>NUOS</v>
          </cell>
          <cell r="H10" t="str">
            <v>MAX Increase</v>
          </cell>
          <cell r="I10" t="str">
            <v>Min Increase</v>
          </cell>
          <cell r="K10" t="str">
            <v>DUOS</v>
          </cell>
          <cell r="L10" t="str">
            <v>TUOS</v>
          </cell>
          <cell r="M10" t="str">
            <v>NUOS</v>
          </cell>
          <cell r="N10" t="str">
            <v>Total sales</v>
          </cell>
          <cell r="O10" t="str">
            <v>DUOS</v>
          </cell>
          <cell r="P10" t="str">
            <v>TUOS</v>
          </cell>
          <cell r="Q10" t="str">
            <v>NUOS</v>
          </cell>
          <cell r="S10" t="str">
            <v>DUOS</v>
          </cell>
          <cell r="T10" t="str">
            <v>TUOS</v>
          </cell>
          <cell r="U10" t="str">
            <v>NUOS</v>
          </cell>
          <cell r="V10" t="str">
            <v>DUOS</v>
          </cell>
          <cell r="W10" t="str">
            <v>TUOS</v>
          </cell>
          <cell r="X10" t="str">
            <v>NUOS</v>
          </cell>
          <cell r="Y10" t="str">
            <v>DUOS</v>
          </cell>
          <cell r="Z10" t="str">
            <v>TUOS</v>
          </cell>
          <cell r="AA10" t="str">
            <v>NUOS</v>
          </cell>
          <cell r="AB10" t="str">
            <v>DUOS</v>
          </cell>
          <cell r="AC10" t="str">
            <v>TUOS</v>
          </cell>
          <cell r="AD10" t="str">
            <v>NUOS</v>
          </cell>
          <cell r="AE10" t="str">
            <v>DUOS</v>
          </cell>
          <cell r="AF10" t="str">
            <v>TUOS</v>
          </cell>
          <cell r="AG10" t="str">
            <v>NUOS</v>
          </cell>
          <cell r="AH10" t="str">
            <v>DUOS</v>
          </cell>
          <cell r="AI10" t="str">
            <v>TUOS</v>
          </cell>
          <cell r="AJ10" t="str">
            <v>NUOS</v>
          </cell>
          <cell r="AK10" t="str">
            <v>DUOS</v>
          </cell>
          <cell r="AL10" t="str">
            <v>TUOS</v>
          </cell>
          <cell r="AM10" t="str">
            <v>NUOS</v>
          </cell>
          <cell r="AN10" t="str">
            <v>DUOS</v>
          </cell>
          <cell r="AO10" t="str">
            <v>TUOS</v>
          </cell>
          <cell r="AP10" t="str">
            <v>NUOS</v>
          </cell>
          <cell r="AQ10" t="str">
            <v>DUOS</v>
          </cell>
          <cell r="AR10" t="str">
            <v>TUOS</v>
          </cell>
          <cell r="AS10" t="str">
            <v>NUOS</v>
          </cell>
        </row>
        <row r="11">
          <cell r="A11" t="str">
            <v>x</v>
          </cell>
        </row>
        <row r="12">
          <cell r="A12">
            <v>1</v>
          </cell>
          <cell r="B12" t="str">
            <v>Residential Single Rate</v>
          </cell>
          <cell r="C12" t="str">
            <v>D1</v>
          </cell>
          <cell r="D12">
            <v>-2.5817772003267417E-2</v>
          </cell>
          <cell r="E12">
            <v>9.8107656912477609E-2</v>
          </cell>
          <cell r="F12">
            <v>-1.2037571799984248E-2</v>
          </cell>
          <cell r="H12">
            <v>2.0040418323785669E-3</v>
          </cell>
          <cell r="I12">
            <v>-1.702256269820801E-2</v>
          </cell>
          <cell r="K12">
            <v>159471.45577021633</v>
          </cell>
          <cell r="L12">
            <v>22489.38163345676</v>
          </cell>
          <cell r="M12">
            <v>181960.8374036731</v>
          </cell>
          <cell r="N12">
            <v>2549423757.4562445</v>
          </cell>
          <cell r="O12">
            <v>6.2551961126044118</v>
          </cell>
          <cell r="P12">
            <v>0.88213587747751043</v>
          </cell>
          <cell r="Q12">
            <v>7.1373319900819228</v>
          </cell>
          <cell r="S12">
            <v>163697.76740656287</v>
          </cell>
          <cell r="T12">
            <v>20480.12459606156</v>
          </cell>
          <cell r="U12">
            <v>184177.89200262443</v>
          </cell>
          <cell r="V12">
            <v>6.4209712852874912</v>
          </cell>
          <cell r="W12">
            <v>0.80332367407198513</v>
          </cell>
          <cell r="X12">
            <v>7.2242949593594767</v>
          </cell>
          <cell r="Y12">
            <v>163374.87779379991</v>
          </cell>
          <cell r="Z12">
            <v>20402.518446024675</v>
          </cell>
          <cell r="AA12">
            <v>183777.39623982459</v>
          </cell>
          <cell r="AB12">
            <v>6.4121660250870631</v>
          </cell>
          <cell r="AC12">
            <v>0.80076164323702592</v>
          </cell>
          <cell r="AD12">
            <v>7.212927668324089</v>
          </cell>
          <cell r="AE12">
            <v>154418.33338046001</v>
          </cell>
          <cell r="AF12">
            <v>21073.701758920535</v>
          </cell>
          <cell r="AG12">
            <v>175492.03513938055</v>
          </cell>
          <cell r="AH12">
            <v>6.405328800581219</v>
          </cell>
          <cell r="AI12">
            <v>0.87414483666713105</v>
          </cell>
          <cell r="AJ12">
            <v>7.2794736372483495</v>
          </cell>
          <cell r="AK12">
            <v>151152062.15246886</v>
          </cell>
          <cell r="AL12">
            <v>21390818.374223009</v>
          </cell>
          <cell r="AM12">
            <v>172542880.52669185</v>
          </cell>
          <cell r="AN12">
            <v>155157912.25919205</v>
          </cell>
          <cell r="AO12">
            <v>19486095.437601637</v>
          </cell>
          <cell r="AP12">
            <v>174644007.69679368</v>
          </cell>
          <cell r="AQ12">
            <v>-2.5817891259270032E-2</v>
          </cell>
          <cell r="AR12">
            <v>9.7747798819967535E-2</v>
          </cell>
          <cell r="AS12">
            <v>-1.2030914760898459E-2</v>
          </cell>
        </row>
        <row r="13">
          <cell r="A13">
            <v>2</v>
          </cell>
          <cell r="B13" t="str">
            <v>ClimateSaver</v>
          </cell>
          <cell r="C13" t="str">
            <v>D1.CS</v>
          </cell>
          <cell r="D13">
            <v>-2.580124849760073E-2</v>
          </cell>
          <cell r="E13">
            <v>9.8273637575201037E-2</v>
          </cell>
          <cell r="F13">
            <v>-1.3541168014337232E-2</v>
          </cell>
          <cell r="H13">
            <v>-1.3359070410501217E-2</v>
          </cell>
          <cell r="I13">
            <v>-1.7497872780421808E-2</v>
          </cell>
          <cell r="K13">
            <v>1596.4700731727985</v>
          </cell>
          <cell r="L13">
            <v>197.34120713849842</v>
          </cell>
          <cell r="M13">
            <v>1793.8112803112965</v>
          </cell>
          <cell r="N13">
            <v>38594490.956992589</v>
          </cell>
          <cell r="O13">
            <v>4.1365232021114364</v>
          </cell>
          <cell r="P13">
            <v>0.51131962683068877</v>
          </cell>
          <cell r="Q13">
            <v>4.6478428289421236</v>
          </cell>
          <cell r="S13">
            <v>1638.751918651855</v>
          </cell>
          <cell r="T13">
            <v>179.68309571209758</v>
          </cell>
          <cell r="U13">
            <v>1818.4350143639526</v>
          </cell>
          <cell r="V13">
            <v>4.246077297607016</v>
          </cell>
          <cell r="W13">
            <v>0.46556669425262215</v>
          </cell>
          <cell r="X13">
            <v>4.7116439918596376</v>
          </cell>
          <cell r="Y13">
            <v>1638.751918651855</v>
          </cell>
          <cell r="Z13">
            <v>179.68309571209758</v>
          </cell>
          <cell r="AA13">
            <v>1818.4350143639526</v>
          </cell>
          <cell r="AB13">
            <v>4.246077297607016</v>
          </cell>
          <cell r="AC13">
            <v>0.46556669425262204</v>
          </cell>
          <cell r="AD13">
            <v>4.7116439918596376</v>
          </cell>
          <cell r="AE13">
            <v>1642.4662234073999</v>
          </cell>
          <cell r="AF13">
            <v>199.830617786</v>
          </cell>
          <cell r="AG13">
            <v>1842.2968411933998</v>
          </cell>
          <cell r="AH13">
            <v>3.866186818301407</v>
          </cell>
          <cell r="AI13">
            <v>0.47037953619191553</v>
          </cell>
          <cell r="AJ13">
            <v>4.3365663544933222</v>
          </cell>
          <cell r="AK13">
            <v>1638076.4925418</v>
          </cell>
          <cell r="AL13">
            <v>203015.15824148501</v>
          </cell>
          <cell r="AM13">
            <v>1841091.650783285</v>
          </cell>
          <cell r="AN13">
            <v>1681436.8980945998</v>
          </cell>
          <cell r="AO13">
            <v>184937.88688050001</v>
          </cell>
          <cell r="AP13">
            <v>1866374.7849750998</v>
          </cell>
          <cell r="AQ13">
            <v>-2.5787709073076592E-2</v>
          </cell>
          <cell r="AR13">
            <v>9.7747798819967313E-2</v>
          </cell>
          <cell r="AS13">
            <v>-1.3546654399401392E-2</v>
          </cell>
        </row>
        <row r="14">
          <cell r="A14">
            <v>3</v>
          </cell>
          <cell r="B14" t="str">
            <v>ClimateSaver Interval</v>
          </cell>
          <cell r="C14" t="str">
            <v>D3.CS</v>
          </cell>
          <cell r="D14">
            <v>-2.5794256381583461E-2</v>
          </cell>
          <cell r="E14">
            <v>9.8284423255773162E-2</v>
          </cell>
          <cell r="F14">
            <v>-1.3519955018394064E-2</v>
          </cell>
          <cell r="H14">
            <v>0</v>
          </cell>
          <cell r="I14">
            <v>0</v>
          </cell>
          <cell r="K14">
            <v>502.5658404240998</v>
          </cell>
          <cell r="L14">
            <v>62.200671848152325</v>
          </cell>
          <cell r="M14">
            <v>564.76651227225227</v>
          </cell>
          <cell r="N14">
            <v>12615596.63265869</v>
          </cell>
          <cell r="O14">
            <v>3.9836866622945117</v>
          </cell>
          <cell r="P14">
            <v>0.4930458198634064</v>
          </cell>
          <cell r="Q14">
            <v>4.4767324821579191</v>
          </cell>
          <cell r="S14">
            <v>515.87238498251781</v>
          </cell>
          <cell r="T14">
            <v>56.634393178192944</v>
          </cell>
          <cell r="U14">
            <v>572.50677816071072</v>
          </cell>
          <cell r="V14">
            <v>4.089163596488576</v>
          </cell>
          <cell r="W14">
            <v>0.44892362071549091</v>
          </cell>
          <cell r="X14">
            <v>4.5380872172040672</v>
          </cell>
          <cell r="Y14">
            <v>515.87238498251781</v>
          </cell>
          <cell r="Z14">
            <v>56.634393178192944</v>
          </cell>
          <cell r="AA14">
            <v>572.50677816071072</v>
          </cell>
          <cell r="AB14">
            <v>4.089163596488576</v>
          </cell>
          <cell r="AC14">
            <v>0.44892362071549086</v>
          </cell>
          <cell r="AD14">
            <v>4.5380872172040672</v>
          </cell>
          <cell r="AE14">
            <v>267.2679200243</v>
          </cell>
          <cell r="AF14">
            <v>32.574096185199998</v>
          </cell>
          <cell r="AG14">
            <v>299.8420162095</v>
          </cell>
          <cell r="AH14">
            <v>3.6518615762963758</v>
          </cell>
          <cell r="AI14">
            <v>0.44508181240194755</v>
          </cell>
          <cell r="AJ14">
            <v>4.0969433886983238</v>
          </cell>
          <cell r="AK14">
            <v>266557.97197770001</v>
          </cell>
          <cell r="AL14">
            <v>33098.489591766498</v>
          </cell>
          <cell r="AM14">
            <v>299656.46156946651</v>
          </cell>
          <cell r="AN14">
            <v>273610.48076110001</v>
          </cell>
          <cell r="AO14">
            <v>30151.269378400004</v>
          </cell>
          <cell r="AP14">
            <v>303761.75013950001</v>
          </cell>
          <cell r="AQ14">
            <v>-2.5775726002096433E-2</v>
          </cell>
          <cell r="AR14">
            <v>9.7747798819967535E-2</v>
          </cell>
          <cell r="AS14">
            <v>-1.3514830514863019E-2</v>
          </cell>
        </row>
        <row r="15">
          <cell r="A15">
            <v>0</v>
          </cell>
          <cell r="B15" t="str">
            <v>New Tariff 3</v>
          </cell>
          <cell r="C15" t="str">
            <v/>
          </cell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A16">
            <v>0</v>
          </cell>
          <cell r="B16" t="str">
            <v>New Tariff 4</v>
          </cell>
          <cell r="C16" t="str">
            <v/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A17">
            <v>0</v>
          </cell>
          <cell r="B17" t="str">
            <v>New Tariff 5</v>
          </cell>
          <cell r="C17" t="str">
            <v/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A18">
            <v>0</v>
          </cell>
          <cell r="B18" t="str">
            <v>New Tariff 6</v>
          </cell>
          <cell r="C18" t="str">
            <v/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A19">
            <v>0</v>
          </cell>
          <cell r="B19" t="str">
            <v>New Tariff 7</v>
          </cell>
          <cell r="C19" t="str">
            <v/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A20">
            <v>0</v>
          </cell>
          <cell r="B20" t="str">
            <v>New Tariff 8</v>
          </cell>
          <cell r="C20" t="str">
            <v/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A21">
            <v>0</v>
          </cell>
          <cell r="B21" t="str">
            <v>New Tariff 9</v>
          </cell>
          <cell r="C21" t="str">
            <v/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A22">
            <v>0</v>
          </cell>
          <cell r="B22" t="str">
            <v>New Tariff 10</v>
          </cell>
          <cell r="C22" t="str">
            <v/>
          </cell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A23">
            <v>0</v>
          </cell>
          <cell r="B23" t="str">
            <v>New Tariff 11</v>
          </cell>
          <cell r="C23" t="str">
            <v/>
          </cell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A24">
            <v>4</v>
          </cell>
          <cell r="B24" t="str">
            <v>Residential Two Rate 5d</v>
          </cell>
          <cell r="C24" t="str">
            <v>D2</v>
          </cell>
          <cell r="D24">
            <v>-2.581444084394828E-2</v>
          </cell>
          <cell r="E24">
            <v>9.8017791419451994E-2</v>
          </cell>
          <cell r="F24">
            <v>-1.3496174103378739E-2</v>
          </cell>
          <cell r="H24">
            <v>5.9420178527163081E-3</v>
          </cell>
          <cell r="I24">
            <v>-2.02887285225678E-2</v>
          </cell>
          <cell r="K24">
            <v>18029.988229398721</v>
          </cell>
          <cell r="L24">
            <v>2244.8300999098969</v>
          </cell>
          <cell r="M24">
            <v>20274.818329308615</v>
          </cell>
          <cell r="N24">
            <v>436273122.00592101</v>
          </cell>
          <cell r="O24">
            <v>4.1327295494389915</v>
          </cell>
          <cell r="P24">
            <v>0.51454696305573244</v>
          </cell>
          <cell r="Q24">
            <v>4.6472765124947228</v>
          </cell>
          <cell r="S24">
            <v>18507.755591263649</v>
          </cell>
          <cell r="T24">
            <v>2044.438730822307</v>
          </cell>
          <cell r="U24">
            <v>20552.194322085958</v>
          </cell>
          <cell r="V24">
            <v>4.2422406189424766</v>
          </cell>
          <cell r="W24">
            <v>0.46861441324239089</v>
          </cell>
          <cell r="X24">
            <v>4.7108550321848677</v>
          </cell>
          <cell r="Y24">
            <v>18695.823846095747</v>
          </cell>
          <cell r="Z24">
            <v>2045.3436631759075</v>
          </cell>
          <cell r="AA24">
            <v>20741.167509271654</v>
          </cell>
          <cell r="AB24">
            <v>4.2743737652207372</v>
          </cell>
          <cell r="AC24">
            <v>0.46762118464040248</v>
          </cell>
          <cell r="AD24">
            <v>4.7419949498611391</v>
          </cell>
          <cell r="AE24">
            <v>17750.614320952238</v>
          </cell>
          <cell r="AF24">
            <v>2222.1362530446349</v>
          </cell>
          <cell r="AG24">
            <v>19972.750573996873</v>
          </cell>
          <cell r="AH24">
            <v>4.0197645139654838</v>
          </cell>
          <cell r="AI24">
            <v>0.50322001783574688</v>
          </cell>
          <cell r="AJ24">
            <v>4.5229845318012307</v>
          </cell>
          <cell r="AK24">
            <v>18141533.06015595</v>
          </cell>
          <cell r="AL24">
            <v>2255693.7293176237</v>
          </cell>
          <cell r="AM24">
            <v>20397226.789473575</v>
          </cell>
          <cell r="AN24">
            <v>18622250.635494087</v>
          </cell>
          <cell r="AO24">
            <v>2054837.8523212699</v>
          </cell>
          <cell r="AP24">
            <v>20677088.487815358</v>
          </cell>
          <cell r="AQ24">
            <v>-2.5814150219946375E-2</v>
          </cell>
          <cell r="AR24">
            <v>9.7747798819967535E-2</v>
          </cell>
          <cell r="AS24">
            <v>-1.3534869694381779E-2</v>
          </cell>
        </row>
        <row r="25">
          <cell r="A25">
            <v>5</v>
          </cell>
          <cell r="B25" t="str">
            <v>Docklands Two Rate 5d</v>
          </cell>
          <cell r="C25" t="str">
            <v>D2.DK</v>
          </cell>
          <cell r="D25">
            <v>-2.5833320197836272E-2</v>
          </cell>
          <cell r="E25">
            <v>9.7677720731452519E-2</v>
          </cell>
          <cell r="F25">
            <v>-7.4274795754079503E-3</v>
          </cell>
          <cell r="H25">
            <v>4.1186235887016309E-3</v>
          </cell>
          <cell r="I25">
            <v>-1.2593176484775537E-2</v>
          </cell>
          <cell r="K25">
            <v>283.9877908871988</v>
          </cell>
          <cell r="L25">
            <v>56.036719237173635</v>
          </cell>
          <cell r="M25">
            <v>340.02451012437251</v>
          </cell>
          <cell r="N25">
            <v>5028978.7864280026</v>
          </cell>
          <cell r="O25">
            <v>5.6470270197522634</v>
          </cell>
          <cell r="P25">
            <v>1.1142763097033375</v>
          </cell>
          <cell r="Q25">
            <v>6.7613033294556031</v>
          </cell>
          <cell r="S25">
            <v>291.51868645812414</v>
          </cell>
          <cell r="T25">
            <v>51.050247425840801</v>
          </cell>
          <cell r="U25">
            <v>342.56893388396492</v>
          </cell>
          <cell r="V25">
            <v>5.7967770165358932</v>
          </cell>
          <cell r="W25">
            <v>1.0151215503953421</v>
          </cell>
          <cell r="X25">
            <v>6.8118985669312355</v>
          </cell>
          <cell r="Y25">
            <v>289.64312911157026</v>
          </cell>
          <cell r="Z25">
            <v>50.725792268811361</v>
          </cell>
          <cell r="AA25">
            <v>340.36892138038161</v>
          </cell>
          <cell r="AB25">
            <v>5.7976986143178664</v>
          </cell>
          <cell r="AC25">
            <v>1.0153627895442991</v>
          </cell>
          <cell r="AD25">
            <v>6.8130614038621644</v>
          </cell>
          <cell r="AE25">
            <v>247.02612957786559</v>
          </cell>
          <cell r="AF25">
            <v>48.895656878649177</v>
          </cell>
          <cell r="AG25">
            <v>295.92178645651478</v>
          </cell>
          <cell r="AH25">
            <v>5.389593245125778</v>
          </cell>
          <cell r="AI25">
            <v>1.0668009189128649</v>
          </cell>
          <cell r="AJ25">
            <v>6.4563941640386444</v>
          </cell>
          <cell r="AK25">
            <v>245981.65315832788</v>
          </cell>
          <cell r="AL25">
            <v>49664.138722191565</v>
          </cell>
          <cell r="AM25">
            <v>295645.79188051948</v>
          </cell>
          <cell r="AN25">
            <v>252503.90231194755</v>
          </cell>
          <cell r="AO25">
            <v>45241.847695416393</v>
          </cell>
          <cell r="AP25">
            <v>297745.75000736397</v>
          </cell>
          <cell r="AQ25">
            <v>-2.5830290517894539E-2</v>
          </cell>
          <cell r="AR25">
            <v>9.7747798819967535E-2</v>
          </cell>
          <cell r="AS25">
            <v>-7.0528567638414863E-3</v>
          </cell>
        </row>
        <row r="26">
          <cell r="A26">
            <v>6</v>
          </cell>
          <cell r="B26" t="str">
            <v>Residential Interval</v>
          </cell>
          <cell r="C26" t="str">
            <v>D3</v>
          </cell>
          <cell r="D26">
            <v>-2.5827734646297642E-2</v>
          </cell>
          <cell r="E26">
            <v>9.7906141535018476E-2</v>
          </cell>
          <cell r="F26">
            <v>-1.5143168698084585E-2</v>
          </cell>
          <cell r="H26">
            <v>0</v>
          </cell>
          <cell r="I26">
            <v>0</v>
          </cell>
          <cell r="K26">
            <v>5114.4402979356473</v>
          </cell>
          <cell r="L26">
            <v>544.77420287808229</v>
          </cell>
          <cell r="M26">
            <v>5659.2145008137295</v>
          </cell>
          <cell r="N26">
            <v>94469409.082779348</v>
          </cell>
          <cell r="O26">
            <v>5.4138586740328716</v>
          </cell>
          <cell r="P26">
            <v>0.57666731290837325</v>
          </cell>
          <cell r="Q26">
            <v>5.9905259869412451</v>
          </cell>
          <cell r="S26">
            <v>5250.0368567552032</v>
          </cell>
          <cell r="T26">
            <v>496.19378403004083</v>
          </cell>
          <cell r="U26">
            <v>5746.2306407852438</v>
          </cell>
          <cell r="V26">
            <v>5.557393560231576</v>
          </cell>
          <cell r="W26">
            <v>0.52524281547611695</v>
          </cell>
          <cell r="X26">
            <v>6.0826363757076924</v>
          </cell>
          <cell r="Y26">
            <v>5216.4514224402456</v>
          </cell>
          <cell r="Z26">
            <v>493.20140738468257</v>
          </cell>
          <cell r="AA26">
            <v>5709.6528298249277</v>
          </cell>
          <cell r="AB26">
            <v>5.558482091824561</v>
          </cell>
          <cell r="AC26">
            <v>0.52553948433549913</v>
          </cell>
          <cell r="AD26">
            <v>6.08402157616006</v>
          </cell>
          <cell r="AE26">
            <v>3928.2367320283629</v>
          </cell>
          <cell r="AF26">
            <v>434.96981145219178</v>
          </cell>
          <cell r="AG26">
            <v>4363.2065434805545</v>
          </cell>
          <cell r="AH26">
            <v>5.1408405727256374</v>
          </cell>
          <cell r="AI26">
            <v>0.56924024878450297</v>
          </cell>
          <cell r="AJ26">
            <v>5.7100808215101395</v>
          </cell>
          <cell r="AK26">
            <v>4053306.6618133481</v>
          </cell>
          <cell r="AL26">
            <v>441503.72059363557</v>
          </cell>
          <cell r="AM26">
            <v>4494810.3824069835</v>
          </cell>
          <cell r="AN26">
            <v>4160768.3022064031</v>
          </cell>
          <cell r="AO26">
            <v>402190.48589141644</v>
          </cell>
          <cell r="AP26">
            <v>4562958.7880978193</v>
          </cell>
          <cell r="AQ26">
            <v>-2.5827355091142534E-2</v>
          </cell>
          <cell r="AR26">
            <v>9.7747798819967535E-2</v>
          </cell>
          <cell r="AS26">
            <v>-1.4935135041893588E-2</v>
          </cell>
        </row>
        <row r="27">
          <cell r="A27">
            <v>7</v>
          </cell>
          <cell r="B27" t="str">
            <v>Residential AMI</v>
          </cell>
          <cell r="C27" t="str">
            <v>D4</v>
          </cell>
          <cell r="D27">
            <v>-2.5837801652320826E-2</v>
          </cell>
          <cell r="E27">
            <v>9.7670622145781941E-2</v>
          </cell>
          <cell r="F27">
            <v>-1.6509483834092269E-2</v>
          </cell>
          <cell r="H27">
            <v>5.9420178527163081E-3</v>
          </cell>
          <cell r="I27">
            <v>-1.9132496274574029E-2</v>
          </cell>
          <cell r="K27">
            <v>561.21111218552664</v>
          </cell>
          <cell r="L27">
            <v>51.663035746231401</v>
          </cell>
          <cell r="M27">
            <v>612.8741479317581</v>
          </cell>
          <cell r="N27">
            <v>5769050.9379841033</v>
          </cell>
          <cell r="O27">
            <v>9.7279625057641166</v>
          </cell>
          <cell r="P27">
            <v>0.89552053364750106</v>
          </cell>
          <cell r="Q27">
            <v>10.623483039411619</v>
          </cell>
          <cell r="S27">
            <v>576.0961707787701</v>
          </cell>
          <cell r="T27">
            <v>47.066063993985644</v>
          </cell>
          <cell r="U27">
            <v>623.16223477275571</v>
          </cell>
          <cell r="V27">
            <v>9.9859782305905078</v>
          </cell>
          <cell r="W27">
            <v>0.81583720615287336</v>
          </cell>
          <cell r="X27">
            <v>10.801815436743382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28">
            <v>8</v>
          </cell>
          <cell r="B28" t="str">
            <v>Residential Docklands AMI</v>
          </cell>
          <cell r="C28" t="str">
            <v>D4.DK</v>
          </cell>
          <cell r="D28">
            <v>0</v>
          </cell>
          <cell r="E28">
            <v>0</v>
          </cell>
          <cell r="F28">
            <v>0</v>
          </cell>
          <cell r="H28">
            <v>4.1186235887016309E-3</v>
          </cell>
          <cell r="I28">
            <v>-8.7064975808660572E-3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29">
            <v>0</v>
          </cell>
          <cell r="B29" t="str">
            <v>New Tariff 5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30">
            <v>0</v>
          </cell>
          <cell r="B30" t="str">
            <v>New Tariff 6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31">
            <v>0</v>
          </cell>
          <cell r="B31" t="str">
            <v>New Tariff 7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32">
            <v>0</v>
          </cell>
          <cell r="B32" t="str">
            <v>New Tariff 8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33">
            <v>0</v>
          </cell>
          <cell r="B33" t="str">
            <v>New Tariff 9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34">
            <v>0</v>
          </cell>
          <cell r="B34" t="str">
            <v>New Tariff 10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35">
            <v>0</v>
          </cell>
          <cell r="B35" t="str">
            <v>New Tariff 11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36">
            <v>9</v>
          </cell>
          <cell r="B36" t="str">
            <v>Dedicated circuit</v>
          </cell>
          <cell r="C36" t="str">
            <v>DD1</v>
          </cell>
          <cell r="D36">
            <v>-2.7027027027027049E-2</v>
          </cell>
          <cell r="E36">
            <v>9.7788125727590033E-2</v>
          </cell>
          <cell r="F36">
            <v>6.8872987477638398E-2</v>
          </cell>
          <cell r="H36">
            <v>6.9113720340701512E-2</v>
          </cell>
          <cell r="I36">
            <v>6.9113720340701512E-2</v>
          </cell>
          <cell r="K36">
            <v>1277.5347793202441</v>
          </cell>
          <cell r="L36">
            <v>4780.6162575356748</v>
          </cell>
          <cell r="M36">
            <v>6058.1510368559184</v>
          </cell>
          <cell r="N36">
            <v>506958245.76200157</v>
          </cell>
          <cell r="O36">
            <v>0.252</v>
          </cell>
          <cell r="P36">
            <v>0.94299999999999995</v>
          </cell>
          <cell r="Q36">
            <v>1.1949999999999998</v>
          </cell>
          <cell r="S36">
            <v>1313.0218565235841</v>
          </cell>
          <cell r="T36">
            <v>4354.7713310955942</v>
          </cell>
          <cell r="U36">
            <v>5667.7931876191778</v>
          </cell>
          <cell r="V36">
            <v>0.25900000000000001</v>
          </cell>
          <cell r="W36">
            <v>0.8590000000000001</v>
          </cell>
          <cell r="X36">
            <v>1.1180000000000001</v>
          </cell>
          <cell r="Y36">
            <v>1368.5747678804335</v>
          </cell>
          <cell r="Z36">
            <v>4539.0182455957247</v>
          </cell>
          <cell r="AA36">
            <v>5907.5930134761584</v>
          </cell>
          <cell r="AB36">
            <v>0.25900000000000001</v>
          </cell>
          <cell r="AC36">
            <v>0.8590000000000001</v>
          </cell>
          <cell r="AD36">
            <v>1.1180000000000001</v>
          </cell>
          <cell r="AE36">
            <v>1345.0148002820504</v>
          </cell>
          <cell r="AF36">
            <v>4938.8092864111641</v>
          </cell>
          <cell r="AG36">
            <v>6283.8240866932147</v>
          </cell>
          <cell r="AH36">
            <v>0.253</v>
          </cell>
          <cell r="AI36">
            <v>0.92899999999999994</v>
          </cell>
          <cell r="AJ36">
            <v>1.1819999999999999</v>
          </cell>
          <cell r="AK36">
            <v>1339698.5362493149</v>
          </cell>
          <cell r="AL36">
            <v>5013052.8231577985</v>
          </cell>
          <cell r="AM36">
            <v>6352751.3594071139</v>
          </cell>
          <cell r="AN36">
            <v>1376912.3844784626</v>
          </cell>
          <cell r="AO36">
            <v>4566670.8041196885</v>
          </cell>
          <cell r="AP36">
            <v>5943583.1885981513</v>
          </cell>
          <cell r="AQ36">
            <v>-2.7027027027027084E-2</v>
          </cell>
          <cell r="AR36">
            <v>9.7747798819967313E-2</v>
          </cell>
          <cell r="AS36">
            <v>6.8842002850046491E-2</v>
          </cell>
        </row>
        <row r="37">
          <cell r="A37">
            <v>10</v>
          </cell>
          <cell r="B37" t="str">
            <v>Hot Water Interval</v>
          </cell>
          <cell r="C37" t="str">
            <v>D3.HW</v>
          </cell>
          <cell r="D37">
            <v>-2.7027027027027049E-2</v>
          </cell>
          <cell r="E37">
            <v>9.7788125727590186E-2</v>
          </cell>
          <cell r="F37">
            <v>6.8872987477638606E-2</v>
          </cell>
          <cell r="H37">
            <v>0</v>
          </cell>
          <cell r="I37">
            <v>0</v>
          </cell>
          <cell r="K37">
            <v>32.293109981645891</v>
          </cell>
          <cell r="L37">
            <v>120.84286790750822</v>
          </cell>
          <cell r="M37">
            <v>153.13597788915411</v>
          </cell>
          <cell r="N37">
            <v>12814726.183192814</v>
          </cell>
          <cell r="O37">
            <v>0.252</v>
          </cell>
          <cell r="P37">
            <v>0.94299999999999995</v>
          </cell>
          <cell r="Q37">
            <v>1.1949999999999998</v>
          </cell>
          <cell r="S37">
            <v>33.190140814469387</v>
          </cell>
          <cell r="T37">
            <v>110.07849791362626</v>
          </cell>
          <cell r="U37">
            <v>143.26863872809565</v>
          </cell>
          <cell r="V37">
            <v>0.25900000000000001</v>
          </cell>
          <cell r="W37">
            <v>0.85899999999999999</v>
          </cell>
          <cell r="X37">
            <v>1.1179999999999999</v>
          </cell>
          <cell r="Y37">
            <v>34.594389297788105</v>
          </cell>
          <cell r="Z37">
            <v>114.73583168648642</v>
          </cell>
          <cell r="AA37">
            <v>149.33022098427452</v>
          </cell>
          <cell r="AB37">
            <v>0.25900000000000001</v>
          </cell>
          <cell r="AC37">
            <v>0.85899999999999999</v>
          </cell>
          <cell r="AD37">
            <v>1.1179999999999999</v>
          </cell>
          <cell r="AE37">
            <v>19.126030247499997</v>
          </cell>
          <cell r="AF37">
            <v>70.229573517499986</v>
          </cell>
          <cell r="AG37">
            <v>89.355603764999984</v>
          </cell>
          <cell r="AH37">
            <v>0.253</v>
          </cell>
          <cell r="AI37">
            <v>0.92899999999999994</v>
          </cell>
          <cell r="AJ37">
            <v>1.1819999999999997</v>
          </cell>
          <cell r="AK37">
            <v>19050.433289999997</v>
          </cell>
          <cell r="AL37">
            <v>71285.31218238287</v>
          </cell>
          <cell r="AM37">
            <v>90335.745472382871</v>
          </cell>
          <cell r="AN37">
            <v>19579.611992499998</v>
          </cell>
          <cell r="AO37">
            <v>64937.786492499996</v>
          </cell>
          <cell r="AP37">
            <v>84517.398484999998</v>
          </cell>
          <cell r="AQ37">
            <v>-2.7027027027027084E-2</v>
          </cell>
          <cell r="AR37">
            <v>9.7747798819967313E-2</v>
          </cell>
          <cell r="AS37">
            <v>6.8842002850046269E-2</v>
          </cell>
        </row>
        <row r="38">
          <cell r="A38">
            <v>11</v>
          </cell>
          <cell r="B38" t="str">
            <v>Dedicated Circuit AMI - Slab Heat</v>
          </cell>
          <cell r="C38" t="str">
            <v>DCSH</v>
          </cell>
          <cell r="D38">
            <v>-2.7027027027027049E-2</v>
          </cell>
          <cell r="E38">
            <v>9.7788125727589645E-2</v>
          </cell>
          <cell r="F38">
            <v>6.8872987477638398E-2</v>
          </cell>
          <cell r="H38">
            <v>6.9113720340701512E-2</v>
          </cell>
          <cell r="I38">
            <v>6.9113720340701512E-2</v>
          </cell>
          <cell r="K38">
            <v>2.4177086675095775E-6</v>
          </cell>
          <cell r="L38">
            <v>9.0472193391330582E-6</v>
          </cell>
          <cell r="M38">
            <v>1.1464928006642637E-5</v>
          </cell>
          <cell r="N38">
            <v>0.95940820139268934</v>
          </cell>
          <cell r="O38">
            <v>0.252</v>
          </cell>
          <cell r="P38">
            <v>0.94299999999999973</v>
          </cell>
          <cell r="Q38">
            <v>1.1949999999999998</v>
          </cell>
          <cell r="S38">
            <v>2.4848672416070653E-6</v>
          </cell>
          <cell r="T38">
            <v>8.2413164499632027E-6</v>
          </cell>
          <cell r="U38">
            <v>1.0726183691570268E-5</v>
          </cell>
          <cell r="V38">
            <v>0.25900000000000001</v>
          </cell>
          <cell r="W38">
            <v>0.85900000000000021</v>
          </cell>
          <cell r="X38">
            <v>1.1180000000000001</v>
          </cell>
          <cell r="Y38">
            <v>2.5900000000000002E-6</v>
          </cell>
          <cell r="Z38">
            <v>8.5900000000000008E-6</v>
          </cell>
          <cell r="AA38">
            <v>1.1180000000000001E-5</v>
          </cell>
          <cell r="AB38">
            <v>0.25900000000000001</v>
          </cell>
          <cell r="AC38">
            <v>0.8590000000000001</v>
          </cell>
          <cell r="AD38">
            <v>1.1180000000000001</v>
          </cell>
          <cell r="AE38">
            <v>2.5300000000000003E-6</v>
          </cell>
          <cell r="AF38">
            <v>9.2899999999999991E-6</v>
          </cell>
          <cell r="AG38">
            <v>1.1819999999999999E-5</v>
          </cell>
          <cell r="AH38">
            <v>0.253</v>
          </cell>
          <cell r="AI38">
            <v>0.92899999999999994</v>
          </cell>
          <cell r="AJ38">
            <v>1.1819999999999999</v>
          </cell>
          <cell r="AK38">
            <v>2.5200000000000001E-3</v>
          </cell>
          <cell r="AL38">
            <v>9.4296535918635196E-3</v>
          </cell>
          <cell r="AM38">
            <v>1.1949653591863519E-2</v>
          </cell>
          <cell r="AN38">
            <v>2.5900000000000003E-3</v>
          </cell>
          <cell r="AO38">
            <v>8.5900000000000004E-3</v>
          </cell>
          <cell r="AP38">
            <v>1.1180000000000001E-2</v>
          </cell>
          <cell r="AQ38">
            <v>-2.7027027027027084E-2</v>
          </cell>
          <cell r="AR38">
            <v>9.7747798819967313E-2</v>
          </cell>
          <cell r="AS38">
            <v>6.8842002850046491E-2</v>
          </cell>
        </row>
        <row r="39">
          <cell r="A39">
            <v>12</v>
          </cell>
          <cell r="B39" t="str">
            <v>Dedicated Circuit AMI - Hot Water</v>
          </cell>
          <cell r="C39" t="str">
            <v>DCHW</v>
          </cell>
          <cell r="D39">
            <v>-2.7027027027027049E-2</v>
          </cell>
          <cell r="E39">
            <v>9.7788125727589645E-2</v>
          </cell>
          <cell r="F39">
            <v>6.8872987477638398E-2</v>
          </cell>
          <cell r="H39">
            <v>6.9113720340701512E-2</v>
          </cell>
          <cell r="I39">
            <v>6.9113720340701512E-2</v>
          </cell>
          <cell r="K39">
            <v>2.4177086675095775E-6</v>
          </cell>
          <cell r="L39">
            <v>9.0472193391330582E-6</v>
          </cell>
          <cell r="M39">
            <v>1.1464928006642637E-5</v>
          </cell>
          <cell r="N39">
            <v>0.95940820139268934</v>
          </cell>
          <cell r="O39">
            <v>0.252</v>
          </cell>
          <cell r="P39">
            <v>0.94299999999999973</v>
          </cell>
          <cell r="Q39">
            <v>1.1949999999999998</v>
          </cell>
          <cell r="S39">
            <v>2.4848672416070653E-6</v>
          </cell>
          <cell r="T39">
            <v>8.2413164499632027E-6</v>
          </cell>
          <cell r="U39">
            <v>1.0726183691570268E-5</v>
          </cell>
          <cell r="V39">
            <v>0.25900000000000001</v>
          </cell>
          <cell r="W39">
            <v>0.85900000000000021</v>
          </cell>
          <cell r="X39">
            <v>1.1180000000000001</v>
          </cell>
          <cell r="Y39">
            <v>2.5900000000000002E-6</v>
          </cell>
          <cell r="Z39">
            <v>8.5900000000000008E-6</v>
          </cell>
          <cell r="AA39">
            <v>1.1180000000000001E-5</v>
          </cell>
          <cell r="AB39">
            <v>0.25900000000000001</v>
          </cell>
          <cell r="AC39">
            <v>0.8590000000000001</v>
          </cell>
          <cell r="AD39">
            <v>1.1180000000000001</v>
          </cell>
          <cell r="AE39">
            <v>2.5300000000000003E-6</v>
          </cell>
          <cell r="AF39">
            <v>9.2899999999999991E-6</v>
          </cell>
          <cell r="AG39">
            <v>1.1819999999999999E-5</v>
          </cell>
          <cell r="AH39">
            <v>0.253</v>
          </cell>
          <cell r="AI39">
            <v>0.92899999999999994</v>
          </cell>
          <cell r="AJ39">
            <v>1.1819999999999999</v>
          </cell>
          <cell r="AK39">
            <v>2.5200000000000001E-3</v>
          </cell>
          <cell r="AL39">
            <v>9.4296535918635196E-3</v>
          </cell>
          <cell r="AM39">
            <v>1.1949653591863519E-2</v>
          </cell>
          <cell r="AN39">
            <v>2.5900000000000003E-3</v>
          </cell>
          <cell r="AO39">
            <v>8.5900000000000004E-3</v>
          </cell>
          <cell r="AP39">
            <v>1.1180000000000001E-2</v>
          </cell>
          <cell r="AQ39">
            <v>-2.7027027027027084E-2</v>
          </cell>
          <cell r="AR39">
            <v>9.7747798819967313E-2</v>
          </cell>
          <cell r="AS39">
            <v>6.8842002850046491E-2</v>
          </cell>
        </row>
        <row r="40">
          <cell r="A40">
            <v>0</v>
          </cell>
          <cell r="B40" t="str">
            <v>New Tariff 4</v>
          </cell>
          <cell r="C40" t="str">
            <v/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</row>
        <row r="41">
          <cell r="A41">
            <v>0</v>
          </cell>
          <cell r="B41" t="str">
            <v>New Tariff 5</v>
          </cell>
          <cell r="C41" t="str">
            <v/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</row>
        <row r="42">
          <cell r="A42">
            <v>0</v>
          </cell>
          <cell r="B42" t="str">
            <v>New Tariff 6</v>
          </cell>
          <cell r="C42" t="str">
            <v/>
          </cell>
          <cell r="D42">
            <v>0</v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</row>
        <row r="43">
          <cell r="A43">
            <v>0</v>
          </cell>
          <cell r="B43" t="str">
            <v>New Tariff 7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</row>
        <row r="44">
          <cell r="A44">
            <v>0</v>
          </cell>
          <cell r="B44" t="str">
            <v>New Tariff 8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</row>
        <row r="45">
          <cell r="A45">
            <v>0</v>
          </cell>
          <cell r="B45" t="str">
            <v>New Tariff 9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</row>
        <row r="46">
          <cell r="A46">
            <v>0</v>
          </cell>
          <cell r="B46" t="str">
            <v>New Tariff 10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</row>
        <row r="47">
          <cell r="A47">
            <v>0</v>
          </cell>
          <cell r="B47" t="str">
            <v>New Tariff 11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</row>
        <row r="48">
          <cell r="A48">
            <v>13</v>
          </cell>
          <cell r="B48" t="str">
            <v>Non-Residential Single Rate</v>
          </cell>
          <cell r="C48" t="str">
            <v>ND1</v>
          </cell>
          <cell r="D48">
            <v>-2.5868837266728045E-2</v>
          </cell>
          <cell r="E48">
            <v>9.8130425556211126E-2</v>
          </cell>
          <cell r="F48">
            <v>-1.4153295252060527E-2</v>
          </cell>
          <cell r="H48">
            <v>1.575939815337879E-3</v>
          </cell>
          <cell r="I48">
            <v>-1.7421225665835594E-2</v>
          </cell>
          <cell r="K48">
            <v>20756.15665279574</v>
          </cell>
          <cell r="L48">
            <v>2441.344221208466</v>
          </cell>
          <cell r="M48">
            <v>23197.500874004203</v>
          </cell>
          <cell r="N48">
            <v>289180449.58394039</v>
          </cell>
          <cell r="O48">
            <v>7.1775794949688851</v>
          </cell>
          <cell r="P48">
            <v>0.84422865540217551</v>
          </cell>
          <cell r="Q48">
            <v>8.0218081503710597</v>
          </cell>
          <cell r="S48">
            <v>21307.3531027967</v>
          </cell>
          <cell r="T48">
            <v>2223.1823874399138</v>
          </cell>
          <cell r="U48">
            <v>23530.535490236613</v>
          </cell>
          <cell r="V48">
            <v>7.3681858968864411</v>
          </cell>
          <cell r="W48">
            <v>0.76878723670238669</v>
          </cell>
          <cell r="X48">
            <v>8.1369731335888265</v>
          </cell>
          <cell r="Y48">
            <v>21604.128894080823</v>
          </cell>
          <cell r="Z48">
            <v>2254.8533212004586</v>
          </cell>
          <cell r="AA48">
            <v>23858.982215281281</v>
          </cell>
          <cell r="AB48">
            <v>7.3695167915546058</v>
          </cell>
          <cell r="AC48">
            <v>0.76916683355061288</v>
          </cell>
          <cell r="AD48">
            <v>8.1386836251052195</v>
          </cell>
          <cell r="AE48">
            <v>21068.321451837306</v>
          </cell>
          <cell r="AF48">
            <v>2440.2735617170997</v>
          </cell>
          <cell r="AG48">
            <v>23508.595013554404</v>
          </cell>
          <cell r="AH48">
            <v>7.1881065984232082</v>
          </cell>
          <cell r="AI48">
            <v>0.8325744664108824</v>
          </cell>
          <cell r="AJ48">
            <v>8.0206810648340898</v>
          </cell>
          <cell r="AK48">
            <v>21009735.56863853</v>
          </cell>
          <cell r="AL48">
            <v>2476943.4477617242</v>
          </cell>
          <cell r="AM48">
            <v>23486679.016400255</v>
          </cell>
          <cell r="AN48">
            <v>21567665.865229025</v>
          </cell>
          <cell r="AO48">
            <v>2256386.6221588724</v>
          </cell>
          <cell r="AP48">
            <v>23824052.487387899</v>
          </cell>
          <cell r="AQ48">
            <v>-2.586883068742174E-2</v>
          </cell>
          <cell r="AR48">
            <v>9.7747798819967535E-2</v>
          </cell>
          <cell r="AS48">
            <v>-1.4161044648732357E-2</v>
          </cell>
        </row>
        <row r="49">
          <cell r="A49">
            <v>14</v>
          </cell>
          <cell r="B49" t="str">
            <v>Non-Residential Single Rate (R)</v>
          </cell>
          <cell r="C49" t="str">
            <v>ND1.R</v>
          </cell>
          <cell r="D49">
            <v>-2.5848960973137287E-2</v>
          </cell>
          <cell r="E49">
            <v>9.8187311178247652E-2</v>
          </cell>
          <cell r="F49">
            <v>-1.3371827989667101E-2</v>
          </cell>
          <cell r="H49">
            <v>1.575939815337879E-3</v>
          </cell>
          <cell r="I49">
            <v>-1.7497872780421808E-2</v>
          </cell>
          <cell r="K49">
            <v>5.766E-5</v>
          </cell>
          <cell r="L49">
            <v>7.2699999999999999E-6</v>
          </cell>
          <cell r="M49">
            <v>6.4930000000000003E-5</v>
          </cell>
          <cell r="N49">
            <v>1</v>
          </cell>
          <cell r="O49">
            <v>5.766</v>
          </cell>
          <cell r="P49">
            <v>0.72699999999999998</v>
          </cell>
          <cell r="Q49">
            <v>6.4930000000000003</v>
          </cell>
          <cell r="S49">
            <v>5.9189999999999994E-5</v>
          </cell>
          <cell r="T49">
            <v>6.6200000000000001E-6</v>
          </cell>
          <cell r="U49">
            <v>6.5809999999999995E-5</v>
          </cell>
          <cell r="V49">
            <v>5.9189999999999996</v>
          </cell>
          <cell r="W49">
            <v>0.66200000000000003</v>
          </cell>
          <cell r="X49">
            <v>6.5809999999999995</v>
          </cell>
          <cell r="Y49">
            <v>5.9189999999999994E-5</v>
          </cell>
          <cell r="Z49">
            <v>6.6200000000000001E-6</v>
          </cell>
          <cell r="AA49">
            <v>6.5809999999999995E-5</v>
          </cell>
          <cell r="AB49">
            <v>5.9189999999999996</v>
          </cell>
          <cell r="AC49">
            <v>0.66200000000000003</v>
          </cell>
          <cell r="AD49">
            <v>6.5809999999999995</v>
          </cell>
          <cell r="AE49">
            <v>5.7820000000000005E-5</v>
          </cell>
          <cell r="AF49">
            <v>7.1600000000000001E-6</v>
          </cell>
          <cell r="AG49">
            <v>6.4980000000000005E-5</v>
          </cell>
          <cell r="AH49">
            <v>5.7820000000000009</v>
          </cell>
          <cell r="AI49">
            <v>0.71600000000000008</v>
          </cell>
          <cell r="AJ49">
            <v>6.4980000000000002</v>
          </cell>
          <cell r="AK49">
            <v>5.7660000000000003E-2</v>
          </cell>
          <cell r="AL49">
            <v>7.2670904281881858E-3</v>
          </cell>
          <cell r="AM49">
            <v>6.4927090428188186E-2</v>
          </cell>
          <cell r="AN49">
            <v>5.9189999999999993E-2</v>
          </cell>
          <cell r="AO49">
            <v>6.62E-3</v>
          </cell>
          <cell r="AP49">
            <v>6.5809999999999994E-2</v>
          </cell>
          <cell r="AQ49">
            <v>-2.5848960973137158E-2</v>
          </cell>
          <cell r="AR49">
            <v>9.7747798819967535E-2</v>
          </cell>
          <cell r="AS49">
            <v>-1.34160396871571E-2</v>
          </cell>
        </row>
        <row r="50">
          <cell r="A50">
            <v>0</v>
          </cell>
          <cell r="B50" t="str">
            <v>New Tariff 2</v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</row>
        <row r="51">
          <cell r="A51">
            <v>0</v>
          </cell>
          <cell r="B51" t="str">
            <v>New Tariff 3</v>
          </cell>
          <cell r="C51" t="str">
            <v/>
          </cell>
          <cell r="D51">
            <v>0</v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</row>
        <row r="52">
          <cell r="A52">
            <v>0</v>
          </cell>
          <cell r="B52" t="str">
            <v>New Tariff 4</v>
          </cell>
          <cell r="C52" t="str">
            <v/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</row>
        <row r="53">
          <cell r="A53">
            <v>0</v>
          </cell>
          <cell r="B53" t="str">
            <v>New Tariff 5</v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</row>
        <row r="54">
          <cell r="A54">
            <v>0</v>
          </cell>
          <cell r="B54" t="str">
            <v>New Tariff 6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</row>
        <row r="55">
          <cell r="A55">
            <v>0</v>
          </cell>
          <cell r="B55" t="str">
            <v>New Tariff 7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</row>
        <row r="56">
          <cell r="A56">
            <v>0</v>
          </cell>
          <cell r="B56" t="str">
            <v>New Tariff 8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</row>
        <row r="57">
          <cell r="A57">
            <v>0</v>
          </cell>
          <cell r="B57" t="str">
            <v>New Tariff 9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</row>
        <row r="58">
          <cell r="A58">
            <v>0</v>
          </cell>
          <cell r="B58" t="str">
            <v>New Tariff 10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</row>
        <row r="59">
          <cell r="A59">
            <v>0</v>
          </cell>
          <cell r="B59" t="str">
            <v>New Tariff 11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</row>
        <row r="60">
          <cell r="A60">
            <v>15</v>
          </cell>
          <cell r="B60" t="str">
            <v>Non-Residential Two Rate 5d</v>
          </cell>
          <cell r="C60" t="str">
            <v>ND2</v>
          </cell>
          <cell r="D60">
            <v>-2.5885142937329474E-2</v>
          </cell>
          <cell r="E60">
            <v>9.7938019757318195E-2</v>
          </cell>
          <cell r="F60">
            <v>-1.7322404634763672E-2</v>
          </cell>
          <cell r="H60">
            <v>6.4096082722766567E-3</v>
          </cell>
          <cell r="I60">
            <v>-2.0287749473899552E-2</v>
          </cell>
          <cell r="K60">
            <v>79122.462587534188</v>
          </cell>
          <cell r="L60">
            <v>6625.2139790558949</v>
          </cell>
          <cell r="M60">
            <v>85747.676566590075</v>
          </cell>
          <cell r="N60">
            <v>1400126789.603471</v>
          </cell>
          <cell r="O60">
            <v>5.6510926849662244</v>
          </cell>
          <cell r="P60">
            <v>0.47318671624962028</v>
          </cell>
          <cell r="Q60">
            <v>6.1242794012158432</v>
          </cell>
          <cell r="S60">
            <v>81224.982879450923</v>
          </cell>
          <cell r="T60">
            <v>6034.2331350546474</v>
          </cell>
          <cell r="U60">
            <v>87259.216014505568</v>
          </cell>
          <cell r="V60">
            <v>5.8012591061452792</v>
          </cell>
          <cell r="W60">
            <v>0.43097762144552632</v>
          </cell>
          <cell r="X60">
            <v>6.2322367275908066</v>
          </cell>
          <cell r="Y60">
            <v>79063.956777001309</v>
          </cell>
          <cell r="Z60">
            <v>5863.9127063546866</v>
          </cell>
          <cell r="AA60">
            <v>84927.869483356</v>
          </cell>
          <cell r="AB60">
            <v>5.8143169656680485</v>
          </cell>
          <cell r="AC60">
            <v>0.43122869792512314</v>
          </cell>
          <cell r="AD60">
            <v>6.2455456635931705</v>
          </cell>
          <cell r="AE60">
            <v>73243.718933003373</v>
          </cell>
          <cell r="AF60">
            <v>6228.8867757796688</v>
          </cell>
          <cell r="AG60">
            <v>79472.605708783041</v>
          </cell>
          <cell r="AH60">
            <v>5.4797672456177411</v>
          </cell>
          <cell r="AI60">
            <v>0.46601743095268711</v>
          </cell>
          <cell r="AJ60">
            <v>5.9457846765704279</v>
          </cell>
          <cell r="AK60">
            <v>75251700.23780936</v>
          </cell>
          <cell r="AL60">
            <v>6321464.171150241</v>
          </cell>
          <cell r="AM60">
            <v>81573164.408959597</v>
          </cell>
          <cell r="AN60">
            <v>77251377.087367579</v>
          </cell>
          <cell r="AO60">
            <v>5758576.0390005317</v>
          </cell>
          <cell r="AP60">
            <v>83009953.126368105</v>
          </cell>
          <cell r="AQ60">
            <v>-2.5885323018859374E-2</v>
          </cell>
          <cell r="AR60">
            <v>9.7747798819967535E-2</v>
          </cell>
          <cell r="AS60">
            <v>-1.7308631836247979E-2</v>
          </cell>
        </row>
        <row r="61">
          <cell r="A61">
            <v>0</v>
          </cell>
          <cell r="B61" t="str">
            <v>Business Sunraysia</v>
          </cell>
          <cell r="C61">
            <v>0</v>
          </cell>
          <cell r="D61">
            <v>-2.5894420815611691E-2</v>
          </cell>
          <cell r="E61">
            <v>9.7656250000000305E-2</v>
          </cell>
          <cell r="F61">
            <v>-1.8457559369856782E-2</v>
          </cell>
          <cell r="H61">
            <v>6.4096082722766567E-3</v>
          </cell>
          <cell r="I61">
            <v>-1.9798227528825652E-2</v>
          </cell>
          <cell r="K61">
            <v>7.7869999999999998E-5</v>
          </cell>
          <cell r="L61">
            <v>5.6200000000000012E-6</v>
          </cell>
          <cell r="M61">
            <v>8.3489999999999988E-5</v>
          </cell>
          <cell r="N61">
            <v>1</v>
          </cell>
          <cell r="O61">
            <v>7.7869999999999999</v>
          </cell>
          <cell r="P61">
            <v>0.56200000000000017</v>
          </cell>
          <cell r="Q61">
            <v>8.3489999999999984</v>
          </cell>
          <cell r="S61">
            <v>7.9939999999999997E-5</v>
          </cell>
          <cell r="T61">
            <v>5.1200000000000001E-6</v>
          </cell>
          <cell r="U61">
            <v>8.5060000000000002E-5</v>
          </cell>
          <cell r="V61">
            <v>7.9939999999999998</v>
          </cell>
          <cell r="W61">
            <v>0.51200000000000001</v>
          </cell>
          <cell r="X61">
            <v>8.5060000000000002</v>
          </cell>
          <cell r="Y61">
            <v>7.9939999999999997E-5</v>
          </cell>
          <cell r="Z61">
            <v>5.1200000000000001E-6</v>
          </cell>
          <cell r="AA61">
            <v>8.5060000000000002E-5</v>
          </cell>
          <cell r="AB61">
            <v>7.9939999999999998</v>
          </cell>
          <cell r="AC61">
            <v>0.51200000000000001</v>
          </cell>
          <cell r="AD61">
            <v>8.5060000000000002</v>
          </cell>
          <cell r="AE61">
            <v>7.8090000000000006E-5</v>
          </cell>
          <cell r="AF61">
            <v>5.5400000000000003E-6</v>
          </cell>
          <cell r="AG61">
            <v>8.3630000000000011E-5</v>
          </cell>
          <cell r="AH61">
            <v>7.8090000000000011</v>
          </cell>
          <cell r="AI61">
            <v>0.55400000000000005</v>
          </cell>
          <cell r="AJ61">
            <v>8.3630000000000013</v>
          </cell>
          <cell r="AK61">
            <v>7.7869999999999995E-2</v>
          </cell>
          <cell r="AL61">
            <v>5.6204687299582336E-3</v>
          </cell>
          <cell r="AM61">
            <v>8.3490468729958231E-2</v>
          </cell>
          <cell r="AN61">
            <v>7.9939999999999997E-2</v>
          </cell>
          <cell r="AO61">
            <v>5.1200000000000004E-3</v>
          </cell>
          <cell r="AP61">
            <v>8.5059999999999997E-2</v>
          </cell>
          <cell r="AQ61">
            <v>-2.5894420815611774E-2</v>
          </cell>
          <cell r="AR61">
            <v>9.7747798819967313E-2</v>
          </cell>
          <cell r="AS61">
            <v>-1.8452048789581066E-2</v>
          </cell>
        </row>
        <row r="62">
          <cell r="A62">
            <v>16</v>
          </cell>
          <cell r="B62" t="str">
            <v>Non-Residential Interval</v>
          </cell>
          <cell r="C62" t="str">
            <v>ND5</v>
          </cell>
          <cell r="D62">
            <v>-2.5884040909748881E-2</v>
          </cell>
          <cell r="E62">
            <v>9.7933751367453803E-2</v>
          </cell>
          <cell r="F62">
            <v>-1.7253819173486319E-2</v>
          </cell>
          <cell r="H62">
            <v>6.4096082722766567E-3</v>
          </cell>
          <cell r="I62">
            <v>-2.0287749473899552E-2</v>
          </cell>
          <cell r="K62">
            <v>11262.408054001318</v>
          </cell>
          <cell r="L62">
            <v>951.07128913512315</v>
          </cell>
          <cell r="M62">
            <v>12213.479343136443</v>
          </cell>
          <cell r="N62">
            <v>198553352.10119703</v>
          </cell>
          <cell r="O62">
            <v>5.6722326441817961</v>
          </cell>
          <cell r="P62">
            <v>0.47900036895392684</v>
          </cell>
          <cell r="Q62">
            <v>6.1512330131357231</v>
          </cell>
          <cell r="S62">
            <v>11561.670814344872</v>
          </cell>
          <cell r="T62">
            <v>866.23740999908568</v>
          </cell>
          <cell r="U62">
            <v>12427.908224343959</v>
          </cell>
          <cell r="V62">
            <v>5.8229542296783867</v>
          </cell>
          <cell r="W62">
            <v>0.43627438209030533</v>
          </cell>
          <cell r="X62">
            <v>6.2592286117686919</v>
          </cell>
          <cell r="Y62">
            <v>11253.893759688846</v>
          </cell>
          <cell r="Z62">
            <v>841.75994200340881</v>
          </cell>
          <cell r="AA62">
            <v>12095.653701692256</v>
          </cell>
          <cell r="AB62">
            <v>5.8358369852938843</v>
          </cell>
          <cell r="AC62">
            <v>0.4365043697034286</v>
          </cell>
          <cell r="AD62">
            <v>6.2723413549973133</v>
          </cell>
          <cell r="AE62">
            <v>7934.9862477508104</v>
          </cell>
          <cell r="AF62">
            <v>666.90238786952955</v>
          </cell>
          <cell r="AG62">
            <v>8601.8886356203402</v>
          </cell>
          <cell r="AH62">
            <v>5.7806224704325118</v>
          </cell>
          <cell r="AI62">
            <v>0.48583712794668554</v>
          </cell>
          <cell r="AJ62">
            <v>6.2664595983791971</v>
          </cell>
          <cell r="AK62">
            <v>8234841.0764684416</v>
          </cell>
          <cell r="AL62">
            <v>676797.84227076301</v>
          </cell>
          <cell r="AM62">
            <v>8911638.9187392052</v>
          </cell>
          <cell r="AN62">
            <v>8453632.6864922866</v>
          </cell>
          <cell r="AO62">
            <v>616533.08983929839</v>
          </cell>
          <cell r="AP62">
            <v>9070165.7763315849</v>
          </cell>
          <cell r="AQ62">
            <v>-2.5881371729510216E-2</v>
          </cell>
          <cell r="AR62">
            <v>9.7747798819967313E-2</v>
          </cell>
          <cell r="AS62">
            <v>-1.747783463958863E-2</v>
          </cell>
        </row>
        <row r="63">
          <cell r="A63">
            <v>17</v>
          </cell>
          <cell r="B63" t="str">
            <v>Non-Residential AMI</v>
          </cell>
          <cell r="C63" t="str">
            <v>ND7</v>
          </cell>
          <cell r="D63">
            <v>0</v>
          </cell>
          <cell r="E63">
            <v>0</v>
          </cell>
          <cell r="F63">
            <v>0</v>
          </cell>
          <cell r="H63">
            <v>6.4096082722766567E-3</v>
          </cell>
          <cell r="I63">
            <v>-1.8882970961316303E-2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</row>
        <row r="64">
          <cell r="A64">
            <v>0</v>
          </cell>
          <cell r="B64" t="str">
            <v>New Tariff 4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</row>
        <row r="65">
          <cell r="A65">
            <v>0</v>
          </cell>
          <cell r="B65" t="str">
            <v>New Tariff 5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</row>
        <row r="66">
          <cell r="A66">
            <v>0</v>
          </cell>
          <cell r="B66" t="str">
            <v>New Tariff 6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</row>
        <row r="67">
          <cell r="A67">
            <v>0</v>
          </cell>
          <cell r="B67" t="str">
            <v>New Tariff 7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</row>
        <row r="68">
          <cell r="A68">
            <v>0</v>
          </cell>
          <cell r="B68" t="str">
            <v>New Tariff 8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</row>
        <row r="69">
          <cell r="A69">
            <v>0</v>
          </cell>
          <cell r="B69" t="str">
            <v>New Tariff 9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</row>
        <row r="70">
          <cell r="A70">
            <v>0</v>
          </cell>
          <cell r="B70" t="str">
            <v>New Tariff 10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</row>
        <row r="71">
          <cell r="A71">
            <v>0</v>
          </cell>
          <cell r="B71" t="str">
            <v>New Tariff 11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</row>
        <row r="72">
          <cell r="A72">
            <v>18</v>
          </cell>
          <cell r="B72" t="str">
            <v>Non-Residential Two Rate 7d</v>
          </cell>
          <cell r="C72" t="str">
            <v>ND3</v>
          </cell>
          <cell r="D72">
            <v>-2.5857858852741902E-2</v>
          </cell>
          <cell r="E72">
            <v>9.7578911821881262E-2</v>
          </cell>
          <cell r="F72">
            <v>-1.4786137003610152E-2</v>
          </cell>
          <cell r="H72">
            <v>4.6636041861081168E-3</v>
          </cell>
          <cell r="I72">
            <v>-1.7455345487706109E-2</v>
          </cell>
          <cell r="K72">
            <v>12882.117742046119</v>
          </cell>
          <cell r="L72">
            <v>1430.1599403523271</v>
          </cell>
          <cell r="M72">
            <v>14312.277682398444</v>
          </cell>
          <cell r="N72">
            <v>202566386.51472628</v>
          </cell>
          <cell r="O72">
            <v>6.3594547761306925</v>
          </cell>
          <cell r="P72">
            <v>0.70602036446375405</v>
          </cell>
          <cell r="Q72">
            <v>7.0654751405944447</v>
          </cell>
          <cell r="S72">
            <v>13224.063715049537</v>
          </cell>
          <cell r="T72">
            <v>1303.0133186309051</v>
          </cell>
          <cell r="U72">
            <v>14527.077033680442</v>
          </cell>
          <cell r="V72">
            <v>6.5282616442823134</v>
          </cell>
          <cell r="W72">
            <v>0.64325248677730551</v>
          </cell>
          <cell r="X72">
            <v>7.1715141310596184</v>
          </cell>
          <cell r="Y72">
            <v>13791.176302520345</v>
          </cell>
          <cell r="Z72">
            <v>1359.411903103183</v>
          </cell>
          <cell r="AA72">
            <v>15150.588205623528</v>
          </cell>
          <cell r="AB72">
            <v>6.5001904039630238</v>
          </cell>
          <cell r="AC72">
            <v>0.64073114676733989</v>
          </cell>
          <cell r="AD72">
            <v>7.1409215507303632</v>
          </cell>
          <cell r="AE72">
            <v>13809.288203138347</v>
          </cell>
          <cell r="AF72">
            <v>1519.9237965771067</v>
          </cell>
          <cell r="AG72">
            <v>15329.211999715453</v>
          </cell>
          <cell r="AH72">
            <v>6.2315649439731091</v>
          </cell>
          <cell r="AI72">
            <v>0.6858792219361376</v>
          </cell>
          <cell r="AJ72">
            <v>6.917444165909246</v>
          </cell>
          <cell r="AK72">
            <v>13770976.478108007</v>
          </cell>
          <cell r="AL72">
            <v>1543451.7947475223</v>
          </cell>
          <cell r="AM72">
            <v>15314428.27285553</v>
          </cell>
          <cell r="AN72">
            <v>14136521.766764667</v>
          </cell>
          <cell r="AO72">
            <v>1406016.7521234546</v>
          </cell>
          <cell r="AP72">
            <v>15542538.518888121</v>
          </cell>
          <cell r="AQ72">
            <v>-2.5858219913477254E-2</v>
          </cell>
          <cell r="AR72">
            <v>9.7747798819967535E-2</v>
          </cell>
          <cell r="AS72">
            <v>-1.4676511546384829E-2</v>
          </cell>
        </row>
        <row r="73">
          <cell r="A73">
            <v>0</v>
          </cell>
          <cell r="B73" t="str">
            <v>New Tariff  1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</row>
        <row r="74">
          <cell r="A74">
            <v>0</v>
          </cell>
          <cell r="B74" t="str">
            <v>New Tariff  2</v>
          </cell>
          <cell r="C74" t="str">
            <v/>
          </cell>
          <cell r="D74">
            <v>0</v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</row>
        <row r="75">
          <cell r="A75">
            <v>0</v>
          </cell>
          <cell r="B75" t="str">
            <v>New Tariff  3</v>
          </cell>
          <cell r="C75" t="str">
            <v/>
          </cell>
          <cell r="D75">
            <v>0</v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</row>
        <row r="76">
          <cell r="A76">
            <v>0</v>
          </cell>
          <cell r="B76" t="str">
            <v>New Tariff  4</v>
          </cell>
          <cell r="C76" t="str">
            <v/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</row>
        <row r="77">
          <cell r="A77">
            <v>0</v>
          </cell>
          <cell r="B77" t="str">
            <v>New Tariff  5</v>
          </cell>
          <cell r="C77" t="str">
            <v/>
          </cell>
          <cell r="D77">
            <v>0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</row>
        <row r="78">
          <cell r="A78">
            <v>0</v>
          </cell>
          <cell r="B78" t="str">
            <v>New Tariff  6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</row>
        <row r="79">
          <cell r="A79">
            <v>0</v>
          </cell>
          <cell r="B79" t="str">
            <v>New Tariff  7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</row>
        <row r="80">
          <cell r="A80">
            <v>0</v>
          </cell>
          <cell r="B80" t="str">
            <v>New Tariff  8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</row>
        <row r="81">
          <cell r="A81">
            <v>0</v>
          </cell>
          <cell r="B81" t="str">
            <v>New Tariff  9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</row>
        <row r="82">
          <cell r="A82">
            <v>0</v>
          </cell>
          <cell r="B82" t="str">
            <v>New Tariff  10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</row>
        <row r="83">
          <cell r="A83">
            <v>0</v>
          </cell>
          <cell r="B83" t="str">
            <v>New Tariff  11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</row>
        <row r="84">
          <cell r="A84">
            <v>19</v>
          </cell>
          <cell r="B84" t="str">
            <v>Unmetered supplies</v>
          </cell>
          <cell r="C84" t="str">
            <v>PL2</v>
          </cell>
          <cell r="D84">
            <v>-2.5824597587297885E-2</v>
          </cell>
          <cell r="E84">
            <v>9.8500317816968816E-2</v>
          </cell>
          <cell r="F84">
            <v>-1.4215849706745012E-2</v>
          </cell>
          <cell r="H84">
            <v>-1.0952145162971938E-2</v>
          </cell>
          <cell r="I84">
            <v>-1.6272295229205702E-2</v>
          </cell>
          <cell r="K84">
            <v>4059.3921759870568</v>
          </cell>
          <cell r="L84">
            <v>471.43649914746896</v>
          </cell>
          <cell r="M84">
            <v>4530.8286751345267</v>
          </cell>
          <cell r="N84">
            <v>101716299.69663469</v>
          </cell>
          <cell r="O84">
            <v>3.9908964326209784</v>
          </cell>
          <cell r="P84">
            <v>0.46348176305421235</v>
          </cell>
          <cell r="Q84">
            <v>4.4543781956751909</v>
          </cell>
          <cell r="S84">
            <v>4167.003360927939</v>
          </cell>
          <cell r="T84">
            <v>429.16373486750257</v>
          </cell>
          <cell r="U84">
            <v>4596.1670957954411</v>
          </cell>
          <cell r="V84">
            <v>4.0966918511151906</v>
          </cell>
          <cell r="W84">
            <v>0.42192228398739279</v>
          </cell>
          <cell r="X84">
            <v>4.5186141351025828</v>
          </cell>
          <cell r="Y84">
            <v>4032.5602348196244</v>
          </cell>
          <cell r="Z84">
            <v>415.31730635992915</v>
          </cell>
          <cell r="AA84">
            <v>4447.8775411795532</v>
          </cell>
          <cell r="AB84">
            <v>4.0966918511151906</v>
          </cell>
          <cell r="AC84">
            <v>0.42192228398739279</v>
          </cell>
          <cell r="AD84">
            <v>4.5186141351025837</v>
          </cell>
          <cell r="AE84">
            <v>3800.9325909525073</v>
          </cell>
          <cell r="AF84">
            <v>434.00099710329215</v>
          </cell>
          <cell r="AG84">
            <v>4234.9335880557992</v>
          </cell>
          <cell r="AH84">
            <v>3.9821565175077334</v>
          </cell>
          <cell r="AI84">
            <v>0.45469364632605358</v>
          </cell>
          <cell r="AJ84">
            <v>4.4368501638337872</v>
          </cell>
          <cell r="AK84">
            <v>3790706.6534868511</v>
          </cell>
          <cell r="AL84">
            <v>440650.69073603593</v>
          </cell>
          <cell r="AM84">
            <v>4231357.3442228874</v>
          </cell>
          <cell r="AN84">
            <v>3891194.0411102325</v>
          </cell>
          <cell r="AO84">
            <v>401413.41318080237</v>
          </cell>
          <cell r="AP84">
            <v>4292607.4542910345</v>
          </cell>
          <cell r="AQ84">
            <v>-2.5824306514077189E-2</v>
          </cell>
          <cell r="AR84">
            <v>9.7747798819967535E-2</v>
          </cell>
          <cell r="AS84">
            <v>-1.4268742418298563E-2</v>
          </cell>
        </row>
        <row r="85">
          <cell r="A85">
            <v>0</v>
          </cell>
          <cell r="B85" t="str">
            <v>New Tariff 1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</row>
        <row r="86">
          <cell r="A86">
            <v>0</v>
          </cell>
          <cell r="B86" t="str">
            <v>New Tariff 2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</row>
        <row r="87">
          <cell r="A87">
            <v>20</v>
          </cell>
          <cell r="B87" t="str">
            <v>Large Low Voltage Demand (kVa)</v>
          </cell>
          <cell r="C87" t="str">
            <v>DLk</v>
          </cell>
          <cell r="D87">
            <v>-2.5853519780602796E-2</v>
          </cell>
          <cell r="E87">
            <v>0</v>
          </cell>
          <cell r="F87">
            <v>-2.5853519780602796E-2</v>
          </cell>
          <cell r="H87">
            <v>-2.5854130677405052E-2</v>
          </cell>
          <cell r="I87">
            <v>-2.5854130677405163E-2</v>
          </cell>
          <cell r="K87">
            <v>5.5316468151605666E-2</v>
          </cell>
          <cell r="L87">
            <v>0</v>
          </cell>
          <cell r="M87">
            <v>5.5316468151605666E-2</v>
          </cell>
          <cell r="N87">
            <v>2.0297069051167416</v>
          </cell>
          <cell r="O87">
            <v>2725.3426596794311</v>
          </cell>
          <cell r="P87">
            <v>0</v>
          </cell>
          <cell r="Q87">
            <v>2725.3426596794311</v>
          </cell>
          <cell r="S87">
            <v>5.6784548602123272E-2</v>
          </cell>
          <cell r="T87">
            <v>0</v>
          </cell>
          <cell r="U87">
            <v>5.6784548602123272E-2</v>
          </cell>
          <cell r="V87">
            <v>2797.6723367779655</v>
          </cell>
          <cell r="W87">
            <v>0</v>
          </cell>
          <cell r="X87">
            <v>2797.6723367779655</v>
          </cell>
          <cell r="Y87">
            <v>5.5913699999999997E-2</v>
          </cell>
          <cell r="Z87">
            <v>0</v>
          </cell>
          <cell r="AA87">
            <v>5.5913699999999997E-2</v>
          </cell>
          <cell r="AB87">
            <v>2795.6849999999999</v>
          </cell>
          <cell r="AC87">
            <v>0</v>
          </cell>
          <cell r="AD87">
            <v>2795.6849999999999</v>
          </cell>
          <cell r="AE87">
            <v>5.4620990000000015E-2</v>
          </cell>
          <cell r="AF87">
            <v>0</v>
          </cell>
          <cell r="AG87">
            <v>5.4620990000000015E-2</v>
          </cell>
          <cell r="AH87">
            <v>2731.0495000000005</v>
          </cell>
          <cell r="AI87">
            <v>0</v>
          </cell>
          <cell r="AJ87">
            <v>2731.0495000000005</v>
          </cell>
          <cell r="AK87">
            <v>54.467910000000003</v>
          </cell>
          <cell r="AL87">
            <v>0</v>
          </cell>
          <cell r="AM87">
            <v>54.467910000000003</v>
          </cell>
          <cell r="AN87">
            <v>55.913699999999999</v>
          </cell>
          <cell r="AO87">
            <v>0</v>
          </cell>
          <cell r="AP87">
            <v>55.913699999999999</v>
          </cell>
          <cell r="AQ87">
            <v>-2.5857526867297143E-2</v>
          </cell>
          <cell r="AR87">
            <v>0</v>
          </cell>
          <cell r="AS87">
            <v>-2.5857526867297143E-2</v>
          </cell>
        </row>
        <row r="88">
          <cell r="A88">
            <v>21</v>
          </cell>
          <cell r="B88" t="str">
            <v>Large Low Voltage Demand Docklands (kVa)</v>
          </cell>
          <cell r="C88" t="str">
            <v>DLDKk</v>
          </cell>
          <cell r="D88">
            <v>-2.5852268738571039E-2</v>
          </cell>
          <cell r="E88">
            <v>0</v>
          </cell>
          <cell r="F88">
            <v>-2.5852268738571039E-2</v>
          </cell>
          <cell r="H88">
            <v>-2.5854130677404941E-2</v>
          </cell>
          <cell r="I88">
            <v>-2.5854130677405052E-2</v>
          </cell>
          <cell r="K88">
            <v>4.7376236011252654E-2</v>
          </cell>
          <cell r="L88">
            <v>0</v>
          </cell>
          <cell r="M88">
            <v>4.7376236011252654E-2</v>
          </cell>
          <cell r="N88">
            <v>2.0297069051167416</v>
          </cell>
          <cell r="O88">
            <v>2334.1417370074787</v>
          </cell>
          <cell r="P88">
            <v>0</v>
          </cell>
          <cell r="Q88">
            <v>2334.1417370074787</v>
          </cell>
          <cell r="S88">
            <v>4.8633522915364095E-2</v>
          </cell>
          <cell r="T88">
            <v>0</v>
          </cell>
          <cell r="U88">
            <v>4.8633522915364095E-2</v>
          </cell>
          <cell r="V88">
            <v>2396.0859960993662</v>
          </cell>
          <cell r="W88">
            <v>0</v>
          </cell>
          <cell r="X88">
            <v>2396.0859960993662</v>
          </cell>
          <cell r="Y88">
            <v>4.7887099999999995E-2</v>
          </cell>
          <cell r="Z88">
            <v>0</v>
          </cell>
          <cell r="AA88">
            <v>4.7887099999999995E-2</v>
          </cell>
          <cell r="AB88">
            <v>2394.3549999999996</v>
          </cell>
          <cell r="AC88">
            <v>0</v>
          </cell>
          <cell r="AD88">
            <v>2394.3549999999996</v>
          </cell>
          <cell r="AE88">
            <v>4.6780219999999997E-2</v>
          </cell>
          <cell r="AF88">
            <v>0</v>
          </cell>
          <cell r="AG88">
            <v>4.6780219999999997E-2</v>
          </cell>
          <cell r="AH88">
            <v>2339.0109999999995</v>
          </cell>
          <cell r="AI88">
            <v>0</v>
          </cell>
          <cell r="AJ88">
            <v>2339.0109999999995</v>
          </cell>
          <cell r="AK88">
            <v>46.649479999999997</v>
          </cell>
          <cell r="AL88">
            <v>0</v>
          </cell>
          <cell r="AM88">
            <v>46.649479999999997</v>
          </cell>
          <cell r="AN88">
            <v>47.887099999999997</v>
          </cell>
          <cell r="AO88">
            <v>0</v>
          </cell>
          <cell r="AP88">
            <v>47.887099999999997</v>
          </cell>
          <cell r="AQ88">
            <v>-2.5844538508283055E-2</v>
          </cell>
          <cell r="AR88">
            <v>0</v>
          </cell>
          <cell r="AS88">
            <v>-2.5844538508283055E-2</v>
          </cell>
        </row>
        <row r="89">
          <cell r="A89">
            <v>22</v>
          </cell>
          <cell r="B89" t="str">
            <v>Large Low Voltage Demand CXX (kVa)</v>
          </cell>
          <cell r="C89" t="str">
            <v>DLCXXk</v>
          </cell>
          <cell r="D89">
            <v>-2.5846985769056877E-2</v>
          </cell>
          <cell r="E89">
            <v>0</v>
          </cell>
          <cell r="F89">
            <v>-2.5846985769056877E-2</v>
          </cell>
          <cell r="H89">
            <v>-2.5854130677405052E-2</v>
          </cell>
          <cell r="I89">
            <v>-2.5854130677405052E-2</v>
          </cell>
          <cell r="K89">
            <v>6.3397572253453854E-2</v>
          </cell>
          <cell r="L89">
            <v>0</v>
          </cell>
          <cell r="M89">
            <v>6.3397572253453854E-2</v>
          </cell>
          <cell r="N89">
            <v>2.0297069051167416</v>
          </cell>
          <cell r="O89">
            <v>3123.484089926149</v>
          </cell>
          <cell r="P89">
            <v>0</v>
          </cell>
          <cell r="Q89">
            <v>3123.484089926149</v>
          </cell>
          <cell r="S89">
            <v>6.5079685970590398E-2</v>
          </cell>
          <cell r="T89">
            <v>0</v>
          </cell>
          <cell r="U89">
            <v>6.5079685970590398E-2</v>
          </cell>
          <cell r="V89">
            <v>3206.3588002055521</v>
          </cell>
          <cell r="W89">
            <v>0</v>
          </cell>
          <cell r="X89">
            <v>3206.3588002055521</v>
          </cell>
          <cell r="Y89">
            <v>6.4080979999999996E-2</v>
          </cell>
          <cell r="Z89">
            <v>0</v>
          </cell>
          <cell r="AA89">
            <v>6.4080979999999996E-2</v>
          </cell>
          <cell r="AB89">
            <v>3204.049</v>
          </cell>
          <cell r="AC89">
            <v>0</v>
          </cell>
          <cell r="AD89">
            <v>3204.049</v>
          </cell>
          <cell r="AE89">
            <v>6.2599970000000005E-2</v>
          </cell>
          <cell r="AF89">
            <v>0</v>
          </cell>
          <cell r="AG89">
            <v>6.2599970000000005E-2</v>
          </cell>
          <cell r="AH89">
            <v>3129.9985000000001</v>
          </cell>
          <cell r="AI89">
            <v>0</v>
          </cell>
          <cell r="AJ89">
            <v>3129.9985000000001</v>
          </cell>
          <cell r="AK89">
            <v>62.425049999999999</v>
          </cell>
          <cell r="AL89">
            <v>0</v>
          </cell>
          <cell r="AM89">
            <v>62.425049999999999</v>
          </cell>
          <cell r="AN89">
            <v>64.080979999999997</v>
          </cell>
          <cell r="AO89">
            <v>0</v>
          </cell>
          <cell r="AP89">
            <v>64.080979999999997</v>
          </cell>
          <cell r="AQ89">
            <v>-2.5841209045179947E-2</v>
          </cell>
          <cell r="AR89">
            <v>0</v>
          </cell>
          <cell r="AS89">
            <v>-2.5841209045179947E-2</v>
          </cell>
        </row>
        <row r="90">
          <cell r="A90">
            <v>0</v>
          </cell>
          <cell r="B90" t="str">
            <v>New Tariff 6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</row>
        <row r="91">
          <cell r="A91">
            <v>0</v>
          </cell>
          <cell r="B91" t="str">
            <v>New Tariff 7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</row>
        <row r="92">
          <cell r="A92">
            <v>0</v>
          </cell>
          <cell r="B92" t="str">
            <v>New Tariff 8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</row>
        <row r="93">
          <cell r="A93">
            <v>0</v>
          </cell>
          <cell r="B93" t="str">
            <v>New Tariff 9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</row>
        <row r="94">
          <cell r="A94">
            <v>0</v>
          </cell>
          <cell r="B94" t="str">
            <v>New Tariff 10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</row>
        <row r="95">
          <cell r="A95">
            <v>0</v>
          </cell>
          <cell r="B95" t="str">
            <v>New Tariff 11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</row>
        <row r="96">
          <cell r="A96">
            <v>23</v>
          </cell>
          <cell r="B96" t="str">
            <v>Large Low Voltage Demand</v>
          </cell>
          <cell r="C96" t="str">
            <v>DL</v>
          </cell>
          <cell r="D96">
            <v>-2.5801527280190095E-2</v>
          </cell>
          <cell r="E96">
            <v>9.7752997659356106E-2</v>
          </cell>
          <cell r="F96">
            <v>7.4195131758785279E-3</v>
          </cell>
          <cell r="H96">
            <v>9.0353864934753503E-3</v>
          </cell>
          <cell r="I96">
            <v>-3.7441551821981722E-4</v>
          </cell>
          <cell r="K96">
            <v>34502.066295364952</v>
          </cell>
          <cell r="L96">
            <v>14297.71908208471</v>
          </cell>
          <cell r="M96">
            <v>48799.785377449662</v>
          </cell>
          <cell r="N96">
            <v>982840960.33313346</v>
          </cell>
          <cell r="O96">
            <v>3.5104424507979903</v>
          </cell>
          <cell r="P96">
            <v>1.4547337421955335</v>
          </cell>
          <cell r="Q96">
            <v>4.9651761929935239</v>
          </cell>
          <cell r="S96">
            <v>35415.849297156645</v>
          </cell>
          <cell r="T96">
            <v>13024.532032771036</v>
          </cell>
          <cell r="U96">
            <v>48440.381329927681</v>
          </cell>
          <cell r="V96">
            <v>3.6034160893286802</v>
          </cell>
          <cell r="W96">
            <v>1.3251922293059883</v>
          </cell>
          <cell r="X96">
            <v>4.9286083186346694</v>
          </cell>
          <cell r="Y96">
            <v>34943.445369038753</v>
          </cell>
          <cell r="Z96">
            <v>12851.36709516542</v>
          </cell>
          <cell r="AA96">
            <v>47794.812464204173</v>
          </cell>
          <cell r="AB96">
            <v>3.6081601813821229</v>
          </cell>
          <cell r="AC96">
            <v>1.3269953932529428</v>
          </cell>
          <cell r="AD96">
            <v>4.9351555746350648</v>
          </cell>
          <cell r="AE96">
            <v>34433.197436985356</v>
          </cell>
          <cell r="AF96">
            <v>14010.445894822578</v>
          </cell>
          <cell r="AG96">
            <v>48443.643331807936</v>
          </cell>
          <cell r="AH96">
            <v>3.5858458310454862</v>
          </cell>
          <cell r="AI96">
            <v>1.4590367070899697</v>
          </cell>
          <cell r="AJ96">
            <v>5.0448825381354565</v>
          </cell>
          <cell r="AK96">
            <v>34338503.5774756</v>
          </cell>
          <cell r="AL96">
            <v>14228359.563319243</v>
          </cell>
          <cell r="AM96">
            <v>48566863.140794843</v>
          </cell>
          <cell r="AN96">
            <v>35248008.52602233</v>
          </cell>
          <cell r="AO96">
            <v>12961410.242511194</v>
          </cell>
          <cell r="AP96">
            <v>48209418.768533528</v>
          </cell>
          <cell r="AQ96">
            <v>-2.5803016583909266E-2</v>
          </cell>
          <cell r="AR96">
            <v>9.7747798819967313E-2</v>
          </cell>
          <cell r="AS96">
            <v>7.4144094949060158E-3</v>
          </cell>
        </row>
        <row r="97">
          <cell r="A97">
            <v>24</v>
          </cell>
          <cell r="B97" t="str">
            <v>Large Low Voltage Demand A</v>
          </cell>
          <cell r="C97" t="str">
            <v>DL.A</v>
          </cell>
          <cell r="D97">
            <v>-2.5828049195833418E-2</v>
          </cell>
          <cell r="E97">
            <v>9.8089532238475413E-2</v>
          </cell>
          <cell r="F97">
            <v>9.0087705629212141E-3</v>
          </cell>
          <cell r="H97">
            <v>1.1245596418049564E-2</v>
          </cell>
          <cell r="I97">
            <v>2.3390586792464418E-3</v>
          </cell>
          <cell r="K97">
            <v>157.32659681010293</v>
          </cell>
          <cell r="L97">
            <v>69.351979072685296</v>
          </cell>
          <cell r="M97">
            <v>226.67857588278824</v>
          </cell>
          <cell r="N97">
            <v>6123033.4267993309</v>
          </cell>
          <cell r="O97">
            <v>2.5694224715729117</v>
          </cell>
          <cell r="P97">
            <v>1.1326408699509156</v>
          </cell>
          <cell r="Q97">
            <v>3.7020633415238273</v>
          </cell>
          <cell r="S97">
            <v>161.49776913637453</v>
          </cell>
          <cell r="T97">
            <v>63.15694398006876</v>
          </cell>
          <cell r="U97">
            <v>224.6547131164433</v>
          </cell>
          <cell r="V97">
            <v>2.6375451166007049</v>
          </cell>
          <cell r="W97">
            <v>1.0314649549950692</v>
          </cell>
          <cell r="X97">
            <v>3.6690100715957739</v>
          </cell>
          <cell r="Y97">
            <v>159.30733935612955</v>
          </cell>
          <cell r="Z97">
            <v>62.302226509430135</v>
          </cell>
          <cell r="AA97">
            <v>221.60956586555969</v>
          </cell>
          <cell r="AB97">
            <v>2.640416801512826</v>
          </cell>
          <cell r="AC97">
            <v>1.0326193778141688</v>
          </cell>
          <cell r="AD97">
            <v>3.6730361793269943</v>
          </cell>
          <cell r="AE97">
            <v>127.02951155</v>
          </cell>
          <cell r="AF97">
            <v>54.85272264666667</v>
          </cell>
          <cell r="AG97">
            <v>181.88223419666667</v>
          </cell>
          <cell r="AH97">
            <v>2.5454056293696414</v>
          </cell>
          <cell r="AI97">
            <v>1.0991337942452866</v>
          </cell>
          <cell r="AJ97">
            <v>3.6445394236149289</v>
          </cell>
          <cell r="AK97">
            <v>126692.77106666667</v>
          </cell>
          <cell r="AL97">
            <v>55709.273919228654</v>
          </cell>
          <cell r="AM97">
            <v>182402.04498589534</v>
          </cell>
          <cell r="AN97">
            <v>130051.28736999999</v>
          </cell>
          <cell r="AO97">
            <v>50748.700183333334</v>
          </cell>
          <cell r="AP97">
            <v>180799.98755333334</v>
          </cell>
          <cell r="AQ97">
            <v>-2.5824552538094014E-2</v>
          </cell>
          <cell r="AR97">
            <v>9.7747798819967535E-2</v>
          </cell>
          <cell r="AS97">
            <v>8.8609377370085785E-3</v>
          </cell>
        </row>
        <row r="98">
          <cell r="A98">
            <v>25</v>
          </cell>
          <cell r="B98" t="str">
            <v>Large Low Voltage Demand C</v>
          </cell>
          <cell r="C98" t="str">
            <v>DL.C</v>
          </cell>
          <cell r="D98">
            <v>-2.5829904227401865E-2</v>
          </cell>
          <cell r="E98">
            <v>9.8086888108259468E-2</v>
          </cell>
          <cell r="F98">
            <v>8.1566653709499361E-3</v>
          </cell>
          <cell r="H98">
            <v>9.2098776831315288E-3</v>
          </cell>
          <cell r="I98">
            <v>9.0413649693643627E-4</v>
          </cell>
          <cell r="K98">
            <v>23531.080081901826</v>
          </cell>
          <cell r="L98">
            <v>10024.101060230567</v>
          </cell>
          <cell r="M98">
            <v>33555.181142132387</v>
          </cell>
          <cell r="N98">
            <v>717457520.20261896</v>
          </cell>
          <cell r="O98">
            <v>3.2797872235357373</v>
          </cell>
          <cell r="P98">
            <v>1.3971699756383675</v>
          </cell>
          <cell r="Q98">
            <v>4.6769571991741037</v>
          </cell>
          <cell r="S98">
            <v>24155.001456126323</v>
          </cell>
          <cell r="T98">
            <v>9128.6957059469951</v>
          </cell>
          <cell r="U98">
            <v>33283.697162073317</v>
          </cell>
          <cell r="V98">
            <v>3.3667500550143581</v>
          </cell>
          <cell r="W98">
            <v>1.2723674153375573</v>
          </cell>
          <cell r="X98">
            <v>4.6391174703519154</v>
          </cell>
          <cell r="Y98">
            <v>23831.132162400736</v>
          </cell>
          <cell r="Z98">
            <v>9006.8358124431015</v>
          </cell>
          <cell r="AA98">
            <v>32837.967974843836</v>
          </cell>
          <cell r="AB98">
            <v>3.3709461636916207</v>
          </cell>
          <cell r="AC98">
            <v>1.2740292161552416</v>
          </cell>
          <cell r="AD98">
            <v>4.644975379846862</v>
          </cell>
          <cell r="AE98">
            <v>23078.864745292514</v>
          </cell>
          <cell r="AF98">
            <v>9652.7254107632671</v>
          </cell>
          <cell r="AG98">
            <v>32731.590156055783</v>
          </cell>
          <cell r="AH98">
            <v>3.336702895411888</v>
          </cell>
          <cell r="AI98">
            <v>1.3955745736271254</v>
          </cell>
          <cell r="AJ98">
            <v>4.7322774690390137</v>
          </cell>
          <cell r="AK98">
            <v>23015450.632021852</v>
          </cell>
          <cell r="AL98">
            <v>9803591.4652975556</v>
          </cell>
          <cell r="AM98">
            <v>32819042.097319409</v>
          </cell>
          <cell r="AN98">
            <v>23625700.596842378</v>
          </cell>
          <cell r="AO98">
            <v>8930640.968568556</v>
          </cell>
          <cell r="AP98">
            <v>32556341.565410934</v>
          </cell>
          <cell r="AQ98">
            <v>-2.5829920358090397E-2</v>
          </cell>
          <cell r="AR98">
            <v>9.7747798819967535E-2</v>
          </cell>
          <cell r="AS98">
            <v>8.0691047973147079E-3</v>
          </cell>
        </row>
        <row r="99">
          <cell r="A99">
            <v>26</v>
          </cell>
          <cell r="B99" t="str">
            <v>Large Low Voltage Demand S</v>
          </cell>
          <cell r="C99" t="str">
            <v>DL.S</v>
          </cell>
          <cell r="D99">
            <v>-2.5866400806990965E-2</v>
          </cell>
          <cell r="E99">
            <v>9.7835392448104477E-2</v>
          </cell>
          <cell r="F99">
            <v>5.1159517998377955E-3</v>
          </cell>
          <cell r="H99">
            <v>5.985292465508163E-3</v>
          </cell>
          <cell r="I99">
            <v>-2.3922936515052839E-3</v>
          </cell>
          <cell r="K99">
            <v>1667.5759215027167</v>
          </cell>
          <cell r="L99">
            <v>627.98303232446119</v>
          </cell>
          <cell r="M99">
            <v>2295.5589538271774</v>
          </cell>
          <cell r="N99">
            <v>33453328.826226272</v>
          </cell>
          <cell r="O99">
            <v>4.9847832189285572</v>
          </cell>
          <cell r="P99">
            <v>1.8771914615329517</v>
          </cell>
          <cell r="Q99">
            <v>6.8619746804615076</v>
          </cell>
          <cell r="S99">
            <v>1711.8554609800633</v>
          </cell>
          <cell r="T99">
            <v>572.01929965483998</v>
          </cell>
          <cell r="U99">
            <v>2283.8747606349034</v>
          </cell>
          <cell r="V99">
            <v>5.1171453515801604</v>
          </cell>
          <cell r="W99">
            <v>1.709902481233486</v>
          </cell>
          <cell r="X99">
            <v>6.8270478328136459</v>
          </cell>
          <cell r="Y99">
            <v>1689.3807477426233</v>
          </cell>
          <cell r="Z99">
            <v>564.5424266535731</v>
          </cell>
          <cell r="AA99">
            <v>2253.9231743961964</v>
          </cell>
          <cell r="AB99">
            <v>5.1249724457559909</v>
          </cell>
          <cell r="AC99">
            <v>1.7126182981106006</v>
          </cell>
          <cell r="AD99">
            <v>6.8375907438665919</v>
          </cell>
          <cell r="AE99">
            <v>1523.4761756120333</v>
          </cell>
          <cell r="AF99">
            <v>563.19833930906668</v>
          </cell>
          <cell r="AG99">
            <v>2086.6745149211001</v>
          </cell>
          <cell r="AH99">
            <v>5.0151716602403509</v>
          </cell>
          <cell r="AI99">
            <v>1.8540075621875387</v>
          </cell>
          <cell r="AJ99">
            <v>6.8691792224278903</v>
          </cell>
          <cell r="AK99">
            <v>1519233.6826204001</v>
          </cell>
          <cell r="AL99">
            <v>572007.50357906765</v>
          </cell>
          <cell r="AM99">
            <v>2091241.1861994676</v>
          </cell>
          <cell r="AN99">
            <v>1559573.5215384336</v>
          </cell>
          <cell r="AO99">
            <v>521073.69670333335</v>
          </cell>
          <cell r="AP99">
            <v>2080647.218241767</v>
          </cell>
          <cell r="AQ99">
            <v>-2.5865942426516964E-2</v>
          </cell>
          <cell r="AR99">
            <v>9.7747798819967757E-2</v>
          </cell>
          <cell r="AS99">
            <v>5.0916694886184999E-3</v>
          </cell>
        </row>
        <row r="100">
          <cell r="A100">
            <v>27</v>
          </cell>
          <cell r="B100" t="str">
            <v>Large Low Voltage Demand Docklands</v>
          </cell>
          <cell r="C100" t="str">
            <v>DL.DK</v>
          </cell>
          <cell r="D100">
            <v>-2.579523160918069E-2</v>
          </cell>
          <cell r="E100">
            <v>9.7945119230007094E-2</v>
          </cell>
          <cell r="F100">
            <v>1.2588172622306385E-2</v>
          </cell>
          <cell r="H100">
            <v>2.006887858218187E-2</v>
          </cell>
          <cell r="I100">
            <v>1.353841224532415E-3</v>
          </cell>
          <cell r="K100">
            <v>208.57342051567196</v>
          </cell>
          <cell r="L100">
            <v>105.70461861553557</v>
          </cell>
          <cell r="M100">
            <v>314.27803913120755</v>
          </cell>
          <cell r="N100">
            <v>8845042.7889895029</v>
          </cell>
          <cell r="O100">
            <v>2.3580826627012885</v>
          </cell>
          <cell r="P100">
            <v>1.1950718740119486</v>
          </cell>
          <cell r="Q100">
            <v>3.5531545367132371</v>
          </cell>
          <cell r="S100">
            <v>214.09607844579867</v>
          </cell>
          <cell r="T100">
            <v>96.274956520291852</v>
          </cell>
          <cell r="U100">
            <v>310.37103496609052</v>
          </cell>
          <cell r="V100">
            <v>2.4205205509272383</v>
          </cell>
          <cell r="W100">
            <v>1.0884623038809598</v>
          </cell>
          <cell r="X100">
            <v>3.508982854808198</v>
          </cell>
          <cell r="Y100">
            <v>211.21277113870516</v>
          </cell>
          <cell r="Z100">
            <v>94.979076741921006</v>
          </cell>
          <cell r="AA100">
            <v>306.19184788062614</v>
          </cell>
          <cell r="AB100">
            <v>2.4233914422818099</v>
          </cell>
          <cell r="AC100">
            <v>1.0897611945114964</v>
          </cell>
          <cell r="AD100">
            <v>3.5131526367933059</v>
          </cell>
          <cell r="AE100">
            <v>178.81133211866668</v>
          </cell>
          <cell r="AF100">
            <v>88.857304392000003</v>
          </cell>
          <cell r="AG100">
            <v>267.66863651066672</v>
          </cell>
          <cell r="AH100">
            <v>2.4164910004181275</v>
          </cell>
          <cell r="AI100">
            <v>1.2008348343503368</v>
          </cell>
          <cell r="AJ100">
            <v>3.6173258347684647</v>
          </cell>
          <cell r="AK100">
            <v>178331.83029426669</v>
          </cell>
          <cell r="AL100">
            <v>90254.336773483941</v>
          </cell>
          <cell r="AM100">
            <v>268586.16706775065</v>
          </cell>
          <cell r="AN100">
            <v>183054.19625013333</v>
          </cell>
          <cell r="AO100">
            <v>82217.734228666654</v>
          </cell>
          <cell r="AP100">
            <v>265271.93047879997</v>
          </cell>
          <cell r="AQ100">
            <v>-2.5797638363961872E-2</v>
          </cell>
          <cell r="AR100">
            <v>9.7747798819967757E-2</v>
          </cell>
          <cell r="AS100">
            <v>1.2493732687693937E-2</v>
          </cell>
        </row>
        <row r="101">
          <cell r="A101">
            <v>28</v>
          </cell>
          <cell r="B101" t="str">
            <v>Large Low Voltage Demand CXX</v>
          </cell>
          <cell r="C101" t="str">
            <v>DL.CXX</v>
          </cell>
          <cell r="D101">
            <v>-2.583864337191525E-2</v>
          </cell>
          <cell r="E101">
            <v>9.7923576625106437E-2</v>
          </cell>
          <cell r="F101">
            <v>3.888639234025772E-3</v>
          </cell>
          <cell r="H101">
            <v>4.9020532468910805E-3</v>
          </cell>
          <cell r="I101">
            <v>-3.2037770923283304E-3</v>
          </cell>
          <cell r="K101">
            <v>12547.307191234711</v>
          </cell>
          <cell r="L101">
            <v>4470.516644761231</v>
          </cell>
          <cell r="M101">
            <v>17017.823835995943</v>
          </cell>
          <cell r="N101">
            <v>308519847.64070958</v>
          </cell>
          <cell r="O101">
            <v>4.0669367909992049</v>
          </cell>
          <cell r="P101">
            <v>1.4490207612080193</v>
          </cell>
          <cell r="Q101">
            <v>5.5159575522072251</v>
          </cell>
          <cell r="S101">
            <v>12880.111806801038</v>
          </cell>
          <cell r="T101">
            <v>4071.792190220649</v>
          </cell>
          <cell r="U101">
            <v>16951.903997021687</v>
          </cell>
          <cell r="V101">
            <v>4.1748081704619286</v>
          </cell>
          <cell r="W101">
            <v>1.319782899336351</v>
          </cell>
          <cell r="X101">
            <v>5.4945910697982798</v>
          </cell>
          <cell r="Y101">
            <v>12708.072943094741</v>
          </cell>
          <cell r="Z101">
            <v>4017.6266555597258</v>
          </cell>
          <cell r="AA101">
            <v>16725.699598654468</v>
          </cell>
          <cell r="AB101">
            <v>4.1802275608156236</v>
          </cell>
          <cell r="AC101">
            <v>1.3215688759296931</v>
          </cell>
          <cell r="AD101">
            <v>5.5017964367453169</v>
          </cell>
          <cell r="AE101">
            <v>12918.700960521168</v>
          </cell>
          <cell r="AF101">
            <v>4526.2934840780672</v>
          </cell>
          <cell r="AG101">
            <v>17444.994444599237</v>
          </cell>
          <cell r="AH101">
            <v>4.338154975044084</v>
          </cell>
          <cell r="AI101">
            <v>1.51994868961428</v>
          </cell>
          <cell r="AJ101">
            <v>5.8581036646583655</v>
          </cell>
          <cell r="AK101">
            <v>12882450.457611699</v>
          </cell>
          <cell r="AL101">
            <v>4597785.8345174538</v>
          </cell>
          <cell r="AM101">
            <v>17480236.292129152</v>
          </cell>
          <cell r="AN101">
            <v>13224159.712692332</v>
          </cell>
          <cell r="AO101">
            <v>4188380.8279641997</v>
          </cell>
          <cell r="AP101">
            <v>17412540.540656529</v>
          </cell>
          <cell r="AQ101">
            <v>-2.5839770730586853E-2</v>
          </cell>
          <cell r="AR101">
            <v>9.7747798819967535E-2</v>
          </cell>
          <cell r="AS101">
            <v>3.8877584413692379E-3</v>
          </cell>
        </row>
        <row r="102">
          <cell r="A102">
            <v>29</v>
          </cell>
          <cell r="B102" t="str">
            <v>Large Low Voltage Demand EN.R</v>
          </cell>
          <cell r="C102" t="str">
            <v>DL.R</v>
          </cell>
          <cell r="D102">
            <v>-2.5856545833316053E-2</v>
          </cell>
          <cell r="E102">
            <v>9.7770742857326676E-2</v>
          </cell>
          <cell r="F102">
            <v>5.2225288460025637E-3</v>
          </cell>
          <cell r="H102">
            <v>6.0570146555978255E-3</v>
          </cell>
          <cell r="I102">
            <v>-2.9904590509514106E-3</v>
          </cell>
          <cell r="K102">
            <v>1.6758346995492276E-2</v>
          </cell>
          <cell r="L102">
            <v>6.3419082090636634E-3</v>
          </cell>
          <cell r="M102">
            <v>2.3100255204555938E-2</v>
          </cell>
          <cell r="N102">
            <v>1.2549064128256944</v>
          </cell>
          <cell r="O102">
            <v>1335.4260384849908</v>
          </cell>
          <cell r="P102">
            <v>505.36901750174974</v>
          </cell>
          <cell r="Q102">
            <v>1840.7950559867404</v>
          </cell>
          <cell r="S102">
            <v>1.7203161324763964E-2</v>
          </cell>
          <cell r="T102">
            <v>5.7770789122660177E-3</v>
          </cell>
          <cell r="U102">
            <v>2.2980240237029981E-2</v>
          </cell>
          <cell r="V102">
            <v>1370.8720545962715</v>
          </cell>
          <cell r="W102">
            <v>460.35934259493263</v>
          </cell>
          <cell r="X102">
            <v>1831.2313971912038</v>
          </cell>
          <cell r="Y102">
            <v>1.6991330535625127E-2</v>
          </cell>
          <cell r="Z102">
            <v>5.7059431478183476E-3</v>
          </cell>
          <cell r="AA102">
            <v>2.2697273683443472E-2</v>
          </cell>
          <cell r="AB102">
            <v>1374.103302158738</v>
          </cell>
          <cell r="AC102">
            <v>461.44445868486861</v>
          </cell>
          <cell r="AD102">
            <v>1835.5477608436065</v>
          </cell>
          <cell r="AE102">
            <v>2.0830000000000002E-5</v>
          </cell>
          <cell r="AF102">
            <v>8.0200000000000011E-6</v>
          </cell>
          <cell r="AG102">
            <v>2.8850000000000003E-5</v>
          </cell>
          <cell r="AH102">
            <v>2.0830000000000002</v>
          </cell>
          <cell r="AI102">
            <v>0.80200000000000005</v>
          </cell>
          <cell r="AJ102">
            <v>2.8850000000000002</v>
          </cell>
          <cell r="AK102">
            <v>2.077E-2</v>
          </cell>
          <cell r="AL102">
            <v>8.1452886672441598E-3</v>
          </cell>
          <cell r="AM102">
            <v>2.891528866724416E-2</v>
          </cell>
          <cell r="AN102">
            <v>2.1320000000000002E-2</v>
          </cell>
          <cell r="AO102">
            <v>7.4199999999999995E-3</v>
          </cell>
          <cell r="AP102">
            <v>2.8740000000000002E-2</v>
          </cell>
          <cell r="AQ102">
            <v>-2.5797373358349085E-2</v>
          </cell>
          <cell r="AR102">
            <v>9.7747798819967757E-2</v>
          </cell>
          <cell r="AS102">
            <v>6.0991185540764103E-3</v>
          </cell>
        </row>
        <row r="103">
          <cell r="A103">
            <v>30</v>
          </cell>
          <cell r="B103" t="str">
            <v>Large Low Voltage Demand EN.NR</v>
          </cell>
          <cell r="C103" t="str">
            <v>DL.NR</v>
          </cell>
          <cell r="D103">
            <v>-2.5836020046893213E-2</v>
          </cell>
          <cell r="E103">
            <v>9.801916897481823E-2</v>
          </cell>
          <cell r="F103">
            <v>4.3433134377466815E-3</v>
          </cell>
          <cell r="H103">
            <v>6.0570146555978255E-3</v>
          </cell>
          <cell r="I103">
            <v>-2.9904590509514106E-3</v>
          </cell>
          <cell r="K103">
            <v>445.75665239727414</v>
          </cell>
          <cell r="L103">
            <v>161.86675628376398</v>
          </cell>
          <cell r="M103">
            <v>607.6234086810382</v>
          </cell>
          <cell r="N103">
            <v>16096506.610015947</v>
          </cell>
          <cell r="O103">
            <v>2.7692757391215865</v>
          </cell>
          <cell r="P103">
            <v>1.0056017756240565</v>
          </cell>
          <cell r="Q103">
            <v>3.774877514745643</v>
          </cell>
          <cell r="S103">
            <v>457.57866393164267</v>
          </cell>
          <cell r="T103">
            <v>147.41705869752099</v>
          </cell>
          <cell r="U103">
            <v>604.99572262916365</v>
          </cell>
          <cell r="V103">
            <v>2.8427203182516467</v>
          </cell>
          <cell r="W103">
            <v>0.91583262299778556</v>
          </cell>
          <cell r="X103">
            <v>3.7585529412494321</v>
          </cell>
          <cell r="Y103">
            <v>451.26527633575654</v>
          </cell>
          <cell r="Z103">
            <v>145.38832826676347</v>
          </cell>
          <cell r="AA103">
            <v>596.65360460251998</v>
          </cell>
          <cell r="AB103">
            <v>2.8451398480716432</v>
          </cell>
          <cell r="AC103">
            <v>0.91664514840384048</v>
          </cell>
          <cell r="AD103">
            <v>3.7617849964754835</v>
          </cell>
          <cell r="AE103">
            <v>570.6463692133334</v>
          </cell>
          <cell r="AF103">
            <v>204.3345877866667</v>
          </cell>
          <cell r="AG103">
            <v>774.9809570000001</v>
          </cell>
          <cell r="AH103">
            <v>3.1774711724068094</v>
          </cell>
          <cell r="AI103">
            <v>1.137775156815265</v>
          </cell>
          <cell r="AJ103">
            <v>4.3152463292220737</v>
          </cell>
          <cell r="AK103">
            <v>569003.77445999999</v>
          </cell>
          <cell r="AL103">
            <v>207522.4458918609</v>
          </cell>
          <cell r="AM103">
            <v>776526.22035186086</v>
          </cell>
          <cell r="AN103">
            <v>584096.15299000009</v>
          </cell>
          <cell r="AO103">
            <v>189043.82783999998</v>
          </cell>
          <cell r="AP103">
            <v>773139.98083000001</v>
          </cell>
          <cell r="AQ103">
            <v>-2.5838859668467107E-2</v>
          </cell>
          <cell r="AR103">
            <v>9.7747798819967757E-2</v>
          </cell>
          <cell r="AS103">
            <v>4.3798530742460429E-3</v>
          </cell>
        </row>
        <row r="104">
          <cell r="A104">
            <v>31</v>
          </cell>
          <cell r="B104" t="str">
            <v>Large Low Voltage Demand EN.R CXX</v>
          </cell>
          <cell r="C104" t="str">
            <v>DL.CXXR</v>
          </cell>
          <cell r="D104">
            <v>-2.5858205895806896E-2</v>
          </cell>
          <cell r="E104">
            <v>9.7736880921846514E-2</v>
          </cell>
          <cell r="F104">
            <v>5.0340136395457978E-3</v>
          </cell>
          <cell r="H104">
            <v>5.8972189355483984E-3</v>
          </cell>
          <cell r="I104">
            <v>-7.6827567305787214E-3</v>
          </cell>
          <cell r="K104">
            <v>4.8998451871980535</v>
          </cell>
          <cell r="L104">
            <v>1.8399854257702823</v>
          </cell>
          <cell r="M104">
            <v>6.7398306129683352</v>
          </cell>
          <cell r="N104">
            <v>3018.4916750828538</v>
          </cell>
          <cell r="O104">
            <v>162.32760314184264</v>
          </cell>
          <cell r="P104">
            <v>60.957114474061854</v>
          </cell>
          <cell r="Q104">
            <v>223.2847176159045</v>
          </cell>
          <cell r="S104">
            <v>5.0299096259429881</v>
          </cell>
          <cell r="T104">
            <v>1.6761625283329442</v>
          </cell>
          <cell r="U104">
            <v>6.7060721542759323</v>
          </cell>
          <cell r="V104">
            <v>166.63652470749065</v>
          </cell>
          <cell r="W104">
            <v>55.529804576550163</v>
          </cell>
          <cell r="X104">
            <v>222.16632928404081</v>
          </cell>
          <cell r="Y104">
            <v>4.9678536477121522</v>
          </cell>
          <cell r="Z104">
            <v>1.6554906693723417</v>
          </cell>
          <cell r="AA104">
            <v>6.6233443170844941</v>
          </cell>
          <cell r="AB104">
            <v>167.02525528903394</v>
          </cell>
          <cell r="AC104">
            <v>55.659600964265472</v>
          </cell>
          <cell r="AD104">
            <v>222.68485625329942</v>
          </cell>
          <cell r="AE104">
            <v>0.18747641000000001</v>
          </cell>
          <cell r="AF104">
            <v>5.7355329999999996E-2</v>
          </cell>
          <cell r="AG104">
            <v>0.24483174000000002</v>
          </cell>
          <cell r="AH104">
            <v>1.9054417115560527</v>
          </cell>
          <cell r="AI104">
            <v>0.58293861164752514</v>
          </cell>
          <cell r="AJ104">
            <v>2.4883803232035779</v>
          </cell>
          <cell r="AK104">
            <v>186.93040999999999</v>
          </cell>
          <cell r="AL104">
            <v>58.233511848927435</v>
          </cell>
          <cell r="AM104">
            <v>245.16392184892743</v>
          </cell>
          <cell r="AN104">
            <v>191.89846</v>
          </cell>
          <cell r="AO104">
            <v>53.048169999999999</v>
          </cell>
          <cell r="AP104">
            <v>244.94663</v>
          </cell>
          <cell r="AQ104">
            <v>-2.5888951896747892E-2</v>
          </cell>
          <cell r="AR104">
            <v>9.7747798819967535E-2</v>
          </cell>
          <cell r="AS104">
            <v>8.8709874852099802E-4</v>
          </cell>
        </row>
        <row r="105">
          <cell r="A105">
            <v>32</v>
          </cell>
          <cell r="B105" t="str">
            <v>Large Low Voltage Demand EN.NR CXX</v>
          </cell>
          <cell r="C105" t="str">
            <v>DL.CXXNR</v>
          </cell>
          <cell r="D105">
            <v>-2.5857839553658363E-2</v>
          </cell>
          <cell r="E105">
            <v>9.7738096064809751E-2</v>
          </cell>
          <cell r="F105">
            <v>5.0779584248832211E-3</v>
          </cell>
          <cell r="H105">
            <v>5.8972189355483984E-3</v>
          </cell>
          <cell r="I105">
            <v>-7.6827567305787214E-3</v>
          </cell>
          <cell r="K105">
            <v>1.7588662209941656E-2</v>
          </cell>
          <cell r="L105">
            <v>6.6172506735581033E-3</v>
          </cell>
          <cell r="M105">
            <v>2.4205912883499759E-2</v>
          </cell>
          <cell r="N105">
            <v>1.3323606268178152</v>
          </cell>
          <cell r="O105">
            <v>1320.1127274340192</v>
          </cell>
          <cell r="P105">
            <v>496.65612600415994</v>
          </cell>
          <cell r="Q105">
            <v>1816.7688534381791</v>
          </cell>
          <cell r="S105">
            <v>1.8055539452150101E-2</v>
          </cell>
          <cell r="T105">
            <v>6.0280778241000622E-3</v>
          </cell>
          <cell r="U105">
            <v>2.4083617276250163E-2</v>
          </cell>
          <cell r="V105">
            <v>1355.154084316767</v>
          </cell>
          <cell r="W105">
            <v>452.43590232003544</v>
          </cell>
          <cell r="X105">
            <v>1807.5899866368022</v>
          </cell>
          <cell r="Y105">
            <v>1.7833210340862951E-2</v>
          </cell>
          <cell r="Z105">
            <v>5.9538518118720267E-3</v>
          </cell>
          <cell r="AA105">
            <v>2.3787062152734979E-2</v>
          </cell>
          <cell r="AB105">
            <v>1358.3480868726622</v>
          </cell>
          <cell r="AC105">
            <v>453.50237358263286</v>
          </cell>
          <cell r="AD105">
            <v>1811.8504604552952</v>
          </cell>
          <cell r="AE105">
            <v>2.0830000000000002E-5</v>
          </cell>
          <cell r="AF105">
            <v>7.9699999999999999E-6</v>
          </cell>
          <cell r="AG105">
            <v>2.8800000000000002E-5</v>
          </cell>
          <cell r="AH105">
            <v>2.0830000000000002</v>
          </cell>
          <cell r="AI105">
            <v>0.79699999999999993</v>
          </cell>
          <cell r="AJ105">
            <v>2.8800000000000003</v>
          </cell>
          <cell r="AK105">
            <v>2.077E-2</v>
          </cell>
          <cell r="AL105">
            <v>8.0904012773031601E-3</v>
          </cell>
          <cell r="AM105">
            <v>2.886040127730316E-2</v>
          </cell>
          <cell r="AN105">
            <v>2.1320000000000002E-2</v>
          </cell>
          <cell r="AO105">
            <v>7.3699999999999998E-3</v>
          </cell>
          <cell r="AP105">
            <v>2.869E-2</v>
          </cell>
          <cell r="AQ105">
            <v>-2.5797373358349085E-2</v>
          </cell>
          <cell r="AR105">
            <v>9.7747798819967535E-2</v>
          </cell>
          <cell r="AS105">
            <v>5.9393962113336585E-3</v>
          </cell>
        </row>
        <row r="106">
          <cell r="A106">
            <v>0</v>
          </cell>
          <cell r="B106" t="str">
            <v>New Tariff 10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</row>
        <row r="107">
          <cell r="A107">
            <v>0</v>
          </cell>
          <cell r="B107" t="str">
            <v>New Tariff 11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A108">
            <v>33</v>
          </cell>
          <cell r="B108" t="str">
            <v>High Voltage Demand</v>
          </cell>
          <cell r="C108" t="str">
            <v>DH</v>
          </cell>
          <cell r="D108">
            <v>-2.5703811058388027E-2</v>
          </cell>
          <cell r="E108">
            <v>9.7745612085842343E-2</v>
          </cell>
          <cell r="F108">
            <v>1.3782964702789903E-2</v>
          </cell>
          <cell r="H108">
            <v>3.0924865128187484E-2</v>
          </cell>
          <cell r="I108">
            <v>7.4347905385308E-3</v>
          </cell>
          <cell r="K108">
            <v>19891.450996559648</v>
          </cell>
          <cell r="L108">
            <v>10540.051188885483</v>
          </cell>
          <cell r="M108">
            <v>30431.50218544513</v>
          </cell>
          <cell r="N108">
            <v>982897823.91849899</v>
          </cell>
          <cell r="O108">
            <v>2.0237557264354091</v>
          </cell>
          <cell r="P108">
            <v>1.0723445441018145</v>
          </cell>
          <cell r="Q108">
            <v>3.0961002705372231</v>
          </cell>
          <cell r="S108">
            <v>20416.225807234179</v>
          </cell>
          <cell r="T108">
            <v>9601.5425366703839</v>
          </cell>
          <cell r="U108">
            <v>30017.768343904565</v>
          </cell>
          <cell r="V108">
            <v>2.077146302536435</v>
          </cell>
          <cell r="W108">
            <v>0.97686069731969782</v>
          </cell>
          <cell r="X108">
            <v>3.0540069998561328</v>
          </cell>
          <cell r="Y108">
            <v>20292.146275974817</v>
          </cell>
          <cell r="Z108">
            <v>9540.0607059607773</v>
          </cell>
          <cell r="AA108">
            <v>29832.206981935597</v>
          </cell>
          <cell r="AB108">
            <v>2.0803001054077463</v>
          </cell>
          <cell r="AC108">
            <v>0.9780231732167084</v>
          </cell>
          <cell r="AD108">
            <v>3.0583232786244552</v>
          </cell>
          <cell r="AE108">
            <v>19871.989443649363</v>
          </cell>
          <cell r="AF108">
            <v>10274.562321976515</v>
          </cell>
          <cell r="AG108">
            <v>30146.551765625878</v>
          </cell>
          <cell r="AH108">
            <v>2.0858386584823525</v>
          </cell>
          <cell r="AI108">
            <v>1.0784566563371292</v>
          </cell>
          <cell r="AJ108">
            <v>3.1642953148194817</v>
          </cell>
          <cell r="AK108">
            <v>19822077.737340964</v>
          </cell>
          <cell r="AL108">
            <v>10436275.863317868</v>
          </cell>
          <cell r="AM108">
            <v>30258353.600658834</v>
          </cell>
          <cell r="AN108">
            <v>20345097.54076755</v>
          </cell>
          <cell r="AO108">
            <v>9506988.6494296994</v>
          </cell>
          <cell r="AP108">
            <v>29852086.190197252</v>
          </cell>
          <cell r="AQ108">
            <v>-2.5707411939341007E-2</v>
          </cell>
          <cell r="AR108">
            <v>9.7747798819967535E-2</v>
          </cell>
          <cell r="AS108">
            <v>1.3609347362630642E-2</v>
          </cell>
        </row>
        <row r="109">
          <cell r="A109">
            <v>34</v>
          </cell>
          <cell r="B109" t="str">
            <v>High Voltage Demand A</v>
          </cell>
          <cell r="C109" t="str">
            <v>DH.A</v>
          </cell>
          <cell r="D109">
            <v>-2.5630158451193097E-2</v>
          </cell>
          <cell r="E109">
            <v>9.7717456840213726E-2</v>
          </cell>
          <cell r="F109">
            <v>3.2276990760018866E-2</v>
          </cell>
          <cell r="H109">
            <v>4.338346468419374E-2</v>
          </cell>
          <cell r="I109">
            <v>2.76600286018438E-2</v>
          </cell>
          <cell r="K109">
            <v>183.34771694510678</v>
          </cell>
          <cell r="L109">
            <v>182.77973575055051</v>
          </cell>
          <cell r="M109">
            <v>366.12745269565733</v>
          </cell>
          <cell r="N109">
            <v>12424108.024171172</v>
          </cell>
          <cell r="O109">
            <v>1.475741490563369</v>
          </cell>
          <cell r="P109">
            <v>1.471169885153538</v>
          </cell>
          <cell r="Q109">
            <v>2.946911375716907</v>
          </cell>
          <cell r="S109">
            <v>188.17055816677055</v>
          </cell>
          <cell r="T109">
            <v>166.50890865549601</v>
          </cell>
          <cell r="U109">
            <v>354.67946682226659</v>
          </cell>
          <cell r="V109">
            <v>1.5145599008048198</v>
          </cell>
          <cell r="W109">
            <v>1.3402081528231402</v>
          </cell>
          <cell r="X109">
            <v>2.8547680536279603</v>
          </cell>
          <cell r="Y109">
            <v>187.0611003188838</v>
          </cell>
          <cell r="Z109">
            <v>165.4886163504878</v>
          </cell>
          <cell r="AA109">
            <v>352.54971666937161</v>
          </cell>
          <cell r="AB109">
            <v>1.5171364623420651</v>
          </cell>
          <cell r="AC109">
            <v>1.3421754364743084</v>
          </cell>
          <cell r="AD109">
            <v>2.8593118988163737</v>
          </cell>
          <cell r="AE109">
            <v>181.1130886624</v>
          </cell>
          <cell r="AF109">
            <v>179.80706934690002</v>
          </cell>
          <cell r="AG109">
            <v>360.92015800930005</v>
          </cell>
          <cell r="AH109">
            <v>1.3314318684159308</v>
          </cell>
          <cell r="AI109">
            <v>1.3218308188713295</v>
          </cell>
          <cell r="AJ109">
            <v>2.6532626872872602</v>
          </cell>
          <cell r="AK109">
            <v>180639.156025</v>
          </cell>
          <cell r="AL109">
            <v>182613.21168323918</v>
          </cell>
          <cell r="AM109">
            <v>363252.36770823918</v>
          </cell>
          <cell r="AN109">
            <v>185385.41720309999</v>
          </cell>
          <cell r="AO109">
            <v>166352.61020750002</v>
          </cell>
          <cell r="AP109">
            <v>351738.02741059999</v>
          </cell>
          <cell r="AQ109">
            <v>-2.5602127986691592E-2</v>
          </cell>
          <cell r="AR109">
            <v>9.7747798819967313E-2</v>
          </cell>
          <cell r="AS109">
            <v>3.2735557148610317E-2</v>
          </cell>
        </row>
        <row r="110">
          <cell r="A110">
            <v>35</v>
          </cell>
          <cell r="B110" t="str">
            <v>High Voltage Demand C</v>
          </cell>
          <cell r="C110" t="str">
            <v>DH.C</v>
          </cell>
          <cell r="D110">
            <v>-2.5781073531030974E-2</v>
          </cell>
          <cell r="E110">
            <v>9.7617411970918153E-2</v>
          </cell>
          <cell r="F110">
            <v>1.4933442676967734E-2</v>
          </cell>
          <cell r="H110">
            <v>3.1019182396967215E-2</v>
          </cell>
          <cell r="I110">
            <v>8.3958317443419972E-3</v>
          </cell>
          <cell r="K110">
            <v>10333.526375163772</v>
          </cell>
          <cell r="L110">
            <v>5732.8547602633789</v>
          </cell>
          <cell r="M110">
            <v>16066.381135427153</v>
          </cell>
          <cell r="N110">
            <v>553736029.39025867</v>
          </cell>
          <cell r="O110">
            <v>1.866146652321403</v>
          </cell>
          <cell r="P110">
            <v>1.0353046318073358</v>
          </cell>
          <cell r="Q110">
            <v>2.9014512841287394</v>
          </cell>
          <cell r="S110">
            <v>10606.985857498548</v>
          </cell>
          <cell r="T110">
            <v>5222.9991049151404</v>
          </cell>
          <cell r="U110">
            <v>15829.984962413688</v>
          </cell>
          <cell r="V110">
            <v>1.9155311004736919</v>
          </cell>
          <cell r="W110">
            <v>0.94322905277924529</v>
          </cell>
          <cell r="X110">
            <v>2.8587601532529372</v>
          </cell>
          <cell r="Y110">
            <v>10541.794406270701</v>
          </cell>
          <cell r="Z110">
            <v>5189.2338108107133</v>
          </cell>
          <cell r="AA110">
            <v>15731.028217081413</v>
          </cell>
          <cell r="AB110">
            <v>1.9183071263779032</v>
          </cell>
          <cell r="AC110">
            <v>0.94429314555764576</v>
          </cell>
          <cell r="AD110">
            <v>2.8626002719355488</v>
          </cell>
          <cell r="AE110">
            <v>10248.293755704657</v>
          </cell>
          <cell r="AF110">
            <v>5583.0699577209161</v>
          </cell>
          <cell r="AG110">
            <v>15831.363713425573</v>
          </cell>
          <cell r="AH110">
            <v>1.8664206728248329</v>
          </cell>
          <cell r="AI110">
            <v>1.0167894710392302</v>
          </cell>
          <cell r="AJ110">
            <v>2.8832101438640629</v>
          </cell>
          <cell r="AK110">
            <v>10222809.073088389</v>
          </cell>
          <cell r="AL110">
            <v>5671195.5142829968</v>
          </cell>
          <cell r="AM110">
            <v>15894004.587371387</v>
          </cell>
          <cell r="AN110">
            <v>10493319.778356353</v>
          </cell>
          <cell r="AO110">
            <v>5166209.871137334</v>
          </cell>
          <cell r="AP110">
            <v>15659529.649493687</v>
          </cell>
          <cell r="AQ110">
            <v>-2.5779325416721122E-2</v>
          </cell>
          <cell r="AR110">
            <v>9.7747798819967535E-2</v>
          </cell>
          <cell r="AS110">
            <v>1.497330655044804E-2</v>
          </cell>
        </row>
        <row r="111">
          <cell r="A111">
            <v>36</v>
          </cell>
          <cell r="B111" t="str">
            <v>High Voltage Demand D1</v>
          </cell>
          <cell r="C111" t="str">
            <v>DH.D1</v>
          </cell>
          <cell r="D111">
            <v>6.3207709811932871E-3</v>
          </cell>
          <cell r="E111">
            <v>9.7668603392920106E-2</v>
          </cell>
          <cell r="F111">
            <v>5.8575489816227608E-2</v>
          </cell>
          <cell r="H111">
            <v>7.2727646041855998E-2</v>
          </cell>
          <cell r="I111">
            <v>4.3667730248496017E-2</v>
          </cell>
          <cell r="K111">
            <v>1047.0856532845698</v>
          </cell>
          <cell r="L111">
            <v>1526.6597953032231</v>
          </cell>
          <cell r="M111">
            <v>2573.7454485877929</v>
          </cell>
          <cell r="N111">
            <v>175184128.67253608</v>
          </cell>
          <cell r="O111">
            <v>0.59770577461491425</v>
          </cell>
          <cell r="P111">
            <v>0.87146010707222266</v>
          </cell>
          <cell r="Q111">
            <v>1.4691658816871367</v>
          </cell>
          <cell r="S111">
            <v>1040.5088352331529</v>
          </cell>
          <cell r="T111">
            <v>1390.820317338294</v>
          </cell>
          <cell r="U111">
            <v>2431.3291525714467</v>
          </cell>
          <cell r="V111">
            <v>0.59395154293807628</v>
          </cell>
          <cell r="W111">
            <v>0.79391913404329728</v>
          </cell>
          <cell r="X111">
            <v>1.3878706769813733</v>
          </cell>
          <cell r="Y111">
            <v>1034.3235695803469</v>
          </cell>
          <cell r="Z111">
            <v>1381.4295963234542</v>
          </cell>
          <cell r="AA111">
            <v>2415.7531659038013</v>
          </cell>
          <cell r="AB111">
            <v>0.59493297943551204</v>
          </cell>
          <cell r="AC111">
            <v>0.79458503102134603</v>
          </cell>
          <cell r="AD111">
            <v>1.3895180104568583</v>
          </cell>
          <cell r="AE111">
            <v>974.98310079999999</v>
          </cell>
          <cell r="AF111">
            <v>1429.86781905</v>
          </cell>
          <cell r="AG111">
            <v>2404.8509198500001</v>
          </cell>
          <cell r="AH111">
            <v>0.59832025017461277</v>
          </cell>
          <cell r="AI111">
            <v>0.87747046129173689</v>
          </cell>
          <cell r="AJ111">
            <v>1.4757907114663498</v>
          </cell>
          <cell r="AK111">
            <v>1019258.37785</v>
          </cell>
          <cell r="AL111">
            <v>1452231.7421816548</v>
          </cell>
          <cell r="AM111">
            <v>2471490.1200316548</v>
          </cell>
          <cell r="AN111">
            <v>1012828.99875</v>
          </cell>
          <cell r="AO111">
            <v>1322919.2932500001</v>
          </cell>
          <cell r="AP111">
            <v>2335748.2920000004</v>
          </cell>
          <cell r="AQ111">
            <v>6.3479413681233332E-3</v>
          </cell>
          <cell r="AR111">
            <v>9.7747798819967535E-2</v>
          </cell>
          <cell r="AS111">
            <v>5.8114921242401696E-2</v>
          </cell>
        </row>
        <row r="112">
          <cell r="A112">
            <v>37</v>
          </cell>
          <cell r="B112" t="str">
            <v>High Voltage Demand D2</v>
          </cell>
          <cell r="C112" t="str">
            <v>DH.D2</v>
          </cell>
          <cell r="D112">
            <v>6.752243828035717E-3</v>
          </cell>
          <cell r="E112">
            <v>9.7994605431897683E-2</v>
          </cell>
          <cell r="F112">
            <v>5.2243791044322134E-2</v>
          </cell>
          <cell r="H112">
            <v>8.1634357807418123E-2</v>
          </cell>
          <cell r="I112">
            <v>6.0240963855422436E-3</v>
          </cell>
          <cell r="K112">
            <v>598.69366944049273</v>
          </cell>
          <cell r="L112">
            <v>649.25326885002994</v>
          </cell>
          <cell r="M112">
            <v>1247.9469382905227</v>
          </cell>
          <cell r="N112">
            <v>86570236.817899346</v>
          </cell>
          <cell r="O112">
            <v>0.69156986447876534</v>
          </cell>
          <cell r="P112">
            <v>0.74997284599756309</v>
          </cell>
          <cell r="Q112">
            <v>1.4415427104763285</v>
          </cell>
          <cell r="S112">
            <v>594.67825685100354</v>
          </cell>
          <cell r="T112">
            <v>591.30825018456744</v>
          </cell>
          <cell r="U112">
            <v>1185.9865070355709</v>
          </cell>
          <cell r="V112">
            <v>0.6869315352595261</v>
          </cell>
          <cell r="W112">
            <v>0.68303873469629683</v>
          </cell>
          <cell r="X112">
            <v>1.3699702699558229</v>
          </cell>
          <cell r="Y112">
            <v>591.2636897323614</v>
          </cell>
          <cell r="Z112">
            <v>587.4739023839312</v>
          </cell>
          <cell r="AA112">
            <v>1178.7375921162925</v>
          </cell>
          <cell r="AB112">
            <v>0.68820683896391388</v>
          </cell>
          <cell r="AC112">
            <v>0.68379568093628473</v>
          </cell>
          <cell r="AD112">
            <v>1.3720025199001986</v>
          </cell>
          <cell r="AE112">
            <v>567.46581836000007</v>
          </cell>
          <cell r="AF112">
            <v>632.23564578666662</v>
          </cell>
          <cell r="AG112">
            <v>1199.7014641466667</v>
          </cell>
          <cell r="AH112">
            <v>0.65961288789884298</v>
          </cell>
          <cell r="AI112">
            <v>0.73490026475104631</v>
          </cell>
          <cell r="AJ112">
            <v>1.3945131526498893</v>
          </cell>
          <cell r="AK112">
            <v>593702.42339000001</v>
          </cell>
          <cell r="AL112">
            <v>642240.67438251548</v>
          </cell>
          <cell r="AM112">
            <v>1235943.0977725154</v>
          </cell>
          <cell r="AN112">
            <v>589720.76610000001</v>
          </cell>
          <cell r="AO112">
            <v>585053.02863999992</v>
          </cell>
          <cell r="AP112">
            <v>1174773.7947399998</v>
          </cell>
          <cell r="AQ112">
            <v>6.7517671394410339E-3</v>
          </cell>
          <cell r="AR112">
            <v>9.7747798819967757E-2</v>
          </cell>
          <cell r="AS112">
            <v>5.2069005374820732E-2</v>
          </cell>
        </row>
        <row r="113">
          <cell r="A113">
            <v>38</v>
          </cell>
          <cell r="B113" t="str">
            <v>High Voltage Demand Docklands</v>
          </cell>
          <cell r="C113" t="str">
            <v>DH.DK</v>
          </cell>
          <cell r="D113">
            <v>-2.604601402639535E-2</v>
          </cell>
          <cell r="E113">
            <v>9.7878773497294194E-2</v>
          </cell>
          <cell r="F113">
            <v>3.1710896892311366E-2</v>
          </cell>
          <cell r="H113">
            <v>3.5046994747625293E-2</v>
          </cell>
          <cell r="I113">
            <v>2.7922951907777716E-2</v>
          </cell>
          <cell r="K113">
            <v>39.300044661199955</v>
          </cell>
          <cell r="L113">
            <v>38.669250316346208</v>
          </cell>
          <cell r="M113">
            <v>77.96929497754617</v>
          </cell>
          <cell r="N113">
            <v>1754591.1002563743</v>
          </cell>
          <cell r="O113">
            <v>2.2398406475136898</v>
          </cell>
          <cell r="P113">
            <v>2.2038895735135098</v>
          </cell>
          <cell r="Q113">
            <v>4.4437302210272005</v>
          </cell>
          <cell r="S113">
            <v>40.351028105207661</v>
          </cell>
          <cell r="T113">
            <v>35.221785182315955</v>
          </cell>
          <cell r="U113">
            <v>75.572813287523616</v>
          </cell>
          <cell r="V113">
            <v>2.2997396999968664</v>
          </cell>
          <cell r="W113">
            <v>2.0074070350162767</v>
          </cell>
          <cell r="X113">
            <v>4.3071467350131432</v>
          </cell>
          <cell r="Y113">
            <v>40.11161139329824</v>
          </cell>
          <cell r="Z113">
            <v>35.010708633249756</v>
          </cell>
          <cell r="AA113">
            <v>75.122320026547996</v>
          </cell>
          <cell r="AB113">
            <v>2.3035655093327767</v>
          </cell>
          <cell r="AC113">
            <v>2.0106263015483878</v>
          </cell>
          <cell r="AD113">
            <v>4.314191810881165</v>
          </cell>
          <cell r="AE113">
            <v>39.681633359999999</v>
          </cell>
          <cell r="AF113">
            <v>38.365549200000004</v>
          </cell>
          <cell r="AG113">
            <v>78.04718256000001</v>
          </cell>
          <cell r="AH113">
            <v>2.1570700584037468</v>
          </cell>
          <cell r="AI113">
            <v>2.0855285038986571</v>
          </cell>
          <cell r="AJ113">
            <v>4.2425985623024038</v>
          </cell>
          <cell r="AK113">
            <v>39557.851840000003</v>
          </cell>
          <cell r="AL113">
            <v>38957.00052070908</v>
          </cell>
          <cell r="AM113">
            <v>78514.852360709076</v>
          </cell>
          <cell r="AN113">
            <v>40616.081040000005</v>
          </cell>
          <cell r="AO113">
            <v>35488.115360000003</v>
          </cell>
          <cell r="AP113">
            <v>76104.196400000015</v>
          </cell>
          <cell r="AQ113">
            <v>-2.6054438855334761E-2</v>
          </cell>
          <cell r="AR113">
            <v>9.7747798819967535E-2</v>
          </cell>
          <cell r="AS113">
            <v>3.1675729785500595E-2</v>
          </cell>
        </row>
        <row r="114">
          <cell r="A114">
            <v>39</v>
          </cell>
          <cell r="B114" t="str">
            <v>High Voltage Demand D3</v>
          </cell>
          <cell r="C114" t="str">
            <v>DH.D3</v>
          </cell>
          <cell r="D114">
            <v>1.6999837936213607E-2</v>
          </cell>
          <cell r="E114">
            <v>9.8094737643913854E-2</v>
          </cell>
          <cell r="F114">
            <v>4.2951432898893832E-2</v>
          </cell>
          <cell r="H114">
            <v>7.5944318935807775E-2</v>
          </cell>
          <cell r="I114">
            <v>2.3633145691756896E-2</v>
          </cell>
          <cell r="K114">
            <v>701.58314514883659</v>
          </cell>
          <cell r="L114">
            <v>356.50804781205352</v>
          </cell>
          <cell r="M114">
            <v>1058.0911929608901</v>
          </cell>
          <cell r="N114">
            <v>38868137.315193847</v>
          </cell>
          <cell r="O114">
            <v>1.8050341323523686</v>
          </cell>
          <cell r="P114">
            <v>0.91722442195008869</v>
          </cell>
          <cell r="Q114">
            <v>2.7222585543024578</v>
          </cell>
          <cell r="S114">
            <v>689.8557098814797</v>
          </cell>
          <cell r="T114">
            <v>324.66055577042624</v>
          </cell>
          <cell r="U114">
            <v>1014.516265651906</v>
          </cell>
          <cell r="V114">
            <v>1.7748617699048057</v>
          </cell>
          <cell r="W114">
            <v>0.83528714828202999</v>
          </cell>
          <cell r="X114">
            <v>2.6101489181868356</v>
          </cell>
          <cell r="Y114">
            <v>685.86630563630956</v>
          </cell>
          <cell r="Z114">
            <v>322.81862475468154</v>
          </cell>
          <cell r="AA114">
            <v>1008.6849303909911</v>
          </cell>
          <cell r="AB114">
            <v>1.7780833692354048</v>
          </cell>
          <cell r="AC114">
            <v>0.83689550461765205</v>
          </cell>
          <cell r="AD114">
            <v>2.6149788738530568</v>
          </cell>
          <cell r="AE114">
            <v>618.14539073000014</v>
          </cell>
          <cell r="AF114">
            <v>341.11163384000002</v>
          </cell>
          <cell r="AG114">
            <v>959.25702457000011</v>
          </cell>
          <cell r="AH114">
            <v>1.8482002337094507</v>
          </cell>
          <cell r="AI114">
            <v>1.0198937189187449</v>
          </cell>
          <cell r="AJ114">
            <v>2.8680939526281954</v>
          </cell>
          <cell r="AK114">
            <v>660025.05609999993</v>
          </cell>
          <cell r="AL114">
            <v>346480.2933496047</v>
          </cell>
          <cell r="AM114">
            <v>1006505.3494496046</v>
          </cell>
          <cell r="AN114">
            <v>648985.57698000001</v>
          </cell>
          <cell r="AO114">
            <v>315628.31984000001</v>
          </cell>
          <cell r="AP114">
            <v>964613.89682000002</v>
          </cell>
          <cell r="AQ114">
            <v>1.7010361264685026E-2</v>
          </cell>
          <cell r="AR114">
            <v>9.7747798819967535E-2</v>
          </cell>
          <cell r="AS114">
            <v>4.3428207667032703E-2</v>
          </cell>
        </row>
        <row r="115">
          <cell r="A115">
            <v>40</v>
          </cell>
          <cell r="B115" t="str">
            <v>High Voltage Demand D4</v>
          </cell>
          <cell r="C115" t="str">
            <v>DH.D4</v>
          </cell>
          <cell r="D115">
            <v>1.670152838863324E-2</v>
          </cell>
          <cell r="E115">
            <v>9.8140620682026017E-2</v>
          </cell>
          <cell r="F115">
            <v>5.2199538761143326E-2</v>
          </cell>
          <cell r="H115">
            <v>6.2892264995447311E-2</v>
          </cell>
          <cell r="I115">
            <v>4.2506796785995116E-2</v>
          </cell>
          <cell r="K115">
            <v>534.50726657191217</v>
          </cell>
          <cell r="L115">
            <v>446.08835596487609</v>
          </cell>
          <cell r="M115">
            <v>980.59562253678826</v>
          </cell>
          <cell r="N115">
            <v>54406730.147889629</v>
          </cell>
          <cell r="O115">
            <v>0.9824285802859356</v>
          </cell>
          <cell r="P115">
            <v>0.8199139237963915</v>
          </cell>
          <cell r="Q115">
            <v>1.8023425040823271</v>
          </cell>
          <cell r="S115">
            <v>525.72682507820252</v>
          </cell>
          <cell r="T115">
            <v>406.22152351291993</v>
          </cell>
          <cell r="U115">
            <v>931.94834859112245</v>
          </cell>
          <cell r="V115">
            <v>0.96629005942676538</v>
          </cell>
          <cell r="W115">
            <v>0.7466383706734796</v>
          </cell>
          <cell r="X115">
            <v>1.712928430100245</v>
          </cell>
          <cell r="Y115">
            <v>522.46369171413107</v>
          </cell>
          <cell r="Z115">
            <v>403.47497118923019</v>
          </cell>
          <cell r="AA115">
            <v>925.93866290336132</v>
          </cell>
          <cell r="AB115">
            <v>0.96763121443990874</v>
          </cell>
          <cell r="AC115">
            <v>0.74725762298820142</v>
          </cell>
          <cell r="AD115">
            <v>1.7148888374281102</v>
          </cell>
          <cell r="AE115">
            <v>474.26360338000001</v>
          </cell>
          <cell r="AF115">
            <v>405.56667372000004</v>
          </cell>
          <cell r="AG115">
            <v>879.8302771000001</v>
          </cell>
          <cell r="AH115">
            <v>0.97650863194457371</v>
          </cell>
          <cell r="AI115">
            <v>0.83506167223063299</v>
          </cell>
          <cell r="AJ115">
            <v>1.8115703041752069</v>
          </cell>
          <cell r="AK115">
            <v>506039.90622</v>
          </cell>
          <cell r="AL115">
            <v>411987.84816849424</v>
          </cell>
          <cell r="AM115">
            <v>918027.75438849418</v>
          </cell>
          <cell r="AN115">
            <v>497719.09334000002</v>
          </cell>
          <cell r="AO115">
            <v>375302.82329999999</v>
          </cell>
          <cell r="AP115">
            <v>873021.91663999995</v>
          </cell>
          <cell r="AQ115">
            <v>1.6717889651695295E-2</v>
          </cell>
          <cell r="AR115">
            <v>9.7747798819967535E-2</v>
          </cell>
          <cell r="AS115">
            <v>5.1551784543632406E-2</v>
          </cell>
        </row>
        <row r="116">
          <cell r="A116">
            <v>0</v>
          </cell>
          <cell r="B116" t="str">
            <v>High Voltage Demand D5</v>
          </cell>
          <cell r="C116">
            <v>0</v>
          </cell>
          <cell r="D116">
            <v>1.6717325227963712E-2</v>
          </cell>
          <cell r="E116">
            <v>9.8092643051771206E-2</v>
          </cell>
          <cell r="F116">
            <v>5.962643678160949E-2</v>
          </cell>
          <cell r="H116">
            <v>6.2892264995447311E-2</v>
          </cell>
          <cell r="I116">
            <v>4.2506796785995116E-2</v>
          </cell>
          <cell r="K116">
            <v>6.6900000000000003E-6</v>
          </cell>
          <cell r="L116">
            <v>8.0600000000000008E-6</v>
          </cell>
          <cell r="M116">
            <v>1.4750000000000003E-5</v>
          </cell>
          <cell r="N116">
            <v>1</v>
          </cell>
          <cell r="O116">
            <v>0.66900000000000004</v>
          </cell>
          <cell r="P116">
            <v>0.80600000000000005</v>
          </cell>
          <cell r="Q116">
            <v>1.4750000000000003</v>
          </cell>
          <cell r="S116">
            <v>6.5799999999999997E-6</v>
          </cell>
          <cell r="T116">
            <v>7.34E-6</v>
          </cell>
          <cell r="U116">
            <v>1.3919999999999999E-5</v>
          </cell>
          <cell r="V116">
            <v>0.65799999999999992</v>
          </cell>
          <cell r="W116">
            <v>0.73399999999999999</v>
          </cell>
          <cell r="X116">
            <v>1.3919999999999999</v>
          </cell>
          <cell r="Y116">
            <v>6.5799999999999997E-6</v>
          </cell>
          <cell r="Z116">
            <v>7.34E-6</v>
          </cell>
          <cell r="AA116">
            <v>1.3919999999999999E-5</v>
          </cell>
          <cell r="AB116">
            <v>0.65799999999999992</v>
          </cell>
          <cell r="AC116">
            <v>0.73399999999999999</v>
          </cell>
          <cell r="AD116">
            <v>1.3919999999999997</v>
          </cell>
          <cell r="AE116">
            <v>6.2700000000000001E-6</v>
          </cell>
          <cell r="AF116">
            <v>7.9300000000000003E-6</v>
          </cell>
          <cell r="AG116">
            <v>1.42E-5</v>
          </cell>
          <cell r="AH116">
            <v>0.62700000000000011</v>
          </cell>
          <cell r="AI116">
            <v>0.79300000000000004</v>
          </cell>
          <cell r="AJ116">
            <v>1.42</v>
          </cell>
          <cell r="AK116">
            <v>6.6900000000000006E-3</v>
          </cell>
          <cell r="AL116">
            <v>8.0574688433385604E-3</v>
          </cell>
          <cell r="AM116">
            <v>1.4747468843338562E-2</v>
          </cell>
          <cell r="AN116">
            <v>6.5799999999999999E-3</v>
          </cell>
          <cell r="AO116">
            <v>7.3400000000000002E-3</v>
          </cell>
          <cell r="AP116">
            <v>1.392E-2</v>
          </cell>
          <cell r="AQ116">
            <v>1.6717325227963542E-2</v>
          </cell>
          <cell r="AR116">
            <v>9.7747798819967313E-2</v>
          </cell>
          <cell r="AS116">
            <v>5.944460081455194E-2</v>
          </cell>
        </row>
        <row r="117">
          <cell r="A117">
            <v>0</v>
          </cell>
          <cell r="B117" t="str">
            <v>High Voltage Demand EN.R</v>
          </cell>
          <cell r="C117">
            <v>0</v>
          </cell>
          <cell r="D117">
            <v>-2.5641025641025581E-2</v>
          </cell>
          <cell r="E117">
            <v>9.7560975609756184E-2</v>
          </cell>
          <cell r="F117">
            <v>1.6003879728418973E-2</v>
          </cell>
          <cell r="H117">
            <v>2.6461104598227259E-2</v>
          </cell>
          <cell r="I117">
            <v>4.5126157193351446E-3</v>
          </cell>
          <cell r="K117">
            <v>1.3401642276422765E-5</v>
          </cell>
          <cell r="L117">
            <v>7.7084634146341452E-6</v>
          </cell>
          <cell r="M117">
            <v>2.1110105691056909E-5</v>
          </cell>
          <cell r="N117">
            <v>1.0076422764227642</v>
          </cell>
          <cell r="O117">
            <v>1.33</v>
          </cell>
          <cell r="P117">
            <v>0.76500000000000001</v>
          </cell>
          <cell r="Q117">
            <v>2.0949999999999998</v>
          </cell>
          <cell r="S117">
            <v>1.3754317073170731E-5</v>
          </cell>
          <cell r="T117">
            <v>7.0232666666666659E-6</v>
          </cell>
          <cell r="U117">
            <v>2.0777583739837397E-5</v>
          </cell>
          <cell r="V117">
            <v>1.365</v>
          </cell>
          <cell r="W117">
            <v>0.69699999999999995</v>
          </cell>
          <cell r="X117">
            <v>2.0619999999999998</v>
          </cell>
          <cell r="Y117">
            <v>1.3650000000000001E-5</v>
          </cell>
          <cell r="Z117">
            <v>6.9699999999999993E-6</v>
          </cell>
          <cell r="AA117">
            <v>2.0620000000000002E-5</v>
          </cell>
          <cell r="AB117">
            <v>1.3650000000000002</v>
          </cell>
          <cell r="AC117">
            <v>0.69699999999999995</v>
          </cell>
          <cell r="AD117">
            <v>2.0620000000000003</v>
          </cell>
          <cell r="AE117">
            <v>1.3329999999999999E-5</v>
          </cell>
          <cell r="AF117">
            <v>7.5299999999999999E-6</v>
          </cell>
          <cell r="AG117">
            <v>2.086E-5</v>
          </cell>
          <cell r="AH117">
            <v>1.333</v>
          </cell>
          <cell r="AI117">
            <v>0.753</v>
          </cell>
          <cell r="AJ117">
            <v>2.0860000000000003</v>
          </cell>
          <cell r="AK117">
            <v>1.3300000000000001E-2</v>
          </cell>
          <cell r="AL117">
            <v>7.6513021577751727E-3</v>
          </cell>
          <cell r="AM117">
            <v>2.0951302157775173E-2</v>
          </cell>
          <cell r="AN117">
            <v>1.3650000000000001E-2</v>
          </cell>
          <cell r="AO117">
            <v>6.9699999999999996E-3</v>
          </cell>
          <cell r="AP117">
            <v>2.0619999999999999E-2</v>
          </cell>
          <cell r="AQ117">
            <v>-2.5641025641025661E-2</v>
          </cell>
          <cell r="AR117">
            <v>9.7747798819967535E-2</v>
          </cell>
          <cell r="AS117">
            <v>1.6067029959998758E-2</v>
          </cell>
        </row>
        <row r="118">
          <cell r="A118">
            <v>0</v>
          </cell>
          <cell r="B118" t="str">
            <v>High Voltage Demand EN.NR</v>
          </cell>
          <cell r="C118">
            <v>0</v>
          </cell>
          <cell r="D118">
            <v>-2.5641025641025581E-2</v>
          </cell>
          <cell r="E118">
            <v>9.7560975609756184E-2</v>
          </cell>
          <cell r="F118">
            <v>1.6003879728418973E-2</v>
          </cell>
          <cell r="H118">
            <v>2.6461104598227259E-2</v>
          </cell>
          <cell r="I118">
            <v>4.5126157193351446E-3</v>
          </cell>
          <cell r="K118">
            <v>1.3401642276422765E-5</v>
          </cell>
          <cell r="L118">
            <v>7.7084634146341452E-6</v>
          </cell>
          <cell r="M118">
            <v>2.1110105691056909E-5</v>
          </cell>
          <cell r="N118">
            <v>1.0076422764227642</v>
          </cell>
          <cell r="O118">
            <v>1.33</v>
          </cell>
          <cell r="P118">
            <v>0.76500000000000001</v>
          </cell>
          <cell r="Q118">
            <v>2.0949999999999998</v>
          </cell>
          <cell r="S118">
            <v>1.3754317073170731E-5</v>
          </cell>
          <cell r="T118">
            <v>7.0232666666666659E-6</v>
          </cell>
          <cell r="U118">
            <v>2.0777583739837397E-5</v>
          </cell>
          <cell r="V118">
            <v>1.365</v>
          </cell>
          <cell r="W118">
            <v>0.69699999999999995</v>
          </cell>
          <cell r="X118">
            <v>2.0619999999999998</v>
          </cell>
          <cell r="Y118">
            <v>1.3650000000000001E-5</v>
          </cell>
          <cell r="Z118">
            <v>6.9699999999999993E-6</v>
          </cell>
          <cell r="AA118">
            <v>2.0620000000000002E-5</v>
          </cell>
          <cell r="AB118">
            <v>1.3650000000000002</v>
          </cell>
          <cell r="AC118">
            <v>0.69699999999999995</v>
          </cell>
          <cell r="AD118">
            <v>2.0620000000000003</v>
          </cell>
          <cell r="AE118">
            <v>1.3329999999999999E-5</v>
          </cell>
          <cell r="AF118">
            <v>7.5299999999999999E-6</v>
          </cell>
          <cell r="AG118">
            <v>2.086E-5</v>
          </cell>
          <cell r="AH118">
            <v>1.333</v>
          </cell>
          <cell r="AI118">
            <v>0.753</v>
          </cell>
          <cell r="AJ118">
            <v>2.0860000000000003</v>
          </cell>
          <cell r="AK118">
            <v>1.3300000000000001E-2</v>
          </cell>
          <cell r="AL118">
            <v>7.6513021577751727E-3</v>
          </cell>
          <cell r="AM118">
            <v>2.0951302157775173E-2</v>
          </cell>
          <cell r="AN118">
            <v>1.3650000000000001E-2</v>
          </cell>
          <cell r="AO118">
            <v>6.9699999999999996E-3</v>
          </cell>
          <cell r="AP118">
            <v>2.0619999999999999E-2</v>
          </cell>
          <cell r="AQ118">
            <v>-2.5641025641025661E-2</v>
          </cell>
          <cell r="AR118">
            <v>9.7747798819967535E-2</v>
          </cell>
          <cell r="AS118">
            <v>1.6067029959998758E-2</v>
          </cell>
        </row>
        <row r="119">
          <cell r="A119">
            <v>0</v>
          </cell>
          <cell r="B119" t="str">
            <v>New Tariff 11</v>
          </cell>
          <cell r="C119" t="str">
            <v/>
          </cell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0">
          <cell r="A120">
            <v>0</v>
          </cell>
          <cell r="B120" t="str">
            <v>New Tariff 1</v>
          </cell>
          <cell r="C120" t="str">
            <v/>
          </cell>
          <cell r="D120">
            <v>0</v>
          </cell>
          <cell r="E120">
            <v>0</v>
          </cell>
          <cell r="F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</row>
        <row r="121">
          <cell r="A121">
            <v>0</v>
          </cell>
          <cell r="B121" t="str">
            <v>New Tariff 2</v>
          </cell>
          <cell r="C121" t="str">
            <v/>
          </cell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</row>
        <row r="122">
          <cell r="A122">
            <v>41</v>
          </cell>
          <cell r="B122" t="str">
            <v>High Voltage Demand (kVa)</v>
          </cell>
          <cell r="C122" t="str">
            <v>DHk</v>
          </cell>
          <cell r="D122">
            <v>-2.585364054567851E-2</v>
          </cell>
          <cell r="E122">
            <v>0</v>
          </cell>
          <cell r="F122">
            <v>-2.585364054567851E-2</v>
          </cell>
          <cell r="H122">
            <v>-2.5854130677404941E-2</v>
          </cell>
          <cell r="I122">
            <v>-2.5854130677405163E-2</v>
          </cell>
          <cell r="K122">
            <v>4.6922782540391055E-2</v>
          </cell>
          <cell r="L122">
            <v>0</v>
          </cell>
          <cell r="M122">
            <v>4.6922782540391055E-2</v>
          </cell>
          <cell r="N122">
            <v>2.0152845528455283</v>
          </cell>
          <cell r="O122">
            <v>2328.3452688672342</v>
          </cell>
          <cell r="P122">
            <v>0</v>
          </cell>
          <cell r="Q122">
            <v>2328.3452688672342</v>
          </cell>
          <cell r="S122">
            <v>4.8168103370704332E-2</v>
          </cell>
          <cell r="T122">
            <v>0</v>
          </cell>
          <cell r="U122">
            <v>4.8168103370704332E-2</v>
          </cell>
          <cell r="V122">
            <v>2390.1390651107927</v>
          </cell>
          <cell r="W122">
            <v>0</v>
          </cell>
          <cell r="X122">
            <v>2390.1390651107927</v>
          </cell>
          <cell r="Y122">
            <v>4.7858330000000004E-2</v>
          </cell>
          <cell r="Z122">
            <v>0</v>
          </cell>
          <cell r="AA122">
            <v>4.7858330000000004E-2</v>
          </cell>
          <cell r="AB122">
            <v>2392.9165000000003</v>
          </cell>
          <cell r="AC122">
            <v>0</v>
          </cell>
          <cell r="AD122">
            <v>2392.9165000000003</v>
          </cell>
          <cell r="AE122">
            <v>4.6751189999999998E-2</v>
          </cell>
          <cell r="AF122">
            <v>0</v>
          </cell>
          <cell r="AG122">
            <v>4.6751189999999998E-2</v>
          </cell>
          <cell r="AH122">
            <v>2337.5594999999998</v>
          </cell>
          <cell r="AI122">
            <v>0</v>
          </cell>
          <cell r="AJ122">
            <v>2337.5594999999998</v>
          </cell>
          <cell r="AK122">
            <v>46.620940000000004</v>
          </cell>
          <cell r="AL122">
            <v>0</v>
          </cell>
          <cell r="AM122">
            <v>46.620940000000004</v>
          </cell>
          <cell r="AN122">
            <v>47.858330000000002</v>
          </cell>
          <cell r="AO122">
            <v>0</v>
          </cell>
          <cell r="AP122">
            <v>47.858330000000002</v>
          </cell>
          <cell r="AQ122">
            <v>-2.5855269082728061E-2</v>
          </cell>
          <cell r="AR122">
            <v>0</v>
          </cell>
          <cell r="AS122">
            <v>-2.5855269082728061E-2</v>
          </cell>
        </row>
        <row r="123">
          <cell r="A123">
            <v>42</v>
          </cell>
          <cell r="B123" t="str">
            <v>High Voltage Demand Docklands (kVa)</v>
          </cell>
          <cell r="C123" t="str">
            <v>DHDKk</v>
          </cell>
          <cell r="D123">
            <v>-2.5864199974965828E-2</v>
          </cell>
          <cell r="E123">
            <v>0</v>
          </cell>
          <cell r="F123">
            <v>-2.5864199974965828E-2</v>
          </cell>
          <cell r="H123">
            <v>-2.5854130677405052E-2</v>
          </cell>
          <cell r="I123">
            <v>-2.5854130677405052E-2</v>
          </cell>
          <cell r="K123">
            <v>2.4714447194974405E-2</v>
          </cell>
          <cell r="L123">
            <v>0</v>
          </cell>
          <cell r="M123">
            <v>2.4714447194974405E-2</v>
          </cell>
          <cell r="N123">
            <v>2.0152845528455283</v>
          </cell>
          <cell r="O123">
            <v>1226.3502521308101</v>
          </cell>
          <cell r="P123">
            <v>0</v>
          </cell>
          <cell r="Q123">
            <v>1226.3502521308101</v>
          </cell>
          <cell r="S123">
            <v>2.5370638461638791E-2</v>
          </cell>
          <cell r="T123">
            <v>0</v>
          </cell>
          <cell r="U123">
            <v>2.5370638461638791E-2</v>
          </cell>
          <cell r="V123">
            <v>1258.9109774009889</v>
          </cell>
          <cell r="W123">
            <v>0</v>
          </cell>
          <cell r="X123">
            <v>1258.9109774009889</v>
          </cell>
          <cell r="Y123">
            <v>2.5207800000000002E-2</v>
          </cell>
          <cell r="Z123">
            <v>0</v>
          </cell>
          <cell r="AA123">
            <v>2.5207800000000002E-2</v>
          </cell>
          <cell r="AB123">
            <v>1260.3900000000001</v>
          </cell>
          <cell r="AC123">
            <v>0</v>
          </cell>
          <cell r="AD123">
            <v>1260.3900000000001</v>
          </cell>
          <cell r="AE123">
            <v>2.4624960000000005E-2</v>
          </cell>
          <cell r="AF123">
            <v>0</v>
          </cell>
          <cell r="AG123">
            <v>2.4624960000000005E-2</v>
          </cell>
          <cell r="AH123">
            <v>1231.2480000000003</v>
          </cell>
          <cell r="AI123">
            <v>0</v>
          </cell>
          <cell r="AJ123">
            <v>1231.2480000000003</v>
          </cell>
          <cell r="AK123">
            <v>24.555459999999997</v>
          </cell>
          <cell r="AL123">
            <v>0</v>
          </cell>
          <cell r="AM123">
            <v>24.555459999999997</v>
          </cell>
          <cell r="AN123">
            <v>25.207800000000002</v>
          </cell>
          <cell r="AO123">
            <v>0</v>
          </cell>
          <cell r="AP123">
            <v>25.207800000000002</v>
          </cell>
          <cell r="AQ123">
            <v>-2.5878497925245547E-2</v>
          </cell>
          <cell r="AR123">
            <v>0</v>
          </cell>
          <cell r="AS123">
            <v>-2.5878497925245547E-2</v>
          </cell>
        </row>
        <row r="124">
          <cell r="A124">
            <v>0</v>
          </cell>
          <cell r="B124" t="str">
            <v>New Tariff 5</v>
          </cell>
          <cell r="C124" t="str">
            <v/>
          </cell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A125">
            <v>0</v>
          </cell>
          <cell r="B125" t="str">
            <v>New Tariff 6</v>
          </cell>
          <cell r="C125" t="str">
            <v/>
          </cell>
          <cell r="D125">
            <v>0</v>
          </cell>
          <cell r="E125">
            <v>0</v>
          </cell>
          <cell r="F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</row>
        <row r="126">
          <cell r="A126">
            <v>0</v>
          </cell>
          <cell r="B126" t="str">
            <v>New Tariff 7</v>
          </cell>
          <cell r="C126" t="str">
            <v/>
          </cell>
          <cell r="D126">
            <v>0</v>
          </cell>
          <cell r="E126">
            <v>0</v>
          </cell>
          <cell r="F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A127">
            <v>0</v>
          </cell>
          <cell r="B127" t="str">
            <v>New Tariff 8</v>
          </cell>
          <cell r="C127" t="str">
            <v/>
          </cell>
          <cell r="D127">
            <v>0</v>
          </cell>
          <cell r="E127">
            <v>0</v>
          </cell>
          <cell r="F127">
            <v>0</v>
          </cell>
          <cell r="H127">
            <v>0</v>
          </cell>
          <cell r="I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A128">
            <v>0</v>
          </cell>
          <cell r="B128" t="str">
            <v>New Tariff 9</v>
          </cell>
          <cell r="C128" t="str">
            <v/>
          </cell>
          <cell r="D128">
            <v>0</v>
          </cell>
          <cell r="E128">
            <v>0</v>
          </cell>
          <cell r="F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</row>
        <row r="129">
          <cell r="A129">
            <v>0</v>
          </cell>
          <cell r="B129" t="str">
            <v>New Tariff 10</v>
          </cell>
          <cell r="C129" t="str">
            <v/>
          </cell>
          <cell r="D129">
            <v>0</v>
          </cell>
          <cell r="E129">
            <v>0</v>
          </cell>
          <cell r="F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A130">
            <v>0</v>
          </cell>
          <cell r="B130" t="str">
            <v>New Tariff 11</v>
          </cell>
          <cell r="C130" t="str">
            <v/>
          </cell>
          <cell r="D130">
            <v>0</v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A131">
            <v>0</v>
          </cell>
          <cell r="B131" t="str">
            <v>New Tariff 12</v>
          </cell>
          <cell r="C131" t="str">
            <v/>
          </cell>
          <cell r="D131">
            <v>0</v>
          </cell>
          <cell r="E131">
            <v>0</v>
          </cell>
          <cell r="F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A132">
            <v>0</v>
          </cell>
          <cell r="B132" t="str">
            <v>New Tariff 1</v>
          </cell>
          <cell r="C132" t="str">
            <v/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A133">
            <v>43</v>
          </cell>
          <cell r="B133" t="str">
            <v>Subtransmission Demand A</v>
          </cell>
          <cell r="C133" t="str">
            <v>DS.A</v>
          </cell>
          <cell r="D133">
            <v>-2.5873822923627863E-2</v>
          </cell>
          <cell r="E133">
            <v>9.7948411612532787E-2</v>
          </cell>
          <cell r="F133">
            <v>5.8567257163782124E-2</v>
          </cell>
          <cell r="H133">
            <v>8.6918626749200811E-2</v>
          </cell>
          <cell r="I133">
            <v>5.1534186226484646E-2</v>
          </cell>
          <cell r="K133">
            <v>945.77104093862397</v>
          </cell>
          <cell r="L133">
            <v>2285.6938999191748</v>
          </cell>
          <cell r="M133">
            <v>3231.4649408577984</v>
          </cell>
          <cell r="N133">
            <v>213908177.76020175</v>
          </cell>
          <cell r="O133">
            <v>0.44213879564663727</v>
          </cell>
          <cell r="P133">
            <v>1.0685397462838071</v>
          </cell>
          <cell r="Q133">
            <v>1.5106785419304443</v>
          </cell>
          <cell r="S133">
            <v>970.89172141657264</v>
          </cell>
          <cell r="T133">
            <v>2081.7862440023264</v>
          </cell>
          <cell r="U133">
            <v>3052.677965418899</v>
          </cell>
          <cell r="V133">
            <v>0.45388247031161888</v>
          </cell>
          <cell r="W133">
            <v>0.97321489332496613</v>
          </cell>
          <cell r="X133">
            <v>1.4270973636365849</v>
          </cell>
          <cell r="Y133">
            <v>978.14410538796733</v>
          </cell>
          <cell r="Z133">
            <v>2097.705716653224</v>
          </cell>
          <cell r="AA133">
            <v>3075.8498220411911</v>
          </cell>
          <cell r="AB133">
            <v>0.45351825073001373</v>
          </cell>
          <cell r="AC133">
            <v>0.97260497908493893</v>
          </cell>
          <cell r="AD133">
            <v>1.4261232298149524</v>
          </cell>
          <cell r="AE133">
            <v>942.95095376000006</v>
          </cell>
          <cell r="AF133">
            <v>2239.6205771899999</v>
          </cell>
          <cell r="AG133">
            <v>3182.5715309500001</v>
          </cell>
          <cell r="AH133">
            <v>0.44018858872866279</v>
          </cell>
          <cell r="AI133">
            <v>1.0455002110447615</v>
          </cell>
          <cell r="AJ133">
            <v>1.4856887997734243</v>
          </cell>
          <cell r="AK133">
            <v>940058.11794666667</v>
          </cell>
          <cell r="AL133">
            <v>2275351.8152325428</v>
          </cell>
          <cell r="AM133">
            <v>3215409.9331792095</v>
          </cell>
          <cell r="AN133">
            <v>965028.19033000001</v>
          </cell>
          <cell r="AO133">
            <v>2072745.5046399999</v>
          </cell>
          <cell r="AP133">
            <v>3037773.6949700001</v>
          </cell>
          <cell r="AQ133">
            <v>-2.5874966797389209E-2</v>
          </cell>
          <cell r="AR133">
            <v>9.7747798819967535E-2</v>
          </cell>
          <cell r="AS133">
            <v>5.8475797095531634E-2</v>
          </cell>
        </row>
        <row r="134">
          <cell r="A134">
            <v>44</v>
          </cell>
          <cell r="B134" t="str">
            <v>Subtransmission Demand G</v>
          </cell>
          <cell r="C134" t="str">
            <v>DS.G</v>
          </cell>
          <cell r="D134">
            <v>-2.6149695638035229E-2</v>
          </cell>
          <cell r="E134">
            <v>9.7881752706358183E-2</v>
          </cell>
          <cell r="F134">
            <v>5.9370806129819972E-2</v>
          </cell>
          <cell r="H134">
            <v>8.6918626749200811E-2</v>
          </cell>
          <cell r="I134">
            <v>5.1577316056249822E-2</v>
          </cell>
          <cell r="K134">
            <v>1652.6418225772454</v>
          </cell>
          <cell r="L134">
            <v>4137.406081996457</v>
          </cell>
          <cell r="M134">
            <v>5790.047904573702</v>
          </cell>
          <cell r="N134">
            <v>413818372.00222373</v>
          </cell>
          <cell r="O134">
            <v>0.39936405302188099</v>
          </cell>
          <cell r="P134">
            <v>0.99981208228575791</v>
          </cell>
          <cell r="Q134">
            <v>1.3991761353076386</v>
          </cell>
          <cell r="S134">
            <v>1697.0183355438833</v>
          </cell>
          <cell r="T134">
            <v>3768.535246894714</v>
          </cell>
          <cell r="U134">
            <v>5465.553582438597</v>
          </cell>
          <cell r="V134">
            <v>0.41008772214075695</v>
          </cell>
          <cell r="W134">
            <v>0.91067374042892013</v>
          </cell>
          <cell r="X134">
            <v>1.3207614625696769</v>
          </cell>
          <cell r="Y134">
            <v>1709.6978275890788</v>
          </cell>
          <cell r="Z134">
            <v>3797.4370701654525</v>
          </cell>
          <cell r="AA134">
            <v>5507.1348977545313</v>
          </cell>
          <cell r="AB134">
            <v>0.40975938273509654</v>
          </cell>
          <cell r="AC134">
            <v>0.91012309002030167</v>
          </cell>
          <cell r="AD134">
            <v>1.3198824727553982</v>
          </cell>
          <cell r="AE134">
            <v>1694.0088000799999</v>
          </cell>
          <cell r="AF134">
            <v>4163.6069976933341</v>
          </cell>
          <cell r="AG134">
            <v>5857.6157977733337</v>
          </cell>
          <cell r="AH134">
            <v>0.40061781285681164</v>
          </cell>
          <cell r="AI134">
            <v>0.98465552772361475</v>
          </cell>
          <cell r="AJ134">
            <v>1.3852733405804263</v>
          </cell>
          <cell r="AK134">
            <v>1688808.9685466667</v>
          </cell>
          <cell r="AL134">
            <v>4228377.6201367071</v>
          </cell>
          <cell r="AM134">
            <v>5917186.5886833742</v>
          </cell>
          <cell r="AN134">
            <v>1734160.1268399996</v>
          </cell>
          <cell r="AO134">
            <v>3851866.1797199994</v>
          </cell>
          <cell r="AP134">
            <v>5586026.3065599985</v>
          </cell>
          <cell r="AQ134">
            <v>-2.615165554288934E-2</v>
          </cell>
          <cell r="AR134">
            <v>9.7747798819967535E-2</v>
          </cell>
          <cell r="AS134">
            <v>5.9283695412331694E-2</v>
          </cell>
        </row>
        <row r="135">
          <cell r="A135">
            <v>45</v>
          </cell>
          <cell r="B135" t="str">
            <v>Subtransmission Demand S</v>
          </cell>
          <cell r="C135" t="str">
            <v>DS.S</v>
          </cell>
          <cell r="D135">
            <v>-2.5974469897869789E-2</v>
          </cell>
          <cell r="E135">
            <v>9.7865271030639411E-2</v>
          </cell>
          <cell r="F135">
            <v>5.9254756968634928E-2</v>
          </cell>
          <cell r="H135">
            <v>8.7260362377766354E-2</v>
          </cell>
          <cell r="I135">
            <v>5.1203300324189627E-2</v>
          </cell>
          <cell r="K135">
            <v>1631.7071983294029</v>
          </cell>
          <cell r="L135">
            <v>4059.7931021730724</v>
          </cell>
          <cell r="M135">
            <v>5691.5003005024755</v>
          </cell>
          <cell r="N135">
            <v>415362153.05096483</v>
          </cell>
          <cell r="O135">
            <v>0.39283964278979283</v>
          </cell>
          <cell r="P135">
            <v>0.97741045310763697</v>
          </cell>
          <cell r="Q135">
            <v>1.37025009589743</v>
          </cell>
          <cell r="S135">
            <v>1675.2201537862279</v>
          </cell>
          <cell r="T135">
            <v>3697.8973734745</v>
          </cell>
          <cell r="U135">
            <v>5373.1175272607279</v>
          </cell>
          <cell r="V135">
            <v>0.4033155504133471</v>
          </cell>
          <cell r="W135">
            <v>0.89028269579023711</v>
          </cell>
          <cell r="X135">
            <v>1.2935982462035842</v>
          </cell>
          <cell r="Y135">
            <v>1687.4141206039453</v>
          </cell>
          <cell r="Z135">
            <v>3725.7388164053718</v>
          </cell>
          <cell r="AA135">
            <v>5413.1529370093176</v>
          </cell>
          <cell r="AB135">
            <v>0.40291559006827227</v>
          </cell>
          <cell r="AC135">
            <v>0.88962053554165743</v>
          </cell>
          <cell r="AD135">
            <v>1.2925361256099295</v>
          </cell>
          <cell r="AE135">
            <v>1611.6680836099997</v>
          </cell>
          <cell r="AF135">
            <v>3937.7038814600005</v>
          </cell>
          <cell r="AG135">
            <v>5549.3719650700004</v>
          </cell>
          <cell r="AH135">
            <v>0.39483239430064154</v>
          </cell>
          <cell r="AI135">
            <v>0.96467322730702187</v>
          </cell>
          <cell r="AJ135">
            <v>1.3595056216076633</v>
          </cell>
          <cell r="AK135">
            <v>1608642.2588299997</v>
          </cell>
          <cell r="AL135">
            <v>3999619.4217021959</v>
          </cell>
          <cell r="AM135">
            <v>5608261.6805321956</v>
          </cell>
          <cell r="AN135">
            <v>1651544.7649200002</v>
          </cell>
          <cell r="AO135">
            <v>3643477.5145999994</v>
          </cell>
          <cell r="AP135">
            <v>5295022.2795199994</v>
          </cell>
          <cell r="AQ135">
            <v>-2.5977198439473548E-2</v>
          </cell>
          <cell r="AR135">
            <v>9.7747798819967757E-2</v>
          </cell>
          <cell r="AS135">
            <v>5.9157333902774667E-2</v>
          </cell>
        </row>
        <row r="136">
          <cell r="A136">
            <v>46</v>
          </cell>
          <cell r="B136" t="str">
            <v>Subtransmission Demand (kVa)</v>
          </cell>
          <cell r="C136" t="str">
            <v>DSk</v>
          </cell>
          <cell r="D136">
            <v>-2.5922464974476589E-2</v>
          </cell>
          <cell r="E136">
            <v>0</v>
          </cell>
          <cell r="F136">
            <v>-2.5922464974476589E-2</v>
          </cell>
          <cell r="H136">
            <v>-2.5854130677404941E-2</v>
          </cell>
          <cell r="I136">
            <v>-2.5854130677405163E-2</v>
          </cell>
          <cell r="K136">
            <v>4.3326557370309835E-3</v>
          </cell>
          <cell r="L136">
            <v>0</v>
          </cell>
          <cell r="M136">
            <v>4.3326557370309835E-3</v>
          </cell>
          <cell r="N136">
            <v>1.9835781263778791</v>
          </cell>
          <cell r="O136">
            <v>218.4262711619354</v>
          </cell>
          <cell r="P136">
            <v>0</v>
          </cell>
          <cell r="Q136">
            <v>218.4262711619354</v>
          </cell>
          <cell r="S136">
            <v>4.447957766439462E-3</v>
          </cell>
          <cell r="T136">
            <v>0</v>
          </cell>
          <cell r="U136">
            <v>4.447957766439462E-3</v>
          </cell>
          <cell r="V136">
            <v>224.23910141425452</v>
          </cell>
          <cell r="W136">
            <v>0</v>
          </cell>
          <cell r="X136">
            <v>224.23910141425452</v>
          </cell>
          <cell r="Y136">
            <v>4.4735499999999997E-3</v>
          </cell>
          <cell r="Z136">
            <v>0</v>
          </cell>
          <cell r="AA136">
            <v>4.4735499999999997E-3</v>
          </cell>
          <cell r="AB136">
            <v>223.67749999999998</v>
          </cell>
          <cell r="AC136">
            <v>0</v>
          </cell>
          <cell r="AD136">
            <v>223.67749999999998</v>
          </cell>
          <cell r="AE136">
            <v>4.3699600000000009E-3</v>
          </cell>
          <cell r="AF136">
            <v>0</v>
          </cell>
          <cell r="AG136">
            <v>4.3699600000000009E-3</v>
          </cell>
          <cell r="AH136">
            <v>218.49800000000005</v>
          </cell>
          <cell r="AI136">
            <v>0</v>
          </cell>
          <cell r="AJ136">
            <v>218.49800000000005</v>
          </cell>
          <cell r="AK136">
            <v>4.35738</v>
          </cell>
          <cell r="AL136">
            <v>0</v>
          </cell>
          <cell r="AM136">
            <v>4.35738</v>
          </cell>
          <cell r="AN136">
            <v>4.4735499999999995</v>
          </cell>
          <cell r="AO136">
            <v>0</v>
          </cell>
          <cell r="AP136">
            <v>4.4735499999999995</v>
          </cell>
          <cell r="AQ136">
            <v>-2.5968190810430114E-2</v>
          </cell>
          <cell r="AR136">
            <v>0</v>
          </cell>
          <cell r="AS136">
            <v>-2.5968190810430114E-2</v>
          </cell>
        </row>
        <row r="137">
          <cell r="A137">
            <v>0</v>
          </cell>
          <cell r="B137" t="str">
            <v>New Tariff 5</v>
          </cell>
          <cell r="C137" t="str">
            <v/>
          </cell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</row>
        <row r="138">
          <cell r="A138">
            <v>0</v>
          </cell>
          <cell r="B138" t="str">
            <v>New Tariff 6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</row>
        <row r="139">
          <cell r="A139">
            <v>0</v>
          </cell>
          <cell r="B139" t="str">
            <v>New Tariff 7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</row>
        <row r="140">
          <cell r="A140">
            <v>0</v>
          </cell>
          <cell r="B140" t="str">
            <v>New Tariff 8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</row>
        <row r="141">
          <cell r="A141">
            <v>0</v>
          </cell>
          <cell r="B141" t="str">
            <v>New Tariff 9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A142">
            <v>0</v>
          </cell>
          <cell r="B142" t="str">
            <v>New Tariff 10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143">
            <v>0</v>
          </cell>
          <cell r="B143" t="str">
            <v>New Tariff 11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</row>
        <row r="144">
          <cell r="A144" t="str">
            <v>Total</v>
          </cell>
          <cell r="B144" t="str">
            <v>Total</v>
          </cell>
          <cell r="D144">
            <v>-2.5595664477434117E-2</v>
          </cell>
          <cell r="E144">
            <v>9.791469255814382E-2</v>
          </cell>
          <cell r="F144">
            <v>-3.8998597888000803E-3</v>
          </cell>
          <cell r="H144">
            <v>0</v>
          </cell>
          <cell r="I144">
            <v>0</v>
          </cell>
          <cell r="K144">
            <v>425576.96173145162</v>
          </cell>
          <cell r="L144">
            <v>102181.76628421091</v>
          </cell>
          <cell r="M144">
            <v>527758.72801566252</v>
          </cell>
          <cell r="N144">
            <v>10876360423.449074</v>
          </cell>
          <cell r="O144">
            <v>3.9128618872717915</v>
          </cell>
          <cell r="P144">
            <v>0.93948492240023973</v>
          </cell>
          <cell r="Q144">
            <v>4.8523468096720315</v>
          </cell>
          <cell r="S144">
            <v>436756.02233770629</v>
          </cell>
          <cell r="T144">
            <v>93068.948777912025</v>
          </cell>
          <cell r="U144">
            <v>529824.97111561848</v>
          </cell>
          <cell r="V144">
            <v>4.0156449890725829</v>
          </cell>
          <cell r="W144">
            <v>0.85569938062422468</v>
          </cell>
          <cell r="X144">
            <v>4.8713443696968097</v>
          </cell>
          <cell r="Y144">
            <v>433149.65721151885</v>
          </cell>
          <cell r="Z144">
            <v>92607.697415683069</v>
          </cell>
          <cell r="AA144">
            <v>525757.35462720203</v>
          </cell>
          <cell r="AB144">
            <v>4.0033735635375418</v>
          </cell>
          <cell r="AC144">
            <v>0.85592404713132542</v>
          </cell>
          <cell r="AD144">
            <v>4.8592976106688681</v>
          </cell>
          <cell r="AE144">
            <v>409531.05060631153</v>
          </cell>
          <cell r="AF144">
            <v>98637.417869615223</v>
          </cell>
          <cell r="AG144">
            <v>508168.46847592673</v>
          </cell>
          <cell r="AH144">
            <v>3.8964632930774035</v>
          </cell>
          <cell r="AI144">
            <v>0.93848092222526469</v>
          </cell>
          <cell r="AJ144">
            <v>4.8349442153026674</v>
          </cell>
          <cell r="AK144">
            <v>408825938.85092485</v>
          </cell>
          <cell r="AL144">
            <v>100158059.42580709</v>
          </cell>
          <cell r="AM144">
            <v>508983998.27673179</v>
          </cell>
          <cell r="AN144">
            <v>419564853.79057741</v>
          </cell>
          <cell r="AO144">
            <v>91239590.307967618</v>
          </cell>
          <cell r="AP144">
            <v>510804444.09854513</v>
          </cell>
          <cell r="AQ144">
            <v>-2.5595363488222E-2</v>
          </cell>
          <cell r="AR144">
            <v>9.7747798819967535E-2</v>
          </cell>
          <cell r="AS144">
            <v>-3.5638801557923427E-3</v>
          </cell>
        </row>
      </sheetData>
      <sheetData sheetId="11" refreshError="1"/>
      <sheetData sheetId="12" refreshError="1">
        <row r="1">
          <cell r="B1" t="str">
            <v>Powercor Network Tariff Model 2010</v>
          </cell>
        </row>
        <row r="35">
          <cell r="I35">
            <v>0.1</v>
          </cell>
        </row>
        <row r="48">
          <cell r="K48">
            <v>0</v>
          </cell>
          <cell r="P48">
            <v>0</v>
          </cell>
        </row>
        <row r="50">
          <cell r="H50">
            <v>-1.726415033743256E-2</v>
          </cell>
        </row>
        <row r="59">
          <cell r="H59">
            <v>0.02</v>
          </cell>
        </row>
      </sheetData>
      <sheetData sheetId="13" refreshError="1">
        <row r="17">
          <cell r="B17" t="str">
            <v>Residential Single Rate</v>
          </cell>
          <cell r="C17" t="str">
            <v>D1</v>
          </cell>
          <cell r="H17" t="str">
            <v>Residential Single Rate</v>
          </cell>
          <cell r="I17" t="str">
            <v>D1</v>
          </cell>
          <cell r="O17" t="str">
            <v>Residential Single Rate</v>
          </cell>
          <cell r="P17" t="str">
            <v>D1</v>
          </cell>
          <cell r="V17">
            <v>1</v>
          </cell>
          <cell r="W17" t="b">
            <v>1</v>
          </cell>
        </row>
        <row r="18">
          <cell r="B18" t="str">
            <v>Climate Saver</v>
          </cell>
          <cell r="C18" t="str">
            <v>D1.CS</v>
          </cell>
          <cell r="H18" t="str">
            <v>ClimateSaver</v>
          </cell>
          <cell r="I18" t="str">
            <v>D1.CS</v>
          </cell>
          <cell r="O18" t="str">
            <v>ClimateSaver</v>
          </cell>
          <cell r="P18" t="str">
            <v>D1.CS</v>
          </cell>
          <cell r="V18">
            <v>2</v>
          </cell>
          <cell r="W18" t="b">
            <v>0</v>
          </cell>
        </row>
        <row r="19">
          <cell r="B19" t="str">
            <v>Climate Saver Interval</v>
          </cell>
          <cell r="C19" t="str">
            <v>D3.CS</v>
          </cell>
          <cell r="H19" t="str">
            <v>ClimateSaver Interval</v>
          </cell>
          <cell r="I19" t="str">
            <v>D3.CS</v>
          </cell>
          <cell r="O19" t="str">
            <v>ClimateSaver Interval</v>
          </cell>
          <cell r="P19" t="str">
            <v>D3.CS</v>
          </cell>
          <cell r="V19">
            <v>3</v>
          </cell>
          <cell r="W19" t="b">
            <v>0</v>
          </cell>
        </row>
        <row r="20">
          <cell r="B20" t="str">
            <v>New Tariff 3</v>
          </cell>
          <cell r="C20" t="str">
            <v/>
          </cell>
          <cell r="H20" t="str">
            <v>New Tariff 3</v>
          </cell>
          <cell r="I20" t="str">
            <v/>
          </cell>
          <cell r="O20" t="str">
            <v>New Tariff 3</v>
          </cell>
          <cell r="P20" t="str">
            <v/>
          </cell>
          <cell r="V20">
            <v>0</v>
          </cell>
          <cell r="W20" t="b">
            <v>1</v>
          </cell>
        </row>
        <row r="21">
          <cell r="B21" t="str">
            <v>New Tariff 4</v>
          </cell>
          <cell r="C21" t="str">
            <v/>
          </cell>
          <cell r="H21" t="str">
            <v>New Tariff 4</v>
          </cell>
          <cell r="I21" t="str">
            <v/>
          </cell>
          <cell r="O21" t="str">
            <v>New Tariff 4</v>
          </cell>
          <cell r="P21" t="str">
            <v/>
          </cell>
          <cell r="V21">
            <v>0</v>
          </cell>
          <cell r="W21" t="b">
            <v>1</v>
          </cell>
        </row>
        <row r="22">
          <cell r="B22" t="str">
            <v>New Tariff 5</v>
          </cell>
          <cell r="C22" t="str">
            <v/>
          </cell>
          <cell r="H22" t="str">
            <v>New Tariff 5</v>
          </cell>
          <cell r="I22" t="str">
            <v/>
          </cell>
          <cell r="O22" t="str">
            <v>New Tariff 5</v>
          </cell>
          <cell r="P22" t="str">
            <v/>
          </cell>
          <cell r="V22">
            <v>0</v>
          </cell>
          <cell r="W22" t="b">
            <v>1</v>
          </cell>
        </row>
        <row r="23">
          <cell r="B23" t="str">
            <v>New Tariff 6</v>
          </cell>
          <cell r="C23" t="str">
            <v/>
          </cell>
          <cell r="H23" t="str">
            <v>New Tariff 6</v>
          </cell>
          <cell r="I23" t="str">
            <v/>
          </cell>
          <cell r="O23" t="str">
            <v>New Tariff 6</v>
          </cell>
          <cell r="P23" t="str">
            <v/>
          </cell>
          <cell r="V23">
            <v>0</v>
          </cell>
          <cell r="W23" t="b">
            <v>1</v>
          </cell>
        </row>
        <row r="24">
          <cell r="B24" t="str">
            <v>New Tariff 7</v>
          </cell>
          <cell r="C24" t="str">
            <v/>
          </cell>
          <cell r="H24" t="str">
            <v>New Tariff 7</v>
          </cell>
          <cell r="I24" t="str">
            <v/>
          </cell>
          <cell r="O24" t="str">
            <v>New Tariff 7</v>
          </cell>
          <cell r="P24" t="str">
            <v/>
          </cell>
          <cell r="V24">
            <v>0</v>
          </cell>
          <cell r="W24" t="b">
            <v>1</v>
          </cell>
        </row>
        <row r="25">
          <cell r="B25" t="str">
            <v>New Tariff 8</v>
          </cell>
          <cell r="C25" t="str">
            <v/>
          </cell>
          <cell r="H25" t="str">
            <v>New Tariff 8</v>
          </cell>
          <cell r="I25" t="str">
            <v/>
          </cell>
          <cell r="O25" t="str">
            <v>New Tariff 8</v>
          </cell>
          <cell r="P25" t="str">
            <v/>
          </cell>
          <cell r="V25">
            <v>0</v>
          </cell>
          <cell r="W25" t="b">
            <v>1</v>
          </cell>
        </row>
        <row r="26">
          <cell r="B26" t="str">
            <v>New Tariff 9</v>
          </cell>
          <cell r="C26" t="str">
            <v/>
          </cell>
          <cell r="H26" t="str">
            <v>New Tariff 9</v>
          </cell>
          <cell r="I26" t="str">
            <v/>
          </cell>
          <cell r="O26" t="str">
            <v>New Tariff 9</v>
          </cell>
          <cell r="P26" t="str">
            <v/>
          </cell>
          <cell r="V26">
            <v>0</v>
          </cell>
          <cell r="W26" t="b">
            <v>1</v>
          </cell>
        </row>
        <row r="27">
          <cell r="B27" t="str">
            <v>New Tariff 10</v>
          </cell>
          <cell r="C27" t="str">
            <v/>
          </cell>
          <cell r="H27" t="str">
            <v>New Tariff 10</v>
          </cell>
          <cell r="I27" t="str">
            <v/>
          </cell>
          <cell r="O27" t="str">
            <v>New Tariff 10</v>
          </cell>
          <cell r="P27" t="str">
            <v/>
          </cell>
          <cell r="V27">
            <v>0</v>
          </cell>
          <cell r="W27" t="b">
            <v>1</v>
          </cell>
        </row>
        <row r="28">
          <cell r="B28" t="str">
            <v>New Tariff 11</v>
          </cell>
          <cell r="C28" t="str">
            <v/>
          </cell>
          <cell r="H28" t="str">
            <v>New Tariff 11</v>
          </cell>
          <cell r="I28" t="str">
            <v/>
          </cell>
          <cell r="O28" t="str">
            <v>New Tariff 11</v>
          </cell>
          <cell r="P28" t="str">
            <v/>
          </cell>
          <cell r="V28">
            <v>0</v>
          </cell>
          <cell r="W28" t="b">
            <v>1</v>
          </cell>
        </row>
        <row r="29">
          <cell r="B29" t="str">
            <v>Residential Two Rate 5d</v>
          </cell>
          <cell r="C29" t="str">
            <v>D2</v>
          </cell>
          <cell r="H29" t="str">
            <v>Residential Two Rate 5d</v>
          </cell>
          <cell r="I29" t="str">
            <v>D2</v>
          </cell>
          <cell r="O29" t="str">
            <v>Residential Two Rate 5d</v>
          </cell>
          <cell r="P29" t="str">
            <v>D2</v>
          </cell>
          <cell r="V29">
            <v>4</v>
          </cell>
          <cell r="W29" t="b">
            <v>1</v>
          </cell>
        </row>
        <row r="30">
          <cell r="B30" t="str">
            <v>Docklands Two Rate 5d</v>
          </cell>
          <cell r="C30" t="str">
            <v>D2.DK</v>
          </cell>
          <cell r="H30" t="str">
            <v>Docklands Two Rate 5d</v>
          </cell>
          <cell r="I30" t="str">
            <v>D2.DK</v>
          </cell>
          <cell r="O30" t="str">
            <v>Docklands Two Rate 5d</v>
          </cell>
          <cell r="P30" t="str">
            <v>D2.DK</v>
          </cell>
          <cell r="V30">
            <v>5</v>
          </cell>
          <cell r="W30" t="b">
            <v>1</v>
          </cell>
        </row>
        <row r="31">
          <cell r="B31" t="str">
            <v>Residential Interval</v>
          </cell>
          <cell r="C31" t="str">
            <v>D3</v>
          </cell>
          <cell r="H31" t="str">
            <v>Residential Interval</v>
          </cell>
          <cell r="I31" t="str">
            <v>D3</v>
          </cell>
          <cell r="O31" t="str">
            <v>Residential Interval</v>
          </cell>
          <cell r="P31" t="str">
            <v>D3</v>
          </cell>
          <cell r="V31">
            <v>6</v>
          </cell>
          <cell r="W31" t="b">
            <v>1</v>
          </cell>
        </row>
        <row r="32">
          <cell r="B32" t="str">
            <v>Residential AMI</v>
          </cell>
          <cell r="C32" t="str">
            <v>D4</v>
          </cell>
          <cell r="H32" t="str">
            <v>Residential AMI</v>
          </cell>
          <cell r="I32" t="str">
            <v>D4</v>
          </cell>
          <cell r="O32" t="str">
            <v xml:space="preserve">Residential AMI Small </v>
          </cell>
          <cell r="P32" t="str">
            <v>C4R</v>
          </cell>
          <cell r="V32">
            <v>7</v>
          </cell>
          <cell r="W32" t="b">
            <v>1</v>
          </cell>
        </row>
        <row r="33">
          <cell r="B33" t="str">
            <v>Residential Docklands AMI</v>
          </cell>
          <cell r="C33" t="str">
            <v>D4.DK</v>
          </cell>
          <cell r="H33" t="str">
            <v>Residential Docklands AMI</v>
          </cell>
          <cell r="I33" t="str">
            <v>D4.DK</v>
          </cell>
          <cell r="O33" t="str">
            <v>Residential AMI Docklands</v>
          </cell>
          <cell r="P33" t="str">
            <v>C4RDK</v>
          </cell>
          <cell r="V33">
            <v>8</v>
          </cell>
          <cell r="W33" t="b">
            <v>1</v>
          </cell>
        </row>
        <row r="34">
          <cell r="B34" t="str">
            <v>New Tariff 5</v>
          </cell>
          <cell r="C34" t="str">
            <v/>
          </cell>
          <cell r="H34" t="str">
            <v>New Tariff 5</v>
          </cell>
          <cell r="I34" t="str">
            <v/>
          </cell>
          <cell r="O34" t="str">
            <v>Residential AMI Large</v>
          </cell>
          <cell r="P34" t="str">
            <v>C5R</v>
          </cell>
          <cell r="V34">
            <v>0</v>
          </cell>
          <cell r="W34" t="b">
            <v>1</v>
          </cell>
        </row>
        <row r="35">
          <cell r="B35" t="str">
            <v>New Tariff 6</v>
          </cell>
          <cell r="C35" t="str">
            <v/>
          </cell>
          <cell r="H35" t="str">
            <v>New Tariff 6</v>
          </cell>
          <cell r="I35" t="str">
            <v/>
          </cell>
          <cell r="O35" t="str">
            <v>New Tariff 6</v>
          </cell>
          <cell r="P35" t="str">
            <v/>
          </cell>
          <cell r="V35">
            <v>0</v>
          </cell>
          <cell r="W35" t="b">
            <v>1</v>
          </cell>
        </row>
        <row r="36">
          <cell r="B36" t="str">
            <v>New Tariff 7</v>
          </cell>
          <cell r="C36" t="str">
            <v/>
          </cell>
          <cell r="H36" t="str">
            <v>New Tariff 7</v>
          </cell>
          <cell r="I36" t="str">
            <v/>
          </cell>
          <cell r="O36" t="str">
            <v>New Tariff 7</v>
          </cell>
          <cell r="P36" t="str">
            <v/>
          </cell>
          <cell r="V36">
            <v>0</v>
          </cell>
          <cell r="W36" t="b">
            <v>1</v>
          </cell>
        </row>
        <row r="37">
          <cell r="B37" t="str">
            <v>New Tariff 8</v>
          </cell>
          <cell r="C37" t="str">
            <v/>
          </cell>
          <cell r="H37" t="str">
            <v>New Tariff 8</v>
          </cell>
          <cell r="I37" t="str">
            <v/>
          </cell>
          <cell r="O37" t="str">
            <v>New Tariff 8</v>
          </cell>
          <cell r="P37" t="str">
            <v/>
          </cell>
          <cell r="V37">
            <v>0</v>
          </cell>
          <cell r="W37" t="b">
            <v>1</v>
          </cell>
        </row>
        <row r="38">
          <cell r="B38" t="str">
            <v>New Tariff 9</v>
          </cell>
          <cell r="C38" t="str">
            <v/>
          </cell>
          <cell r="H38" t="str">
            <v>New Tariff 9</v>
          </cell>
          <cell r="I38" t="str">
            <v/>
          </cell>
          <cell r="O38" t="str">
            <v>New Tariff 9</v>
          </cell>
          <cell r="P38" t="str">
            <v/>
          </cell>
          <cell r="V38">
            <v>0</v>
          </cell>
          <cell r="W38" t="b">
            <v>1</v>
          </cell>
        </row>
        <row r="39">
          <cell r="B39" t="str">
            <v>New Tariff 10</v>
          </cell>
          <cell r="C39" t="str">
            <v/>
          </cell>
          <cell r="H39" t="str">
            <v>New Tariff 10</v>
          </cell>
          <cell r="I39" t="str">
            <v/>
          </cell>
          <cell r="O39" t="str">
            <v>New Tariff 10</v>
          </cell>
          <cell r="P39" t="str">
            <v/>
          </cell>
          <cell r="V39">
            <v>0</v>
          </cell>
          <cell r="W39" t="b">
            <v>1</v>
          </cell>
        </row>
        <row r="40">
          <cell r="B40" t="str">
            <v>New Tariff 11</v>
          </cell>
          <cell r="C40" t="str">
            <v/>
          </cell>
          <cell r="H40" t="str">
            <v>New Tariff 11</v>
          </cell>
          <cell r="I40" t="str">
            <v/>
          </cell>
          <cell r="O40" t="str">
            <v>New Tariff 11</v>
          </cell>
          <cell r="P40" t="str">
            <v/>
          </cell>
          <cell r="V40">
            <v>0</v>
          </cell>
          <cell r="W40" t="b">
            <v>1</v>
          </cell>
        </row>
        <row r="41">
          <cell r="B41" t="str">
            <v>Dedicated Circuit</v>
          </cell>
          <cell r="C41" t="str">
            <v>DD1</v>
          </cell>
          <cell r="H41" t="str">
            <v>Dedicated circuit</v>
          </cell>
          <cell r="I41" t="str">
            <v>DD1</v>
          </cell>
          <cell r="O41" t="str">
            <v>Dedicated circuit</v>
          </cell>
          <cell r="P41" t="str">
            <v>DD1</v>
          </cell>
          <cell r="V41">
            <v>9</v>
          </cell>
          <cell r="W41" t="b">
            <v>0</v>
          </cell>
        </row>
        <row r="42">
          <cell r="B42" t="str">
            <v>Hot Water Interval</v>
          </cell>
          <cell r="C42" t="str">
            <v>D3.HW</v>
          </cell>
          <cell r="H42" t="str">
            <v>Hot Water Interval</v>
          </cell>
          <cell r="I42" t="str">
            <v>D3.HW</v>
          </cell>
          <cell r="O42" t="str">
            <v>Hot Water Interval</v>
          </cell>
          <cell r="P42" t="str">
            <v>D3.HW</v>
          </cell>
          <cell r="V42">
            <v>10</v>
          </cell>
          <cell r="W42" t="b">
            <v>0</v>
          </cell>
        </row>
        <row r="43">
          <cell r="B43" t="str">
            <v>Dedicated Circuit AMI - Slab Heat</v>
          </cell>
          <cell r="C43" t="str">
            <v>DCSH</v>
          </cell>
          <cell r="H43" t="str">
            <v>Dedicated Circuit AMI - Slab Heat</v>
          </cell>
          <cell r="I43" t="str">
            <v>DCSH</v>
          </cell>
          <cell r="O43" t="str">
            <v>Controlled load - AMI</v>
          </cell>
          <cell r="P43" t="str">
            <v>C4RCL</v>
          </cell>
          <cell r="V43">
            <v>11</v>
          </cell>
          <cell r="W43" t="b">
            <v>0</v>
          </cell>
        </row>
        <row r="44">
          <cell r="B44" t="str">
            <v>Dedicated Circuit AMI - Hot Water</v>
          </cell>
          <cell r="C44" t="str">
            <v>DCHW</v>
          </cell>
          <cell r="H44" t="str">
            <v>Dedicated Circuit AMI - Hot Water</v>
          </cell>
          <cell r="I44" t="str">
            <v>DCHW</v>
          </cell>
          <cell r="O44" t="str">
            <v>New Tariff 3</v>
          </cell>
          <cell r="P44" t="str">
            <v>DCHW</v>
          </cell>
          <cell r="V44">
            <v>12</v>
          </cell>
          <cell r="W44" t="b">
            <v>0</v>
          </cell>
        </row>
        <row r="45">
          <cell r="B45" t="str">
            <v>New Tariff 4</v>
          </cell>
          <cell r="C45" t="str">
            <v/>
          </cell>
          <cell r="H45" t="str">
            <v>New Tariff 4</v>
          </cell>
          <cell r="I45" t="str">
            <v/>
          </cell>
          <cell r="O45" t="str">
            <v>New Tariff 4</v>
          </cell>
          <cell r="P45" t="str">
            <v/>
          </cell>
          <cell r="V45">
            <v>0</v>
          </cell>
          <cell r="W45" t="b">
            <v>1</v>
          </cell>
        </row>
        <row r="46">
          <cell r="B46" t="str">
            <v>New Tariff 5</v>
          </cell>
          <cell r="C46" t="str">
            <v/>
          </cell>
          <cell r="H46" t="str">
            <v>New Tariff 5</v>
          </cell>
          <cell r="I46" t="str">
            <v/>
          </cell>
          <cell r="O46" t="str">
            <v>New Tariff 5</v>
          </cell>
          <cell r="P46" t="str">
            <v/>
          </cell>
          <cell r="V46">
            <v>0</v>
          </cell>
          <cell r="W46" t="b">
            <v>1</v>
          </cell>
        </row>
        <row r="47">
          <cell r="B47" t="str">
            <v>New Tariff 6</v>
          </cell>
          <cell r="C47" t="str">
            <v/>
          </cell>
          <cell r="H47" t="str">
            <v>New Tariff 6</v>
          </cell>
          <cell r="I47" t="str">
            <v/>
          </cell>
          <cell r="O47" t="str">
            <v>New Tariff 6</v>
          </cell>
          <cell r="P47" t="str">
            <v/>
          </cell>
          <cell r="V47">
            <v>0</v>
          </cell>
          <cell r="W47" t="b">
            <v>1</v>
          </cell>
        </row>
        <row r="48">
          <cell r="B48" t="str">
            <v>New Tariff 7</v>
          </cell>
          <cell r="C48" t="str">
            <v/>
          </cell>
          <cell r="H48" t="str">
            <v>New Tariff 7</v>
          </cell>
          <cell r="I48" t="str">
            <v/>
          </cell>
          <cell r="O48" t="str">
            <v>New Tariff 7</v>
          </cell>
          <cell r="P48" t="str">
            <v/>
          </cell>
          <cell r="V48">
            <v>0</v>
          </cell>
          <cell r="W48" t="b">
            <v>1</v>
          </cell>
        </row>
        <row r="49">
          <cell r="B49" t="str">
            <v>New Tariff 8</v>
          </cell>
          <cell r="C49" t="str">
            <v/>
          </cell>
          <cell r="H49" t="str">
            <v>New Tariff 8</v>
          </cell>
          <cell r="I49" t="str">
            <v/>
          </cell>
          <cell r="O49" t="str">
            <v>New Tariff 8</v>
          </cell>
          <cell r="P49" t="str">
            <v/>
          </cell>
          <cell r="V49">
            <v>0</v>
          </cell>
          <cell r="W49" t="b">
            <v>1</v>
          </cell>
        </row>
        <row r="50">
          <cell r="B50" t="str">
            <v>New Tariff 9</v>
          </cell>
          <cell r="C50" t="str">
            <v/>
          </cell>
          <cell r="H50" t="str">
            <v>New Tariff 9</v>
          </cell>
          <cell r="I50" t="str">
            <v/>
          </cell>
          <cell r="O50" t="str">
            <v>New Tariff 9</v>
          </cell>
          <cell r="P50" t="str">
            <v/>
          </cell>
          <cell r="V50">
            <v>0</v>
          </cell>
          <cell r="W50" t="b">
            <v>1</v>
          </cell>
        </row>
        <row r="51">
          <cell r="B51" t="str">
            <v>New Tariff 10</v>
          </cell>
          <cell r="C51" t="str">
            <v/>
          </cell>
          <cell r="H51" t="str">
            <v>New Tariff 10</v>
          </cell>
          <cell r="I51" t="str">
            <v/>
          </cell>
          <cell r="O51" t="str">
            <v>New Tariff 10</v>
          </cell>
          <cell r="P51" t="str">
            <v/>
          </cell>
          <cell r="V51">
            <v>0</v>
          </cell>
          <cell r="W51" t="b">
            <v>1</v>
          </cell>
        </row>
        <row r="52">
          <cell r="B52" t="str">
            <v>New Tariff 11</v>
          </cell>
          <cell r="C52" t="str">
            <v/>
          </cell>
          <cell r="H52" t="str">
            <v>New Tariff 11</v>
          </cell>
          <cell r="I52" t="str">
            <v/>
          </cell>
          <cell r="O52" t="str">
            <v>New Tariff 11</v>
          </cell>
          <cell r="P52" t="str">
            <v/>
          </cell>
          <cell r="V52">
            <v>0</v>
          </cell>
          <cell r="W52" t="b">
            <v>1</v>
          </cell>
        </row>
        <row r="53">
          <cell r="B53" t="str">
            <v>Non-Residential Single Rate</v>
          </cell>
          <cell r="C53" t="str">
            <v>ND1</v>
          </cell>
          <cell r="H53" t="str">
            <v>Non-Residential Single Rate</v>
          </cell>
          <cell r="I53" t="str">
            <v>ND1</v>
          </cell>
          <cell r="O53" t="str">
            <v>Non-Residential Single Rate</v>
          </cell>
          <cell r="P53" t="str">
            <v>ND1</v>
          </cell>
          <cell r="V53">
            <v>13</v>
          </cell>
          <cell r="W53" t="b">
            <v>1</v>
          </cell>
        </row>
        <row r="54">
          <cell r="B54" t="str">
            <v>Non-Residential Single Rate (R)</v>
          </cell>
          <cell r="C54" t="str">
            <v>ND1.R</v>
          </cell>
          <cell r="H54" t="str">
            <v>Non-Residential Single Rate (R)</v>
          </cell>
          <cell r="I54" t="str">
            <v>ND1.R</v>
          </cell>
          <cell r="O54" t="str">
            <v>New Tariff 1</v>
          </cell>
          <cell r="P54" t="str">
            <v>ND1.R</v>
          </cell>
          <cell r="V54">
            <v>14</v>
          </cell>
          <cell r="W54" t="b">
            <v>1</v>
          </cell>
        </row>
        <row r="55">
          <cell r="B55" t="str">
            <v>New Tariff 2</v>
          </cell>
          <cell r="C55" t="str">
            <v/>
          </cell>
          <cell r="H55" t="str">
            <v>New Tariff 2</v>
          </cell>
          <cell r="I55" t="str">
            <v/>
          </cell>
          <cell r="O55" t="str">
            <v>New Tariff 2</v>
          </cell>
          <cell r="P55" t="str">
            <v/>
          </cell>
          <cell r="V55">
            <v>0</v>
          </cell>
          <cell r="W55" t="b">
            <v>1</v>
          </cell>
        </row>
        <row r="56">
          <cell r="B56" t="str">
            <v>New Tariff 3</v>
          </cell>
          <cell r="C56" t="str">
            <v/>
          </cell>
          <cell r="H56" t="str">
            <v>New Tariff 3</v>
          </cell>
          <cell r="I56" t="str">
            <v/>
          </cell>
          <cell r="O56" t="str">
            <v>New Tariff 3</v>
          </cell>
          <cell r="P56" t="str">
            <v/>
          </cell>
          <cell r="V56">
            <v>0</v>
          </cell>
          <cell r="W56" t="b">
            <v>1</v>
          </cell>
        </row>
        <row r="57">
          <cell r="B57" t="str">
            <v>New Tariff 4</v>
          </cell>
          <cell r="C57" t="str">
            <v/>
          </cell>
          <cell r="H57" t="str">
            <v>New Tariff 4</v>
          </cell>
          <cell r="I57" t="str">
            <v/>
          </cell>
          <cell r="O57" t="str">
            <v>New Tariff 4</v>
          </cell>
          <cell r="P57" t="str">
            <v/>
          </cell>
          <cell r="V57">
            <v>0</v>
          </cell>
          <cell r="W57" t="b">
            <v>1</v>
          </cell>
        </row>
        <row r="58">
          <cell r="B58" t="str">
            <v>New Tariff 5</v>
          </cell>
          <cell r="C58" t="str">
            <v/>
          </cell>
          <cell r="H58" t="str">
            <v>New Tariff 5</v>
          </cell>
          <cell r="I58" t="str">
            <v/>
          </cell>
          <cell r="O58" t="str">
            <v>New Tariff 5</v>
          </cell>
          <cell r="P58" t="str">
            <v/>
          </cell>
          <cell r="V58">
            <v>0</v>
          </cell>
          <cell r="W58" t="b">
            <v>1</v>
          </cell>
        </row>
        <row r="59">
          <cell r="B59" t="str">
            <v>New Tariff 6</v>
          </cell>
          <cell r="C59" t="str">
            <v/>
          </cell>
          <cell r="H59" t="str">
            <v>New Tariff 6</v>
          </cell>
          <cell r="I59" t="str">
            <v/>
          </cell>
          <cell r="O59" t="str">
            <v>New Tariff 6</v>
          </cell>
          <cell r="P59" t="str">
            <v/>
          </cell>
          <cell r="V59">
            <v>0</v>
          </cell>
          <cell r="W59" t="b">
            <v>1</v>
          </cell>
        </row>
        <row r="60">
          <cell r="B60" t="str">
            <v>New Tariff 7</v>
          </cell>
          <cell r="C60" t="str">
            <v/>
          </cell>
          <cell r="H60" t="str">
            <v>New Tariff 7</v>
          </cell>
          <cell r="I60" t="str">
            <v/>
          </cell>
          <cell r="O60" t="str">
            <v>New Tariff 7</v>
          </cell>
          <cell r="P60" t="str">
            <v/>
          </cell>
          <cell r="V60">
            <v>0</v>
          </cell>
          <cell r="W60" t="b">
            <v>1</v>
          </cell>
        </row>
        <row r="61">
          <cell r="B61" t="str">
            <v>New Tariff 8</v>
          </cell>
          <cell r="C61" t="str">
            <v/>
          </cell>
          <cell r="H61" t="str">
            <v>New Tariff 8</v>
          </cell>
          <cell r="I61" t="str">
            <v/>
          </cell>
          <cell r="O61" t="str">
            <v>New Tariff 8</v>
          </cell>
          <cell r="P61" t="str">
            <v/>
          </cell>
          <cell r="V61">
            <v>0</v>
          </cell>
          <cell r="W61" t="b">
            <v>1</v>
          </cell>
        </row>
        <row r="62">
          <cell r="B62" t="str">
            <v>New Tariff 9</v>
          </cell>
          <cell r="C62" t="str">
            <v/>
          </cell>
          <cell r="H62" t="str">
            <v>New Tariff 9</v>
          </cell>
          <cell r="I62" t="str">
            <v/>
          </cell>
          <cell r="O62" t="str">
            <v>New Tariff 9</v>
          </cell>
          <cell r="P62" t="str">
            <v/>
          </cell>
          <cell r="V62">
            <v>0</v>
          </cell>
          <cell r="W62" t="b">
            <v>1</v>
          </cell>
        </row>
        <row r="63">
          <cell r="B63" t="str">
            <v>New Tariff 10</v>
          </cell>
          <cell r="C63" t="str">
            <v/>
          </cell>
          <cell r="H63" t="str">
            <v>New Tariff 10</v>
          </cell>
          <cell r="I63" t="str">
            <v/>
          </cell>
          <cell r="O63" t="str">
            <v>New Tariff 10</v>
          </cell>
          <cell r="P63" t="str">
            <v/>
          </cell>
          <cell r="V63">
            <v>0</v>
          </cell>
          <cell r="W63" t="b">
            <v>1</v>
          </cell>
        </row>
        <row r="64">
          <cell r="B64" t="str">
            <v>New Tariff 11</v>
          </cell>
          <cell r="C64" t="str">
            <v/>
          </cell>
          <cell r="H64" t="str">
            <v>New Tariff 11</v>
          </cell>
          <cell r="I64" t="str">
            <v/>
          </cell>
          <cell r="O64" t="str">
            <v>New Tariff 11</v>
          </cell>
          <cell r="P64" t="str">
            <v/>
          </cell>
          <cell r="V64">
            <v>0</v>
          </cell>
          <cell r="W64" t="b">
            <v>1</v>
          </cell>
        </row>
        <row r="65">
          <cell r="B65" t="str">
            <v>Non-Residential Two Rate 5d</v>
          </cell>
          <cell r="C65" t="str">
            <v>ND2</v>
          </cell>
          <cell r="H65" t="str">
            <v>Non-Residential Two Rate 5d</v>
          </cell>
          <cell r="I65" t="str">
            <v>ND2</v>
          </cell>
          <cell r="O65" t="str">
            <v>Non-Residential Two Rate 5d</v>
          </cell>
          <cell r="P65" t="str">
            <v>ND2</v>
          </cell>
          <cell r="V65">
            <v>15</v>
          </cell>
          <cell r="W65" t="b">
            <v>1</v>
          </cell>
        </row>
        <row r="66">
          <cell r="B66" t="str">
            <v>Business Sunraysia</v>
          </cell>
          <cell r="C66" t="str">
            <v>ND2.BS</v>
          </cell>
          <cell r="H66" t="str">
            <v>Business Sunraysia</v>
          </cell>
          <cell r="I66" t="str">
            <v>ND2.BS</v>
          </cell>
          <cell r="O66" t="str">
            <v>New Tariff 1</v>
          </cell>
          <cell r="P66" t="str">
            <v>ND2.BS</v>
          </cell>
          <cell r="V66">
            <v>0</v>
          </cell>
          <cell r="W66" t="b">
            <v>1</v>
          </cell>
        </row>
        <row r="67">
          <cell r="B67" t="str">
            <v>Non-Residential Interval</v>
          </cell>
          <cell r="C67" t="str">
            <v>ND5</v>
          </cell>
          <cell r="H67" t="str">
            <v>Non-Residential Interval</v>
          </cell>
          <cell r="I67" t="str">
            <v>ND5</v>
          </cell>
          <cell r="O67" t="str">
            <v>Non-Residential Interval</v>
          </cell>
          <cell r="P67" t="str">
            <v>ND5</v>
          </cell>
          <cell r="V67">
            <v>16</v>
          </cell>
          <cell r="W67" t="b">
            <v>1</v>
          </cell>
        </row>
        <row r="68">
          <cell r="B68" t="str">
            <v>Non-Residential AMI</v>
          </cell>
          <cell r="C68" t="str">
            <v>ND7</v>
          </cell>
          <cell r="H68" t="str">
            <v>Non-Residential AMI</v>
          </cell>
          <cell r="I68" t="str">
            <v>ND7</v>
          </cell>
          <cell r="O68" t="str">
            <v>Non-Residential AMI Small</v>
          </cell>
          <cell r="P68" t="str">
            <v>C4G</v>
          </cell>
          <cell r="V68">
            <v>17</v>
          </cell>
          <cell r="W68" t="b">
            <v>1</v>
          </cell>
        </row>
        <row r="69">
          <cell r="B69" t="str">
            <v>New Tariff 4</v>
          </cell>
          <cell r="C69" t="str">
            <v/>
          </cell>
          <cell r="H69" t="str">
            <v>New Tariff 4</v>
          </cell>
          <cell r="I69" t="str">
            <v/>
          </cell>
          <cell r="O69" t="str">
            <v>Non-Residential AMI Large</v>
          </cell>
          <cell r="P69" t="str">
            <v>C5G</v>
          </cell>
          <cell r="V69">
            <v>0</v>
          </cell>
          <cell r="W69" t="b">
            <v>1</v>
          </cell>
        </row>
        <row r="70">
          <cell r="B70" t="str">
            <v>New Tariff 5</v>
          </cell>
          <cell r="C70" t="str">
            <v/>
          </cell>
          <cell r="H70" t="str">
            <v>New Tariff 5</v>
          </cell>
          <cell r="I70" t="str">
            <v/>
          </cell>
          <cell r="O70" t="str">
            <v>New Tariff 5</v>
          </cell>
          <cell r="P70" t="str">
            <v/>
          </cell>
          <cell r="V70">
            <v>0</v>
          </cell>
          <cell r="W70" t="b">
            <v>1</v>
          </cell>
        </row>
        <row r="71">
          <cell r="B71" t="str">
            <v>New Tariff 6</v>
          </cell>
          <cell r="C71" t="str">
            <v/>
          </cell>
          <cell r="H71" t="str">
            <v>New Tariff 6</v>
          </cell>
          <cell r="I71" t="str">
            <v/>
          </cell>
          <cell r="O71" t="str">
            <v>New Tariff 6</v>
          </cell>
          <cell r="P71" t="str">
            <v/>
          </cell>
          <cell r="V71">
            <v>0</v>
          </cell>
          <cell r="W71" t="b">
            <v>1</v>
          </cell>
        </row>
        <row r="72">
          <cell r="B72" t="str">
            <v>New Tariff 7</v>
          </cell>
          <cell r="C72" t="str">
            <v/>
          </cell>
          <cell r="H72" t="str">
            <v>New Tariff 7</v>
          </cell>
          <cell r="I72" t="str">
            <v/>
          </cell>
          <cell r="O72" t="str">
            <v>New Tariff 7</v>
          </cell>
          <cell r="P72" t="str">
            <v/>
          </cell>
          <cell r="V72">
            <v>0</v>
          </cell>
          <cell r="W72" t="b">
            <v>1</v>
          </cell>
        </row>
        <row r="73">
          <cell r="B73" t="str">
            <v>New Tariff 8</v>
          </cell>
          <cell r="C73" t="str">
            <v/>
          </cell>
          <cell r="H73" t="str">
            <v>New Tariff 8</v>
          </cell>
          <cell r="I73" t="str">
            <v/>
          </cell>
          <cell r="O73" t="str">
            <v>New Tariff 8</v>
          </cell>
          <cell r="P73" t="str">
            <v/>
          </cell>
          <cell r="V73">
            <v>0</v>
          </cell>
          <cell r="W73" t="b">
            <v>1</v>
          </cell>
        </row>
        <row r="74">
          <cell r="B74" t="str">
            <v>New Tariff 9</v>
          </cell>
          <cell r="C74" t="str">
            <v/>
          </cell>
          <cell r="H74" t="str">
            <v>New Tariff 9</v>
          </cell>
          <cell r="I74" t="str">
            <v/>
          </cell>
          <cell r="O74" t="str">
            <v>New Tariff 9</v>
          </cell>
          <cell r="P74" t="str">
            <v/>
          </cell>
          <cell r="V74">
            <v>0</v>
          </cell>
          <cell r="W74" t="b">
            <v>1</v>
          </cell>
        </row>
        <row r="75">
          <cell r="B75" t="str">
            <v>New Tariff 10</v>
          </cell>
          <cell r="C75" t="str">
            <v/>
          </cell>
          <cell r="H75" t="str">
            <v>New Tariff 10</v>
          </cell>
          <cell r="I75" t="str">
            <v/>
          </cell>
          <cell r="O75" t="str">
            <v>New Tariff 10</v>
          </cell>
          <cell r="P75" t="str">
            <v/>
          </cell>
          <cell r="V75">
            <v>0</v>
          </cell>
          <cell r="W75" t="b">
            <v>1</v>
          </cell>
        </row>
        <row r="76">
          <cell r="B76" t="str">
            <v>New Tariff 11</v>
          </cell>
          <cell r="C76" t="str">
            <v/>
          </cell>
          <cell r="H76" t="str">
            <v>New Tariff 11</v>
          </cell>
          <cell r="I76" t="str">
            <v/>
          </cell>
          <cell r="O76" t="str">
            <v>New Tariff 11</v>
          </cell>
          <cell r="P76" t="str">
            <v/>
          </cell>
          <cell r="V76">
            <v>0</v>
          </cell>
          <cell r="W76" t="b">
            <v>1</v>
          </cell>
        </row>
        <row r="77">
          <cell r="B77" t="str">
            <v>Non-Residential Two Rate 7d</v>
          </cell>
          <cell r="C77" t="str">
            <v>ND3</v>
          </cell>
          <cell r="H77" t="str">
            <v>Non-Residential Two Rate 7d</v>
          </cell>
          <cell r="I77" t="str">
            <v>ND3</v>
          </cell>
          <cell r="O77" t="str">
            <v>Non-Residential Two Rate 7d</v>
          </cell>
          <cell r="P77" t="str">
            <v>ND3</v>
          </cell>
          <cell r="V77">
            <v>18</v>
          </cell>
          <cell r="W77" t="b">
            <v>1</v>
          </cell>
        </row>
        <row r="78">
          <cell r="B78" t="str">
            <v>New Tariff  1</v>
          </cell>
          <cell r="C78" t="str">
            <v/>
          </cell>
          <cell r="H78" t="str">
            <v>New Tariff  1</v>
          </cell>
          <cell r="I78" t="str">
            <v/>
          </cell>
          <cell r="O78" t="str">
            <v>New Tariff  1</v>
          </cell>
          <cell r="P78" t="str">
            <v/>
          </cell>
          <cell r="V78">
            <v>0</v>
          </cell>
          <cell r="W78" t="b">
            <v>1</v>
          </cell>
        </row>
        <row r="79">
          <cell r="B79" t="str">
            <v>New Tariff  2</v>
          </cell>
          <cell r="C79" t="str">
            <v/>
          </cell>
          <cell r="H79" t="str">
            <v>New Tariff  2</v>
          </cell>
          <cell r="I79" t="str">
            <v/>
          </cell>
          <cell r="O79" t="str">
            <v>New Tariff  2</v>
          </cell>
          <cell r="P79" t="str">
            <v/>
          </cell>
          <cell r="V79">
            <v>0</v>
          </cell>
          <cell r="W79" t="b">
            <v>1</v>
          </cell>
        </row>
        <row r="80">
          <cell r="B80" t="str">
            <v>New Tariff  3</v>
          </cell>
          <cell r="C80" t="str">
            <v/>
          </cell>
          <cell r="H80" t="str">
            <v>New Tariff  3</v>
          </cell>
          <cell r="I80" t="str">
            <v/>
          </cell>
          <cell r="O80" t="str">
            <v>New Tariff  3</v>
          </cell>
          <cell r="P80" t="str">
            <v/>
          </cell>
          <cell r="V80">
            <v>0</v>
          </cell>
          <cell r="W80" t="b">
            <v>1</v>
          </cell>
        </row>
        <row r="81">
          <cell r="B81" t="str">
            <v>New Tariff  4</v>
          </cell>
          <cell r="C81" t="str">
            <v/>
          </cell>
          <cell r="H81" t="str">
            <v>New Tariff  4</v>
          </cell>
          <cell r="I81" t="str">
            <v/>
          </cell>
          <cell r="O81" t="str">
            <v>New Tariff  4</v>
          </cell>
          <cell r="P81" t="str">
            <v/>
          </cell>
          <cell r="V81">
            <v>0</v>
          </cell>
          <cell r="W81" t="b">
            <v>1</v>
          </cell>
        </row>
        <row r="82">
          <cell r="B82" t="str">
            <v>New Tariff  5</v>
          </cell>
          <cell r="C82" t="str">
            <v/>
          </cell>
          <cell r="H82" t="str">
            <v>New Tariff  5</v>
          </cell>
          <cell r="I82" t="str">
            <v/>
          </cell>
          <cell r="O82" t="str">
            <v>New Tariff  5</v>
          </cell>
          <cell r="P82" t="str">
            <v/>
          </cell>
          <cell r="V82">
            <v>0</v>
          </cell>
          <cell r="W82" t="b">
            <v>1</v>
          </cell>
        </row>
        <row r="83">
          <cell r="B83" t="str">
            <v>New Tariff  6</v>
          </cell>
          <cell r="C83" t="str">
            <v/>
          </cell>
          <cell r="H83" t="str">
            <v>New Tariff  6</v>
          </cell>
          <cell r="I83" t="str">
            <v/>
          </cell>
          <cell r="O83" t="str">
            <v>New Tariff  6</v>
          </cell>
          <cell r="P83" t="str">
            <v/>
          </cell>
          <cell r="V83">
            <v>0</v>
          </cell>
          <cell r="W83" t="b">
            <v>1</v>
          </cell>
        </row>
        <row r="84">
          <cell r="B84" t="str">
            <v>New Tariff  7</v>
          </cell>
          <cell r="C84" t="str">
            <v/>
          </cell>
          <cell r="H84" t="str">
            <v>New Tariff  7</v>
          </cell>
          <cell r="I84" t="str">
            <v/>
          </cell>
          <cell r="O84" t="str">
            <v>New Tariff  7</v>
          </cell>
          <cell r="P84" t="str">
            <v/>
          </cell>
          <cell r="V84">
            <v>0</v>
          </cell>
          <cell r="W84" t="b">
            <v>1</v>
          </cell>
        </row>
        <row r="85">
          <cell r="B85" t="str">
            <v>New Tariff  8</v>
          </cell>
          <cell r="C85" t="str">
            <v/>
          </cell>
          <cell r="H85" t="str">
            <v>New Tariff  8</v>
          </cell>
          <cell r="I85" t="str">
            <v/>
          </cell>
          <cell r="O85" t="str">
            <v>New Tariff  8</v>
          </cell>
          <cell r="P85" t="str">
            <v/>
          </cell>
          <cell r="V85">
            <v>0</v>
          </cell>
          <cell r="W85" t="b">
            <v>1</v>
          </cell>
        </row>
        <row r="86">
          <cell r="B86" t="str">
            <v>New Tariff  9</v>
          </cell>
          <cell r="C86" t="str">
            <v/>
          </cell>
          <cell r="H86" t="str">
            <v>New Tariff  9</v>
          </cell>
          <cell r="I86" t="str">
            <v/>
          </cell>
          <cell r="O86" t="str">
            <v>New Tariff  9</v>
          </cell>
          <cell r="P86" t="str">
            <v/>
          </cell>
          <cell r="V86">
            <v>0</v>
          </cell>
          <cell r="W86" t="b">
            <v>1</v>
          </cell>
        </row>
        <row r="87">
          <cell r="B87" t="str">
            <v>New Tariff  10</v>
          </cell>
          <cell r="C87" t="str">
            <v/>
          </cell>
          <cell r="H87" t="str">
            <v>New Tariff  10</v>
          </cell>
          <cell r="I87" t="str">
            <v/>
          </cell>
          <cell r="O87" t="str">
            <v>New Tariff  10</v>
          </cell>
          <cell r="P87" t="str">
            <v/>
          </cell>
          <cell r="V87">
            <v>0</v>
          </cell>
          <cell r="W87" t="b">
            <v>1</v>
          </cell>
        </row>
        <row r="88">
          <cell r="B88" t="str">
            <v>New Tariff  11</v>
          </cell>
          <cell r="C88" t="str">
            <v/>
          </cell>
          <cell r="H88" t="str">
            <v>New Tariff  11</v>
          </cell>
          <cell r="I88" t="str">
            <v/>
          </cell>
          <cell r="O88" t="str">
            <v>New Tariff  11</v>
          </cell>
          <cell r="P88" t="str">
            <v/>
          </cell>
          <cell r="V88">
            <v>0</v>
          </cell>
          <cell r="W88" t="b">
            <v>1</v>
          </cell>
        </row>
        <row r="89">
          <cell r="B89" t="str">
            <v>Unmetered Supplies</v>
          </cell>
          <cell r="C89" t="str">
            <v>PL2</v>
          </cell>
          <cell r="H89" t="str">
            <v>Unmetered supplies</v>
          </cell>
          <cell r="I89" t="str">
            <v>PL2</v>
          </cell>
          <cell r="O89" t="str">
            <v>Unmetered supplies</v>
          </cell>
          <cell r="P89" t="str">
            <v>PL2</v>
          </cell>
          <cell r="V89">
            <v>19</v>
          </cell>
          <cell r="W89" t="b">
            <v>1</v>
          </cell>
        </row>
        <row r="90">
          <cell r="B90" t="str">
            <v>New Tariff 1</v>
          </cell>
          <cell r="C90" t="str">
            <v/>
          </cell>
          <cell r="H90" t="str">
            <v>New Tariff 1</v>
          </cell>
          <cell r="I90" t="str">
            <v/>
          </cell>
          <cell r="O90" t="str">
            <v>New Tariff 1</v>
          </cell>
          <cell r="V90">
            <v>0</v>
          </cell>
          <cell r="W90" t="b">
            <v>1</v>
          </cell>
        </row>
        <row r="91">
          <cell r="B91" t="str">
            <v>New Tariff 2</v>
          </cell>
          <cell r="C91" t="str">
            <v/>
          </cell>
          <cell r="H91" t="str">
            <v>New Tariff 2</v>
          </cell>
          <cell r="I91" t="str">
            <v/>
          </cell>
          <cell r="O91" t="str">
            <v>New Tariff 2</v>
          </cell>
          <cell r="P91" t="str">
            <v/>
          </cell>
          <cell r="V91">
            <v>0</v>
          </cell>
          <cell r="W91" t="b">
            <v>1</v>
          </cell>
        </row>
        <row r="92">
          <cell r="B92" t="str">
            <v>Large Low Voltage Demand (kVa)</v>
          </cell>
          <cell r="C92" t="str">
            <v>DLk</v>
          </cell>
          <cell r="H92" t="str">
            <v>Large Low Voltage Demand (kVa)</v>
          </cell>
          <cell r="I92" t="str">
            <v>DLk</v>
          </cell>
          <cell r="O92" t="str">
            <v>New Tariff 3</v>
          </cell>
          <cell r="P92" t="str">
            <v>DLk</v>
          </cell>
          <cell r="V92">
            <v>20</v>
          </cell>
          <cell r="W92" t="b">
            <v>1</v>
          </cell>
          <cell r="X92">
            <v>310</v>
          </cell>
        </row>
        <row r="93">
          <cell r="B93" t="str">
            <v>Large Low Voltage Demand Docklands (kVa)</v>
          </cell>
          <cell r="C93" t="str">
            <v>DLDKk</v>
          </cell>
          <cell r="H93" t="str">
            <v>Large Low Voltage Demand Docklands (kVa)</v>
          </cell>
          <cell r="I93" t="str">
            <v>DLDKk</v>
          </cell>
          <cell r="O93" t="str">
            <v>New Tariff 4</v>
          </cell>
          <cell r="P93" t="str">
            <v>DLDKk</v>
          </cell>
          <cell r="V93">
            <v>21</v>
          </cell>
          <cell r="W93" t="b">
            <v>1</v>
          </cell>
          <cell r="X93">
            <v>310</v>
          </cell>
        </row>
        <row r="94">
          <cell r="B94" t="str">
            <v>Large Low Voltage Demand CXX (kVa)</v>
          </cell>
          <cell r="C94" t="str">
            <v>DLCXXk</v>
          </cell>
          <cell r="H94" t="str">
            <v>Large Low Voltage Demand CXX (kVa)</v>
          </cell>
          <cell r="I94" t="str">
            <v>DLCXXk</v>
          </cell>
          <cell r="O94" t="str">
            <v>New Tariff 5</v>
          </cell>
          <cell r="P94" t="str">
            <v>DLCXXk</v>
          </cell>
          <cell r="V94">
            <v>22</v>
          </cell>
          <cell r="W94" t="b">
            <v>1</v>
          </cell>
          <cell r="X94">
            <v>150</v>
          </cell>
        </row>
        <row r="95">
          <cell r="B95" t="str">
            <v>New Tariff 6</v>
          </cell>
          <cell r="C95" t="str">
            <v/>
          </cell>
          <cell r="H95" t="str">
            <v>New Tariff 6</v>
          </cell>
          <cell r="I95" t="str">
            <v/>
          </cell>
          <cell r="O95" t="str">
            <v>New Tariff 6</v>
          </cell>
          <cell r="P95" t="str">
            <v/>
          </cell>
          <cell r="V95">
            <v>0</v>
          </cell>
          <cell r="W95" t="b">
            <v>1</v>
          </cell>
        </row>
        <row r="96">
          <cell r="B96" t="str">
            <v>New Tariff 7</v>
          </cell>
          <cell r="C96" t="str">
            <v/>
          </cell>
          <cell r="H96" t="str">
            <v>New Tariff 7</v>
          </cell>
          <cell r="I96" t="str">
            <v/>
          </cell>
          <cell r="O96" t="str">
            <v>New Tariff 7</v>
          </cell>
          <cell r="P96" t="str">
            <v/>
          </cell>
          <cell r="V96">
            <v>0</v>
          </cell>
          <cell r="W96" t="b">
            <v>1</v>
          </cell>
        </row>
        <row r="97">
          <cell r="B97" t="str">
            <v>New Tariff 8</v>
          </cell>
          <cell r="C97" t="str">
            <v/>
          </cell>
          <cell r="H97" t="str">
            <v>New Tariff 8</v>
          </cell>
          <cell r="I97" t="str">
            <v/>
          </cell>
          <cell r="O97" t="str">
            <v>New Tariff 8</v>
          </cell>
          <cell r="P97" t="str">
            <v/>
          </cell>
          <cell r="V97">
            <v>0</v>
          </cell>
          <cell r="W97" t="b">
            <v>1</v>
          </cell>
        </row>
        <row r="98">
          <cell r="B98" t="str">
            <v>New Tariff 9</v>
          </cell>
          <cell r="C98" t="str">
            <v/>
          </cell>
          <cell r="H98" t="str">
            <v>New Tariff 9</v>
          </cell>
          <cell r="I98" t="str">
            <v/>
          </cell>
          <cell r="O98" t="str">
            <v>New Tariff 9</v>
          </cell>
          <cell r="P98" t="str">
            <v/>
          </cell>
          <cell r="V98">
            <v>0</v>
          </cell>
          <cell r="W98" t="b">
            <v>1</v>
          </cell>
        </row>
        <row r="99">
          <cell r="B99" t="str">
            <v>New Tariff 10</v>
          </cell>
          <cell r="C99" t="str">
            <v/>
          </cell>
          <cell r="H99" t="str">
            <v>New Tariff 10</v>
          </cell>
          <cell r="I99" t="str">
            <v/>
          </cell>
          <cell r="O99" t="str">
            <v>New Tariff 10</v>
          </cell>
          <cell r="P99" t="str">
            <v/>
          </cell>
          <cell r="V99">
            <v>0</v>
          </cell>
          <cell r="W99" t="b">
            <v>1</v>
          </cell>
        </row>
        <row r="100">
          <cell r="B100" t="str">
            <v>New Tariff 11</v>
          </cell>
          <cell r="C100" t="str">
            <v/>
          </cell>
          <cell r="H100" t="str">
            <v>New Tariff 11</v>
          </cell>
          <cell r="I100" t="str">
            <v/>
          </cell>
          <cell r="O100" t="str">
            <v>New Tariff 11</v>
          </cell>
          <cell r="P100" t="str">
            <v/>
          </cell>
          <cell r="V100">
            <v>0</v>
          </cell>
          <cell r="W100" t="b">
            <v>1</v>
          </cell>
        </row>
        <row r="101">
          <cell r="B101" t="str">
            <v>Large Low Voltage Demand</v>
          </cell>
          <cell r="C101" t="str">
            <v>DL</v>
          </cell>
          <cell r="H101" t="str">
            <v>Large Low Voltage Demand</v>
          </cell>
          <cell r="I101" t="str">
            <v>DL</v>
          </cell>
          <cell r="O101" t="str">
            <v>Large Low Voltage Demand</v>
          </cell>
          <cell r="P101" t="str">
            <v>DL</v>
          </cell>
          <cell r="V101">
            <v>23</v>
          </cell>
          <cell r="W101" t="b">
            <v>1</v>
          </cell>
          <cell r="X101">
            <v>250</v>
          </cell>
        </row>
        <row r="102">
          <cell r="B102" t="str">
            <v>Large Low Voltage Demand A</v>
          </cell>
          <cell r="C102" t="str">
            <v>DL.A</v>
          </cell>
          <cell r="H102" t="str">
            <v>Large Low Voltage Demand A</v>
          </cell>
          <cell r="I102" t="str">
            <v>DL.A</v>
          </cell>
          <cell r="O102" t="str">
            <v>Large Low Voltage Demand A</v>
          </cell>
          <cell r="P102" t="str">
            <v>DL.A</v>
          </cell>
          <cell r="V102">
            <v>24</v>
          </cell>
          <cell r="W102" t="b">
            <v>1</v>
          </cell>
          <cell r="X102">
            <v>250</v>
          </cell>
        </row>
        <row r="103">
          <cell r="B103" t="str">
            <v>Large Low Voltage Demand C</v>
          </cell>
          <cell r="C103" t="str">
            <v>DL.C</v>
          </cell>
          <cell r="H103" t="str">
            <v>Large Low Voltage Demand C</v>
          </cell>
          <cell r="I103" t="str">
            <v>DL.C</v>
          </cell>
          <cell r="O103" t="str">
            <v>Large Low Voltage Demand C</v>
          </cell>
          <cell r="P103" t="str">
            <v>DL.C</v>
          </cell>
          <cell r="V103">
            <v>25</v>
          </cell>
          <cell r="W103" t="b">
            <v>1</v>
          </cell>
          <cell r="X103">
            <v>250</v>
          </cell>
        </row>
        <row r="104">
          <cell r="B104" t="str">
            <v>Large Low Voltage Demand S</v>
          </cell>
          <cell r="C104" t="str">
            <v>DL.S</v>
          </cell>
          <cell r="H104" t="str">
            <v>Large Low Voltage Demand S</v>
          </cell>
          <cell r="I104" t="str">
            <v>DL.S</v>
          </cell>
          <cell r="O104" t="str">
            <v>Large Low Voltage Demand S</v>
          </cell>
          <cell r="P104" t="str">
            <v>DL.S</v>
          </cell>
          <cell r="V104">
            <v>26</v>
          </cell>
          <cell r="W104" t="b">
            <v>1</v>
          </cell>
          <cell r="X104">
            <v>120</v>
          </cell>
        </row>
        <row r="105">
          <cell r="B105" t="str">
            <v>Large Low Voltage Demand Docklands</v>
          </cell>
          <cell r="C105" t="str">
            <v>DL.DK</v>
          </cell>
          <cell r="H105" t="str">
            <v>Large Low Voltage Demand Docklands</v>
          </cell>
          <cell r="I105" t="str">
            <v>DL.DK</v>
          </cell>
          <cell r="O105" t="str">
            <v>Large Low Voltage Demand Docklands</v>
          </cell>
          <cell r="P105" t="str">
            <v>DL.DK</v>
          </cell>
          <cell r="V105">
            <v>27</v>
          </cell>
          <cell r="W105" t="b">
            <v>1</v>
          </cell>
          <cell r="X105">
            <v>120</v>
          </cell>
        </row>
        <row r="106">
          <cell r="B106" t="str">
            <v>Large Low Voltage Demand CXX</v>
          </cell>
          <cell r="C106" t="str">
            <v>DL.CXX</v>
          </cell>
          <cell r="H106" t="str">
            <v>Large Low Voltage Demand CXX</v>
          </cell>
          <cell r="I106" t="str">
            <v>DL.CXX</v>
          </cell>
          <cell r="O106" t="str">
            <v>Large Low Voltage Demand CXX</v>
          </cell>
          <cell r="P106" t="str">
            <v>DL.CXX</v>
          </cell>
          <cell r="V106">
            <v>28</v>
          </cell>
          <cell r="W106" t="b">
            <v>1</v>
          </cell>
          <cell r="X106">
            <v>120</v>
          </cell>
        </row>
        <row r="107">
          <cell r="B107" t="str">
            <v>Large Low Voltage Demand EN.R</v>
          </cell>
          <cell r="C107" t="str">
            <v>DL.R</v>
          </cell>
          <cell r="H107" t="str">
            <v>Large Low Voltage Demand EN.R</v>
          </cell>
          <cell r="I107" t="str">
            <v>DL.R</v>
          </cell>
          <cell r="O107" t="str">
            <v>New Tariff 6</v>
          </cell>
          <cell r="P107" t="str">
            <v>DL.R</v>
          </cell>
          <cell r="V107">
            <v>29</v>
          </cell>
          <cell r="W107" t="b">
            <v>1</v>
          </cell>
          <cell r="X107">
            <v>250</v>
          </cell>
        </row>
        <row r="108">
          <cell r="B108" t="str">
            <v>Large Low Voltage Demand EN.NR</v>
          </cell>
          <cell r="C108" t="str">
            <v>DL.NR</v>
          </cell>
          <cell r="H108" t="str">
            <v>Large Low Voltage Demand EN.NR</v>
          </cell>
          <cell r="I108" t="str">
            <v>DL.NR</v>
          </cell>
          <cell r="O108" t="str">
            <v>Large Low Voltage Demand EN.NR</v>
          </cell>
          <cell r="P108" t="str">
            <v>DL.N'R</v>
          </cell>
          <cell r="V108">
            <v>30</v>
          </cell>
          <cell r="W108" t="b">
            <v>1</v>
          </cell>
          <cell r="X108">
            <v>250</v>
          </cell>
        </row>
        <row r="109">
          <cell r="B109" t="str">
            <v>Large Low Voltage Demand EN.RCXX</v>
          </cell>
          <cell r="C109" t="str">
            <v>DL.CXXR</v>
          </cell>
          <cell r="H109" t="str">
            <v>Large Low Voltage Demand EN.R CXX</v>
          </cell>
          <cell r="I109" t="str">
            <v>DL.CXXR</v>
          </cell>
          <cell r="O109" t="str">
            <v>New Tariff 8</v>
          </cell>
          <cell r="P109" t="str">
            <v>DL.CXXR</v>
          </cell>
          <cell r="V109">
            <v>31</v>
          </cell>
          <cell r="W109" t="b">
            <v>1</v>
          </cell>
          <cell r="X109">
            <v>120</v>
          </cell>
        </row>
        <row r="110">
          <cell r="B110" t="str">
            <v>Large Low Voltage Demand EN.NRCXX</v>
          </cell>
          <cell r="C110" t="str">
            <v>DL.CXXNR</v>
          </cell>
          <cell r="H110" t="str">
            <v>Large Low Voltage Demand EN.NR CXX</v>
          </cell>
          <cell r="I110" t="str">
            <v>DL.CXXNR</v>
          </cell>
          <cell r="O110" t="str">
            <v>New Tariff 9</v>
          </cell>
          <cell r="P110" t="str">
            <v>DL.CXXNR</v>
          </cell>
          <cell r="V110">
            <v>32</v>
          </cell>
          <cell r="W110" t="b">
            <v>1</v>
          </cell>
          <cell r="X110">
            <v>120</v>
          </cell>
        </row>
        <row r="111">
          <cell r="B111" t="str">
            <v>New Tariff 10</v>
          </cell>
          <cell r="H111" t="str">
            <v>New Tariff 10</v>
          </cell>
          <cell r="I111" t="str">
            <v/>
          </cell>
          <cell r="O111" t="str">
            <v>New Tariff 10</v>
          </cell>
          <cell r="V111">
            <v>0</v>
          </cell>
          <cell r="W111" t="b">
            <v>1</v>
          </cell>
        </row>
        <row r="112">
          <cell r="B112" t="str">
            <v>New Tariff 11</v>
          </cell>
          <cell r="C112" t="str">
            <v/>
          </cell>
          <cell r="H112" t="str">
            <v>New Tariff 11</v>
          </cell>
          <cell r="I112" t="str">
            <v/>
          </cell>
          <cell r="O112" t="str">
            <v>New Tariff 11</v>
          </cell>
          <cell r="P112" t="str">
            <v/>
          </cell>
          <cell r="V112">
            <v>0</v>
          </cell>
          <cell r="W112" t="b">
            <v>1</v>
          </cell>
        </row>
        <row r="113">
          <cell r="B113" t="str">
            <v>High Voltage Demand</v>
          </cell>
          <cell r="C113" t="str">
            <v>DH</v>
          </cell>
          <cell r="H113" t="str">
            <v>High Voltage Demand</v>
          </cell>
          <cell r="I113" t="str">
            <v>DH</v>
          </cell>
          <cell r="O113" t="str">
            <v>High Voltage Demand</v>
          </cell>
          <cell r="P113" t="str">
            <v>DH</v>
          </cell>
          <cell r="V113">
            <v>33</v>
          </cell>
          <cell r="W113" t="b">
            <v>1</v>
          </cell>
          <cell r="X113">
            <v>1000</v>
          </cell>
        </row>
        <row r="114">
          <cell r="B114" t="str">
            <v>High Voltage Demand A</v>
          </cell>
          <cell r="C114" t="str">
            <v>DH.A</v>
          </cell>
          <cell r="H114" t="str">
            <v>High Voltage Demand A</v>
          </cell>
          <cell r="I114" t="str">
            <v>DH.A</v>
          </cell>
          <cell r="O114" t="str">
            <v>High Voltage Demand A</v>
          </cell>
          <cell r="P114" t="str">
            <v>DH.A</v>
          </cell>
          <cell r="V114">
            <v>34</v>
          </cell>
          <cell r="W114" t="b">
            <v>1</v>
          </cell>
          <cell r="X114">
            <v>1000</v>
          </cell>
        </row>
        <row r="115">
          <cell r="B115" t="str">
            <v>High Voltage Demand C</v>
          </cell>
          <cell r="C115" t="str">
            <v>DH.C</v>
          </cell>
          <cell r="H115" t="str">
            <v>High Voltage Demand C</v>
          </cell>
          <cell r="I115" t="str">
            <v>DH.C</v>
          </cell>
          <cell r="O115" t="str">
            <v>High Voltage Demand C</v>
          </cell>
          <cell r="P115" t="str">
            <v>DH.C</v>
          </cell>
          <cell r="V115">
            <v>35</v>
          </cell>
          <cell r="W115" t="b">
            <v>1</v>
          </cell>
          <cell r="X115">
            <v>1000</v>
          </cell>
        </row>
        <row r="116">
          <cell r="B116" t="str">
            <v>High Voltage Demand D1</v>
          </cell>
          <cell r="C116" t="str">
            <v>DH.D1</v>
          </cell>
          <cell r="H116" t="str">
            <v>High Voltage Demand D1</v>
          </cell>
          <cell r="I116" t="str">
            <v>DH.D1</v>
          </cell>
          <cell r="O116" t="str">
            <v>High Voltage Demand D1</v>
          </cell>
          <cell r="P116" t="str">
            <v>DH.D1</v>
          </cell>
          <cell r="V116">
            <v>36</v>
          </cell>
          <cell r="W116" t="b">
            <v>1</v>
          </cell>
          <cell r="X116">
            <v>20000</v>
          </cell>
        </row>
        <row r="117">
          <cell r="B117" t="str">
            <v>High Voltage Demand D2</v>
          </cell>
          <cell r="C117" t="str">
            <v>DH.D2</v>
          </cell>
          <cell r="H117" t="str">
            <v>High Voltage Demand D2</v>
          </cell>
          <cell r="I117" t="str">
            <v>DH.D2</v>
          </cell>
          <cell r="O117" t="str">
            <v>High Voltage Demand D2</v>
          </cell>
          <cell r="P117" t="str">
            <v>DH.D2</v>
          </cell>
          <cell r="V117">
            <v>37</v>
          </cell>
          <cell r="W117" t="b">
            <v>1</v>
          </cell>
          <cell r="X117">
            <v>8000</v>
          </cell>
        </row>
        <row r="118">
          <cell r="B118" t="str">
            <v>High Voltage Demand Docklands</v>
          </cell>
          <cell r="C118" t="str">
            <v>DH.DK</v>
          </cell>
          <cell r="H118" t="str">
            <v>High Voltage Demand Docklands</v>
          </cell>
          <cell r="I118" t="str">
            <v>DH.DK</v>
          </cell>
          <cell r="O118" t="str">
            <v>High Voltage Demand Docklands</v>
          </cell>
          <cell r="P118" t="str">
            <v>DH.DK</v>
          </cell>
          <cell r="V118">
            <v>38</v>
          </cell>
          <cell r="W118" t="b">
            <v>1</v>
          </cell>
          <cell r="X118">
            <v>1000</v>
          </cell>
        </row>
        <row r="119">
          <cell r="B119" t="str">
            <v>High Voltage Demand D3</v>
          </cell>
          <cell r="C119" t="str">
            <v>DH.D3</v>
          </cell>
          <cell r="H119" t="str">
            <v>High Voltage Demand D3</v>
          </cell>
          <cell r="I119" t="str">
            <v>DH.D3</v>
          </cell>
          <cell r="O119" t="str">
            <v>High Voltage Demand D3</v>
          </cell>
          <cell r="P119" t="str">
            <v>DH.D3</v>
          </cell>
          <cell r="V119">
            <v>39</v>
          </cell>
          <cell r="W119" t="b">
            <v>1</v>
          </cell>
          <cell r="X119">
            <v>10000</v>
          </cell>
        </row>
        <row r="120">
          <cell r="B120" t="str">
            <v>High Voltage Demand D4</v>
          </cell>
          <cell r="C120" t="str">
            <v>DH.D4</v>
          </cell>
          <cell r="H120" t="str">
            <v>High Voltage Demand D4</v>
          </cell>
          <cell r="I120" t="str">
            <v>DH.D4</v>
          </cell>
          <cell r="O120" t="str">
            <v>High Voltage Demand D4</v>
          </cell>
          <cell r="P120" t="str">
            <v>DH.D4</v>
          </cell>
          <cell r="V120">
            <v>40</v>
          </cell>
          <cell r="W120" t="b">
            <v>1</v>
          </cell>
          <cell r="X120">
            <v>11000</v>
          </cell>
        </row>
        <row r="121">
          <cell r="B121" t="str">
            <v>High Voltage Demand D5</v>
          </cell>
          <cell r="C121" t="str">
            <v>DH.D5</v>
          </cell>
          <cell r="H121" t="str">
            <v>High Voltage Demand D5</v>
          </cell>
          <cell r="I121" t="str">
            <v>DH.D5</v>
          </cell>
          <cell r="O121" t="str">
            <v>New Tariff 8</v>
          </cell>
          <cell r="P121" t="str">
            <v>DH.D5</v>
          </cell>
          <cell r="V121">
            <v>0</v>
          </cell>
          <cell r="W121" t="b">
            <v>1</v>
          </cell>
          <cell r="X121">
            <v>12000</v>
          </cell>
        </row>
        <row r="122">
          <cell r="B122" t="str">
            <v>High Voltage Demand EN.R</v>
          </cell>
          <cell r="C122" t="str">
            <v>DH.R</v>
          </cell>
          <cell r="H122" t="str">
            <v>High Voltage Demand EN.R</v>
          </cell>
          <cell r="I122" t="str">
            <v>DH.R</v>
          </cell>
          <cell r="O122" t="str">
            <v>New Tariff 9</v>
          </cell>
          <cell r="P122" t="str">
            <v>DH.R</v>
          </cell>
          <cell r="V122">
            <v>0</v>
          </cell>
          <cell r="W122" t="b">
            <v>1</v>
          </cell>
          <cell r="X122">
            <v>1000</v>
          </cell>
        </row>
        <row r="123">
          <cell r="B123" t="str">
            <v>High Voltage Demand EN.NR</v>
          </cell>
          <cell r="C123" t="str">
            <v>DH.NR</v>
          </cell>
          <cell r="H123" t="str">
            <v>High Voltage Demand EN.NR</v>
          </cell>
          <cell r="I123" t="str">
            <v>DH.NR</v>
          </cell>
          <cell r="O123" t="str">
            <v>New Tariff 10</v>
          </cell>
          <cell r="P123" t="str">
            <v>DH.NR</v>
          </cell>
          <cell r="V123">
            <v>0</v>
          </cell>
          <cell r="W123" t="b">
            <v>1</v>
          </cell>
          <cell r="X123">
            <v>1000</v>
          </cell>
        </row>
        <row r="124">
          <cell r="B124" t="str">
            <v>New Tariff 11</v>
          </cell>
          <cell r="C124" t="str">
            <v/>
          </cell>
          <cell r="H124" t="str">
            <v>New Tariff 11</v>
          </cell>
          <cell r="I124" t="str">
            <v/>
          </cell>
          <cell r="O124" t="str">
            <v>New Tariff 11</v>
          </cell>
          <cell r="P124" t="str">
            <v/>
          </cell>
          <cell r="V124">
            <v>0</v>
          </cell>
          <cell r="W124" t="b">
            <v>1</v>
          </cell>
        </row>
        <row r="125">
          <cell r="B125" t="str">
            <v>New Tariff 1</v>
          </cell>
          <cell r="C125" t="str">
            <v/>
          </cell>
          <cell r="H125" t="str">
            <v>New Tariff 1</v>
          </cell>
          <cell r="I125" t="str">
            <v/>
          </cell>
          <cell r="O125" t="str">
            <v>New Tariff 1</v>
          </cell>
          <cell r="P125" t="str">
            <v/>
          </cell>
          <cell r="V125">
            <v>0</v>
          </cell>
          <cell r="W125" t="b">
            <v>1</v>
          </cell>
        </row>
        <row r="126">
          <cell r="B126" t="str">
            <v>New Tariff 2</v>
          </cell>
          <cell r="C126" t="str">
            <v/>
          </cell>
          <cell r="H126" t="str">
            <v>New Tariff 2</v>
          </cell>
          <cell r="I126" t="str">
            <v/>
          </cell>
          <cell r="O126" t="str">
            <v>New Tariff 2</v>
          </cell>
          <cell r="P126" t="str">
            <v/>
          </cell>
          <cell r="V126">
            <v>0</v>
          </cell>
          <cell r="W126" t="b">
            <v>1</v>
          </cell>
        </row>
        <row r="127">
          <cell r="B127" t="str">
            <v>High Voltage Demand (kVa)</v>
          </cell>
          <cell r="C127" t="str">
            <v>DHk</v>
          </cell>
          <cell r="H127" t="str">
            <v>High Voltage Demand (kVa)</v>
          </cell>
          <cell r="I127" t="str">
            <v>DHk</v>
          </cell>
          <cell r="O127" t="str">
            <v>New Tariff 3</v>
          </cell>
          <cell r="P127" t="str">
            <v>DHk</v>
          </cell>
          <cell r="V127">
            <v>41</v>
          </cell>
          <cell r="W127" t="b">
            <v>1</v>
          </cell>
          <cell r="X127">
            <v>1100</v>
          </cell>
        </row>
        <row r="128">
          <cell r="B128" t="str">
            <v>High Voltage Demand Docklands (kVa)</v>
          </cell>
          <cell r="C128" t="str">
            <v>DHDKk</v>
          </cell>
          <cell r="H128" t="str">
            <v>High Voltage Demand Docklands (kVa)</v>
          </cell>
          <cell r="I128" t="str">
            <v>DHDKk</v>
          </cell>
          <cell r="O128" t="str">
            <v>New Tariff 4</v>
          </cell>
          <cell r="P128" t="str">
            <v>DHDKk</v>
          </cell>
          <cell r="V128">
            <v>42</v>
          </cell>
          <cell r="W128" t="b">
            <v>1</v>
          </cell>
          <cell r="X128">
            <v>1100</v>
          </cell>
        </row>
        <row r="129">
          <cell r="B129" t="str">
            <v>New Tariff 5</v>
          </cell>
          <cell r="C129" t="str">
            <v/>
          </cell>
          <cell r="H129" t="str">
            <v>New Tariff 5</v>
          </cell>
          <cell r="I129" t="str">
            <v/>
          </cell>
          <cell r="O129" t="str">
            <v>New Tariff 5</v>
          </cell>
          <cell r="P129" t="str">
            <v/>
          </cell>
          <cell r="V129">
            <v>0</v>
          </cell>
          <cell r="W129" t="b">
            <v>1</v>
          </cell>
        </row>
        <row r="130">
          <cell r="B130" t="str">
            <v>New Tariff 6</v>
          </cell>
          <cell r="C130" t="str">
            <v/>
          </cell>
          <cell r="H130" t="str">
            <v>New Tariff 6</v>
          </cell>
          <cell r="I130" t="str">
            <v/>
          </cell>
          <cell r="O130" t="str">
            <v>New Tariff 6</v>
          </cell>
          <cell r="P130" t="str">
            <v/>
          </cell>
          <cell r="V130">
            <v>0</v>
          </cell>
          <cell r="W130" t="b">
            <v>1</v>
          </cell>
        </row>
        <row r="131">
          <cell r="B131" t="str">
            <v>New Tariff 7</v>
          </cell>
          <cell r="C131" t="str">
            <v/>
          </cell>
          <cell r="H131" t="str">
            <v>New Tariff 7</v>
          </cell>
          <cell r="I131" t="str">
            <v/>
          </cell>
          <cell r="O131" t="str">
            <v>New Tariff 7</v>
          </cell>
          <cell r="P131" t="str">
            <v/>
          </cell>
          <cell r="V131">
            <v>0</v>
          </cell>
          <cell r="W131" t="b">
            <v>1</v>
          </cell>
        </row>
        <row r="132">
          <cell r="B132" t="str">
            <v>New Tariff 8</v>
          </cell>
          <cell r="C132" t="str">
            <v/>
          </cell>
          <cell r="H132" t="str">
            <v>New Tariff 8</v>
          </cell>
          <cell r="I132" t="str">
            <v/>
          </cell>
          <cell r="O132" t="str">
            <v>New Tariff 8</v>
          </cell>
          <cell r="P132" t="str">
            <v/>
          </cell>
          <cell r="V132">
            <v>0</v>
          </cell>
          <cell r="W132" t="b">
            <v>1</v>
          </cell>
        </row>
        <row r="133">
          <cell r="B133" t="str">
            <v>New Tariff 9</v>
          </cell>
          <cell r="C133" t="str">
            <v/>
          </cell>
          <cell r="H133" t="str">
            <v>New Tariff 9</v>
          </cell>
          <cell r="I133" t="str">
            <v/>
          </cell>
          <cell r="O133" t="str">
            <v>New Tariff 9</v>
          </cell>
          <cell r="P133" t="str">
            <v/>
          </cell>
          <cell r="V133">
            <v>0</v>
          </cell>
          <cell r="W133" t="b">
            <v>1</v>
          </cell>
        </row>
        <row r="134">
          <cell r="B134" t="str">
            <v>New Tariff 10</v>
          </cell>
          <cell r="C134" t="str">
            <v/>
          </cell>
          <cell r="H134" t="str">
            <v>New Tariff 10</v>
          </cell>
          <cell r="I134" t="str">
            <v/>
          </cell>
          <cell r="O134" t="str">
            <v>New Tariff 10</v>
          </cell>
          <cell r="P134" t="str">
            <v/>
          </cell>
          <cell r="V134">
            <v>0</v>
          </cell>
          <cell r="W134" t="b">
            <v>1</v>
          </cell>
        </row>
        <row r="135">
          <cell r="B135" t="str">
            <v>New Tariff 11</v>
          </cell>
          <cell r="C135" t="str">
            <v/>
          </cell>
          <cell r="H135" t="str">
            <v>New Tariff 11</v>
          </cell>
          <cell r="I135" t="str">
            <v/>
          </cell>
          <cell r="O135" t="str">
            <v>New Tariff 11</v>
          </cell>
          <cell r="P135" t="str">
            <v/>
          </cell>
          <cell r="V135">
            <v>0</v>
          </cell>
          <cell r="W135" t="b">
            <v>1</v>
          </cell>
        </row>
        <row r="136">
          <cell r="B136" t="str">
            <v>New Tariff 12</v>
          </cell>
          <cell r="C136" t="str">
            <v/>
          </cell>
          <cell r="H136" t="str">
            <v>New Tariff 12</v>
          </cell>
          <cell r="I136" t="str">
            <v/>
          </cell>
          <cell r="O136" t="str">
            <v>New Tariff 12</v>
          </cell>
          <cell r="P136" t="str">
            <v/>
          </cell>
          <cell r="V136">
            <v>0</v>
          </cell>
          <cell r="W136" t="b">
            <v>1</v>
          </cell>
        </row>
        <row r="137">
          <cell r="B137" t="str">
            <v>New Tariff 1</v>
          </cell>
          <cell r="C137" t="str">
            <v/>
          </cell>
          <cell r="H137" t="str">
            <v>New Tariff 1</v>
          </cell>
          <cell r="I137" t="str">
            <v/>
          </cell>
          <cell r="O137" t="str">
            <v>New Tariff 1</v>
          </cell>
          <cell r="P137" t="str">
            <v/>
          </cell>
          <cell r="V137">
            <v>0</v>
          </cell>
          <cell r="W137" t="b">
            <v>1</v>
          </cell>
        </row>
        <row r="138">
          <cell r="B138" t="str">
            <v>Subtransmission Demand A</v>
          </cell>
          <cell r="C138" t="str">
            <v>DS.A</v>
          </cell>
          <cell r="H138" t="str">
            <v>Subtransmission Demand A</v>
          </cell>
          <cell r="I138" t="str">
            <v>DS.A</v>
          </cell>
          <cell r="O138" t="str">
            <v>Subtransmission Demand A</v>
          </cell>
          <cell r="P138" t="str">
            <v>DS.A</v>
          </cell>
          <cell r="V138">
            <v>43</v>
          </cell>
          <cell r="W138" t="b">
            <v>1</v>
          </cell>
          <cell r="X138">
            <v>10000</v>
          </cell>
        </row>
        <row r="139">
          <cell r="B139" t="str">
            <v>Subtransmission Demand G</v>
          </cell>
          <cell r="C139" t="str">
            <v>DS.G</v>
          </cell>
          <cell r="H139" t="str">
            <v>Subtransmission Demand G</v>
          </cell>
          <cell r="I139" t="str">
            <v>DS.G</v>
          </cell>
          <cell r="O139" t="str">
            <v>Subtransmission Demand G</v>
          </cell>
          <cell r="P139" t="str">
            <v>DS.G</v>
          </cell>
          <cell r="V139">
            <v>44</v>
          </cell>
          <cell r="W139" t="b">
            <v>1</v>
          </cell>
          <cell r="X139">
            <v>10000</v>
          </cell>
        </row>
        <row r="140">
          <cell r="B140" t="str">
            <v>Subtransmission Demand S</v>
          </cell>
          <cell r="C140" t="str">
            <v>DS.S</v>
          </cell>
          <cell r="H140" t="str">
            <v>Subtransmission Demand S</v>
          </cell>
          <cell r="I140" t="str">
            <v>DS.S</v>
          </cell>
          <cell r="O140" t="str">
            <v>Subtransmission Demand S</v>
          </cell>
          <cell r="P140" t="str">
            <v>DS.S</v>
          </cell>
          <cell r="V140">
            <v>45</v>
          </cell>
          <cell r="W140" t="b">
            <v>1</v>
          </cell>
          <cell r="X140">
            <v>10000</v>
          </cell>
        </row>
        <row r="141">
          <cell r="B141" t="str">
            <v>Subtransmission Demand (kVa)</v>
          </cell>
          <cell r="C141" t="str">
            <v>DSk</v>
          </cell>
          <cell r="H141" t="str">
            <v>Subtransmission Demand (kVa)</v>
          </cell>
          <cell r="I141" t="str">
            <v>DSk</v>
          </cell>
          <cell r="O141" t="str">
            <v>New Tariff 4</v>
          </cell>
          <cell r="P141" t="str">
            <v>DSk</v>
          </cell>
          <cell r="V141">
            <v>46</v>
          </cell>
          <cell r="W141" t="b">
            <v>1</v>
          </cell>
          <cell r="X141">
            <v>10500</v>
          </cell>
        </row>
        <row r="142">
          <cell r="B142" t="str">
            <v>New Tariff 5</v>
          </cell>
          <cell r="C142" t="str">
            <v/>
          </cell>
          <cell r="H142" t="str">
            <v>New Tariff 5</v>
          </cell>
          <cell r="I142" t="str">
            <v/>
          </cell>
          <cell r="O142" t="str">
            <v>New Tariff 5</v>
          </cell>
          <cell r="P142" t="str">
            <v/>
          </cell>
          <cell r="V142">
            <v>0</v>
          </cell>
          <cell r="W142" t="b">
            <v>1</v>
          </cell>
        </row>
        <row r="143">
          <cell r="B143" t="str">
            <v>New Tariff 6</v>
          </cell>
          <cell r="C143" t="str">
            <v/>
          </cell>
          <cell r="H143" t="str">
            <v>New Tariff 6</v>
          </cell>
          <cell r="I143" t="str">
            <v/>
          </cell>
          <cell r="O143" t="str">
            <v>New Tariff 6</v>
          </cell>
          <cell r="P143" t="str">
            <v/>
          </cell>
          <cell r="V143">
            <v>0</v>
          </cell>
          <cell r="W143" t="b">
            <v>1</v>
          </cell>
        </row>
        <row r="144">
          <cell r="B144" t="str">
            <v>New Tariff 7</v>
          </cell>
          <cell r="C144" t="str">
            <v/>
          </cell>
          <cell r="H144" t="str">
            <v>New Tariff 7</v>
          </cell>
          <cell r="I144" t="str">
            <v/>
          </cell>
          <cell r="O144" t="str">
            <v>New Tariff 7</v>
          </cell>
          <cell r="P144" t="str">
            <v/>
          </cell>
          <cell r="V144">
            <v>0</v>
          </cell>
          <cell r="W144" t="b">
            <v>1</v>
          </cell>
        </row>
        <row r="145">
          <cell r="B145" t="str">
            <v>New Tariff 8</v>
          </cell>
          <cell r="C145" t="str">
            <v/>
          </cell>
          <cell r="H145" t="str">
            <v>New Tariff 8</v>
          </cell>
          <cell r="I145" t="str">
            <v/>
          </cell>
          <cell r="O145" t="str">
            <v>New Tariff 8</v>
          </cell>
          <cell r="P145" t="str">
            <v/>
          </cell>
          <cell r="V145">
            <v>0</v>
          </cell>
          <cell r="W145" t="b">
            <v>1</v>
          </cell>
        </row>
        <row r="146">
          <cell r="B146" t="str">
            <v>New Tariff 9</v>
          </cell>
          <cell r="C146" t="str">
            <v/>
          </cell>
          <cell r="H146" t="str">
            <v>New Tariff 9</v>
          </cell>
          <cell r="I146" t="str">
            <v/>
          </cell>
          <cell r="O146" t="str">
            <v>New Tariff 9</v>
          </cell>
          <cell r="P146" t="str">
            <v/>
          </cell>
          <cell r="V146">
            <v>0</v>
          </cell>
          <cell r="W146" t="b">
            <v>1</v>
          </cell>
        </row>
        <row r="147">
          <cell r="B147" t="str">
            <v>New Tariff 10</v>
          </cell>
          <cell r="C147" t="str">
            <v/>
          </cell>
          <cell r="H147" t="str">
            <v>New Tariff 10</v>
          </cell>
          <cell r="I147" t="str">
            <v/>
          </cell>
          <cell r="O147" t="str">
            <v>New Tariff 10</v>
          </cell>
          <cell r="P147" t="str">
            <v/>
          </cell>
          <cell r="V147">
            <v>0</v>
          </cell>
          <cell r="W147" t="b">
            <v>1</v>
          </cell>
        </row>
        <row r="148">
          <cell r="B148" t="str">
            <v>New Tariff 11</v>
          </cell>
          <cell r="C148" t="str">
            <v/>
          </cell>
          <cell r="H148" t="str">
            <v>New Tariff 11</v>
          </cell>
          <cell r="I148" t="str">
            <v/>
          </cell>
          <cell r="O148" t="str">
            <v>New Tariff 11</v>
          </cell>
          <cell r="P148" t="str">
            <v/>
          </cell>
          <cell r="V148">
            <v>0</v>
          </cell>
          <cell r="W148" t="b">
            <v>1</v>
          </cell>
        </row>
      </sheetData>
      <sheetData sheetId="14" refreshError="1">
        <row r="26">
          <cell r="C26" t="str">
            <v xml:space="preserve">Source:  </v>
          </cell>
          <cell r="F26" t="str">
            <v>Demand charges</v>
          </cell>
          <cell r="H26" t="str">
            <v>Peak charges</v>
          </cell>
          <cell r="L26" t="str">
            <v>Off Peak charges</v>
          </cell>
          <cell r="N26" t="str">
            <v>Summer Time of Use Tariffs</v>
          </cell>
          <cell r="R26" t="str">
            <v>Winter Time of use tariffs</v>
          </cell>
        </row>
        <row r="27">
          <cell r="C27" t="str">
            <v>Network Tariffs</v>
          </cell>
          <cell r="D27" t="str">
            <v>Network Tariff Category</v>
          </cell>
          <cell r="E27" t="str">
            <v xml:space="preserve">Standing charges </v>
          </cell>
          <cell r="F27" t="str">
            <v>kW</v>
          </cell>
          <cell r="G27" t="str">
            <v>kVA</v>
          </cell>
          <cell r="H27" t="str">
            <v>Block1</v>
          </cell>
          <cell r="I27" t="str">
            <v>Block 2</v>
          </cell>
          <cell r="J27" t="str">
            <v>Block 3</v>
          </cell>
          <cell r="K27" t="str">
            <v>Block 4</v>
          </cell>
          <cell r="L27" t="str">
            <v>Block 1</v>
          </cell>
          <cell r="M27" t="str">
            <v>Block 2</v>
          </cell>
          <cell r="N27" t="str">
            <v>Block 1</v>
          </cell>
          <cell r="O27" t="str">
            <v>Block 2</v>
          </cell>
          <cell r="P27" t="str">
            <v>Block 3</v>
          </cell>
          <cell r="Q27" t="str">
            <v>Block 4</v>
          </cell>
          <cell r="R27" t="str">
            <v>Block1</v>
          </cell>
          <cell r="S27" t="str">
            <v>Block 2</v>
          </cell>
          <cell r="T27" t="str">
            <v>Block 3</v>
          </cell>
          <cell r="U27" t="str">
            <v>Block 4</v>
          </cell>
        </row>
        <row r="28">
          <cell r="E28" t="str">
            <v>$/cust pa</v>
          </cell>
          <cell r="F28" t="str">
            <v>$/kW pa</v>
          </cell>
          <cell r="G28" t="str">
            <v>$/kVa pa</v>
          </cell>
          <cell r="H28" t="str">
            <v>c/kWh</v>
          </cell>
          <cell r="I28" t="str">
            <v>c/kWh</v>
          </cell>
          <cell r="J28" t="str">
            <v>c/kWh</v>
          </cell>
          <cell r="K28" t="str">
            <v>c/kWh</v>
          </cell>
          <cell r="L28" t="str">
            <v>c/kWh</v>
          </cell>
          <cell r="M28" t="str">
            <v>c/kWh</v>
          </cell>
          <cell r="N28" t="str">
            <v>c/kWh</v>
          </cell>
          <cell r="O28" t="str">
            <v>c/kWh</v>
          </cell>
          <cell r="P28" t="str">
            <v>c/kWh</v>
          </cell>
          <cell r="Q28" t="str">
            <v>c/kWh</v>
          </cell>
          <cell r="R28" t="str">
            <v>c/kWh</v>
          </cell>
          <cell r="S28" t="str">
            <v>c/kWh</v>
          </cell>
          <cell r="T28" t="str">
            <v>c/kWh</v>
          </cell>
          <cell r="U28" t="str">
            <v>c/kWh</v>
          </cell>
        </row>
        <row r="29">
          <cell r="B29">
            <v>1</v>
          </cell>
          <cell r="C29" t="str">
            <v>Residential Single Rate</v>
          </cell>
          <cell r="D29" t="str">
            <v>D1</v>
          </cell>
          <cell r="E29">
            <v>23.119</v>
          </cell>
          <cell r="F29">
            <v>0</v>
          </cell>
          <cell r="H29">
            <v>5.56</v>
          </cell>
          <cell r="I29">
            <v>6.5650000000000004</v>
          </cell>
          <cell r="J29">
            <v>7.5709999999999997</v>
          </cell>
          <cell r="K29">
            <v>8.5760000000000005</v>
          </cell>
          <cell r="L29">
            <v>0</v>
          </cell>
          <cell r="M29">
            <v>0</v>
          </cell>
        </row>
        <row r="30">
          <cell r="B30">
            <v>2</v>
          </cell>
          <cell r="C30" t="str">
            <v>Climate Saver</v>
          </cell>
          <cell r="D30" t="str">
            <v>D1.CS</v>
          </cell>
          <cell r="E30">
            <v>0</v>
          </cell>
          <cell r="F30">
            <v>0</v>
          </cell>
          <cell r="H30">
            <v>5.782</v>
          </cell>
          <cell r="I30">
            <v>6.8280000000000003</v>
          </cell>
          <cell r="J30">
            <v>7.8739999999999997</v>
          </cell>
          <cell r="K30">
            <v>8.9190000000000005</v>
          </cell>
          <cell r="L30">
            <v>2.7360000000000002</v>
          </cell>
          <cell r="M30">
            <v>0</v>
          </cell>
        </row>
        <row r="31">
          <cell r="B31">
            <v>3</v>
          </cell>
          <cell r="C31" t="str">
            <v>Climate Saver Interval</v>
          </cell>
          <cell r="D31" t="str">
            <v>D3.CS</v>
          </cell>
          <cell r="E31">
            <v>0</v>
          </cell>
          <cell r="F31">
            <v>0</v>
          </cell>
          <cell r="H31">
            <v>5.782</v>
          </cell>
          <cell r="I31">
            <v>6.8280000000000003</v>
          </cell>
          <cell r="J31">
            <v>7.8739999999999997</v>
          </cell>
          <cell r="K31">
            <v>8.9190000000000005</v>
          </cell>
          <cell r="L31">
            <v>2.7360000000000002</v>
          </cell>
          <cell r="M31">
            <v>0</v>
          </cell>
        </row>
        <row r="32">
          <cell r="B32">
            <v>0</v>
          </cell>
          <cell r="C32" t="str">
            <v>New Tariff 3</v>
          </cell>
          <cell r="D32" t="str">
            <v/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>
            <v>0</v>
          </cell>
          <cell r="C33" t="str">
            <v>New Tariff 4</v>
          </cell>
          <cell r="D33" t="str">
            <v/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B34">
            <v>0</v>
          </cell>
          <cell r="C34" t="str">
            <v>New Tariff 5</v>
          </cell>
          <cell r="D34" t="str">
            <v/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 t="str">
            <v>New Tariff 6</v>
          </cell>
          <cell r="D35" t="str">
            <v/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0</v>
          </cell>
          <cell r="C36" t="str">
            <v>New Tariff 7</v>
          </cell>
          <cell r="D36" t="str">
            <v/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 t="str">
            <v>New Tariff 8</v>
          </cell>
          <cell r="D37" t="str">
            <v/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>
            <v>0</v>
          </cell>
          <cell r="C38" t="str">
            <v>New Tariff 9</v>
          </cell>
          <cell r="D38" t="str">
            <v/>
          </cell>
          <cell r="E38">
            <v>0</v>
          </cell>
          <cell r="F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>
            <v>0</v>
          </cell>
          <cell r="C39" t="str">
            <v>New Tariff 10</v>
          </cell>
          <cell r="D39" t="str">
            <v/>
          </cell>
          <cell r="E39">
            <v>0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>
            <v>0</v>
          </cell>
          <cell r="C40" t="str">
            <v>New Tariff 11</v>
          </cell>
          <cell r="D40" t="str">
            <v/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>
            <v>4</v>
          </cell>
          <cell r="C41" t="str">
            <v>Residential Two Rate 5d</v>
          </cell>
          <cell r="D41" t="str">
            <v>D2</v>
          </cell>
          <cell r="E41">
            <v>29.131</v>
          </cell>
          <cell r="F41">
            <v>0</v>
          </cell>
          <cell r="H41">
            <v>8.3650000000000002</v>
          </cell>
          <cell r="I41">
            <v>8.8140000000000001</v>
          </cell>
          <cell r="J41">
            <v>9.5180000000000007</v>
          </cell>
          <cell r="K41">
            <v>10.4</v>
          </cell>
          <cell r="L41">
            <v>0.81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>
            <v>5</v>
          </cell>
          <cell r="C42" t="str">
            <v>Docklands Two Rate 5d</v>
          </cell>
          <cell r="D42" t="str">
            <v>D2.DK</v>
          </cell>
          <cell r="E42">
            <v>31.116</v>
          </cell>
          <cell r="F42">
            <v>0</v>
          </cell>
          <cell r="H42">
            <v>8.83</v>
          </cell>
          <cell r="I42">
            <v>10.029</v>
          </cell>
          <cell r="J42">
            <v>10.832000000000001</v>
          </cell>
          <cell r="K42">
            <v>11.835000000000001</v>
          </cell>
          <cell r="L42">
            <v>0.96099999999999997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>
            <v>6</v>
          </cell>
          <cell r="C43" t="str">
            <v>Residential Interval</v>
          </cell>
          <cell r="D43" t="str">
            <v>D3</v>
          </cell>
          <cell r="E43">
            <v>29.131</v>
          </cell>
          <cell r="F43">
            <v>0</v>
          </cell>
          <cell r="H43">
            <v>8.2829999999999995</v>
          </cell>
          <cell r="I43">
            <v>8.7279999999999998</v>
          </cell>
          <cell r="J43">
            <v>9.4260000000000002</v>
          </cell>
          <cell r="K43">
            <v>10.298999999999999</v>
          </cell>
          <cell r="L43">
            <v>0.80100000000000005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>
            <v>7</v>
          </cell>
          <cell r="C44" t="str">
            <v>Residential AMI</v>
          </cell>
          <cell r="D44" t="str">
            <v>D4</v>
          </cell>
          <cell r="E44">
            <v>29.131</v>
          </cell>
          <cell r="F44">
            <v>0</v>
          </cell>
          <cell r="H44">
            <v>8.2829999999999995</v>
          </cell>
          <cell r="I44">
            <v>0</v>
          </cell>
          <cell r="J44">
            <v>0</v>
          </cell>
          <cell r="K44">
            <v>0</v>
          </cell>
          <cell r="L44">
            <v>0.80100000000000005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>
            <v>8</v>
          </cell>
          <cell r="C45" t="str">
            <v>Residential Docklands AMI</v>
          </cell>
          <cell r="D45" t="str">
            <v>D4.DK</v>
          </cell>
          <cell r="E45">
            <v>31.116</v>
          </cell>
          <cell r="F45">
            <v>0</v>
          </cell>
          <cell r="H45">
            <v>8.83</v>
          </cell>
          <cell r="I45">
            <v>0</v>
          </cell>
          <cell r="J45">
            <v>0</v>
          </cell>
          <cell r="K45">
            <v>0</v>
          </cell>
          <cell r="L45">
            <v>0.96099999999999997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>
            <v>0</v>
          </cell>
          <cell r="C46" t="str">
            <v>New Tariff 5</v>
          </cell>
          <cell r="D46" t="str">
            <v/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>
            <v>0</v>
          </cell>
          <cell r="C47" t="str">
            <v>New Tariff 6</v>
          </cell>
          <cell r="D47" t="str">
            <v/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0</v>
          </cell>
          <cell r="C48" t="str">
            <v>New Tariff 7</v>
          </cell>
          <cell r="D48" t="str">
            <v/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B49">
            <v>0</v>
          </cell>
          <cell r="C49" t="str">
            <v>New Tariff 8</v>
          </cell>
          <cell r="D49" t="str">
            <v/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0</v>
          </cell>
          <cell r="C50" t="str">
            <v>New Tariff 9</v>
          </cell>
          <cell r="D50" t="str">
            <v/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B51">
            <v>0</v>
          </cell>
          <cell r="C51" t="str">
            <v>New Tariff 10</v>
          </cell>
          <cell r="D51" t="str">
            <v/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0</v>
          </cell>
          <cell r="C52" t="str">
            <v>New Tariff 11</v>
          </cell>
          <cell r="D52" t="str">
            <v/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B53">
            <v>9</v>
          </cell>
          <cell r="C53" t="str">
            <v>Dedicated Circuit</v>
          </cell>
          <cell r="D53" t="str">
            <v>DD1</v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0.253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10</v>
          </cell>
          <cell r="C54" t="str">
            <v>Hot Water Interval</v>
          </cell>
          <cell r="D54" t="str">
            <v>D3.HW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0.253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B55">
            <v>11</v>
          </cell>
          <cell r="C55" t="str">
            <v>Dedicated Circuit AMI - Slab Heat</v>
          </cell>
          <cell r="D55" t="str">
            <v>DCSH</v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0.253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>
            <v>12</v>
          </cell>
          <cell r="C56" t="str">
            <v>Dedicated Circuit AMI - Hot Water</v>
          </cell>
          <cell r="D56" t="str">
            <v>DCHW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0.253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B57">
            <v>0</v>
          </cell>
          <cell r="C57" t="str">
            <v>New Tariff 4</v>
          </cell>
          <cell r="D57" t="str">
            <v/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>
            <v>0</v>
          </cell>
          <cell r="C58" t="str">
            <v>New Tariff 5</v>
          </cell>
          <cell r="D58" t="str">
            <v/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B59">
            <v>0</v>
          </cell>
          <cell r="C59" t="str">
            <v>New Tariff 6</v>
          </cell>
          <cell r="D59" t="str">
            <v/>
          </cell>
          <cell r="E59">
            <v>0</v>
          </cell>
          <cell r="F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B60">
            <v>0</v>
          </cell>
          <cell r="C60" t="str">
            <v>New Tariff 7</v>
          </cell>
          <cell r="D60" t="str">
            <v/>
          </cell>
          <cell r="E60">
            <v>0</v>
          </cell>
          <cell r="F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B61">
            <v>0</v>
          </cell>
          <cell r="C61" t="str">
            <v>New Tariff 8</v>
          </cell>
          <cell r="D61" t="str">
            <v/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B62">
            <v>0</v>
          </cell>
          <cell r="C62" t="str">
            <v>New Tariff 9</v>
          </cell>
          <cell r="D62" t="str">
            <v/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>
            <v>0</v>
          </cell>
          <cell r="C63" t="str">
            <v>New Tariff 10</v>
          </cell>
          <cell r="D63" t="str">
            <v/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B64">
            <v>0</v>
          </cell>
          <cell r="C64" t="str">
            <v>New Tariff 11</v>
          </cell>
          <cell r="D64" t="str">
            <v/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B65">
            <v>13</v>
          </cell>
          <cell r="C65" t="str">
            <v>Non-Residential Single Rate</v>
          </cell>
          <cell r="D65" t="str">
            <v>ND1</v>
          </cell>
          <cell r="E65">
            <v>23.119</v>
          </cell>
          <cell r="F65">
            <v>0</v>
          </cell>
          <cell r="H65">
            <v>5.726</v>
          </cell>
          <cell r="I65">
            <v>6.7610000000000001</v>
          </cell>
          <cell r="J65">
            <v>7.7960000000000003</v>
          </cell>
          <cell r="K65">
            <v>8.8320000000000007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B66">
            <v>14</v>
          </cell>
          <cell r="C66" t="str">
            <v>Non-Residential Single Rate (R)</v>
          </cell>
          <cell r="D66" t="str">
            <v>ND1.R</v>
          </cell>
          <cell r="E66">
            <v>23.119</v>
          </cell>
          <cell r="F66">
            <v>0</v>
          </cell>
          <cell r="H66">
            <v>5.782</v>
          </cell>
          <cell r="I66">
            <v>6.8280000000000003</v>
          </cell>
          <cell r="J66">
            <v>7.8739999999999997</v>
          </cell>
          <cell r="K66">
            <v>8.9190000000000005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B67">
            <v>0</v>
          </cell>
          <cell r="C67" t="str">
            <v>New Tariff 2</v>
          </cell>
          <cell r="D67" t="str">
            <v/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B68">
            <v>0</v>
          </cell>
          <cell r="C68" t="str">
            <v>New Tariff 3</v>
          </cell>
          <cell r="D68" t="str">
            <v/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B69">
            <v>0</v>
          </cell>
          <cell r="C69" t="str">
            <v>New Tariff 4</v>
          </cell>
          <cell r="D69" t="str">
            <v/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>
            <v>0</v>
          </cell>
          <cell r="C70" t="str">
            <v>New Tariff 5</v>
          </cell>
          <cell r="D70" t="str">
            <v/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>
            <v>0</v>
          </cell>
          <cell r="C71" t="str">
            <v>New Tariff 6</v>
          </cell>
          <cell r="D71" t="str">
            <v/>
          </cell>
          <cell r="E71">
            <v>0</v>
          </cell>
          <cell r="F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>
            <v>0</v>
          </cell>
          <cell r="C72" t="str">
            <v>New Tariff 7</v>
          </cell>
          <cell r="D72" t="str">
            <v/>
          </cell>
          <cell r="E72">
            <v>0</v>
          </cell>
          <cell r="F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>
            <v>0</v>
          </cell>
          <cell r="C73" t="str">
            <v>New Tariff 8</v>
          </cell>
          <cell r="D73" t="str">
            <v/>
          </cell>
          <cell r="E73">
            <v>0</v>
          </cell>
          <cell r="F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>
            <v>0</v>
          </cell>
          <cell r="C74" t="str">
            <v>New Tariff 9</v>
          </cell>
          <cell r="D74" t="str">
            <v/>
          </cell>
          <cell r="E74">
            <v>0</v>
          </cell>
          <cell r="F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B75">
            <v>0</v>
          </cell>
          <cell r="C75" t="str">
            <v>New Tariff 10</v>
          </cell>
          <cell r="D75" t="str">
            <v/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B76">
            <v>0</v>
          </cell>
          <cell r="C76" t="str">
            <v>New Tariff 11</v>
          </cell>
          <cell r="D76" t="str">
            <v/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B77">
            <v>15</v>
          </cell>
          <cell r="C77" t="str">
            <v>Non-Residential Two Rate 5d</v>
          </cell>
          <cell r="D77" t="str">
            <v>ND2</v>
          </cell>
          <cell r="E77">
            <v>29.131</v>
          </cell>
          <cell r="F77">
            <v>0</v>
          </cell>
          <cell r="H77">
            <v>8.2040000000000006</v>
          </cell>
          <cell r="I77">
            <v>8.6440000000000001</v>
          </cell>
          <cell r="J77">
            <v>9.3350000000000009</v>
          </cell>
          <cell r="K77">
            <v>10.199999999999999</v>
          </cell>
          <cell r="L77">
            <v>0.80200000000000005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B78">
            <v>16</v>
          </cell>
          <cell r="C78" t="str">
            <v>Business Sunraysia</v>
          </cell>
          <cell r="D78" t="str">
            <v>ND2.BS</v>
          </cell>
          <cell r="E78">
            <v>29.722999999999999</v>
          </cell>
          <cell r="F78">
            <v>0</v>
          </cell>
          <cell r="H78">
            <v>7.8090000000000002</v>
          </cell>
          <cell r="I78">
            <v>8.2279999999999998</v>
          </cell>
          <cell r="J78">
            <v>8.8859999999999992</v>
          </cell>
          <cell r="K78">
            <v>9.7080000000000002</v>
          </cell>
          <cell r="L78">
            <v>0.78500000000000003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>
            <v>17</v>
          </cell>
          <cell r="C79" t="str">
            <v>Non-Residential Interval</v>
          </cell>
          <cell r="D79" t="str">
            <v>ND5</v>
          </cell>
          <cell r="E79">
            <v>29.131</v>
          </cell>
          <cell r="F79">
            <v>0</v>
          </cell>
          <cell r="H79">
            <v>8.1240000000000006</v>
          </cell>
          <cell r="I79">
            <v>8.56</v>
          </cell>
          <cell r="J79">
            <v>9.2449999999999992</v>
          </cell>
          <cell r="K79">
            <v>10.101000000000001</v>
          </cell>
          <cell r="L79">
            <v>0.78500000000000003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B80">
            <v>18</v>
          </cell>
          <cell r="C80" t="str">
            <v>Non-Residential AMI</v>
          </cell>
          <cell r="D80" t="str">
            <v>ND7</v>
          </cell>
          <cell r="E80">
            <v>29.131</v>
          </cell>
          <cell r="F80">
            <v>0</v>
          </cell>
          <cell r="H80">
            <v>8.1240000000000006</v>
          </cell>
          <cell r="I80">
            <v>0</v>
          </cell>
          <cell r="J80">
            <v>0</v>
          </cell>
          <cell r="K80">
            <v>0</v>
          </cell>
          <cell r="L80">
            <v>0.78500000000000003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>
            <v>0</v>
          </cell>
          <cell r="C81" t="str">
            <v>New Tariff 4</v>
          </cell>
          <cell r="D81" t="str">
            <v/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>
            <v>0</v>
          </cell>
          <cell r="C82" t="str">
            <v>New Tariff 5</v>
          </cell>
          <cell r="D82" t="str">
            <v/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>
            <v>0</v>
          </cell>
          <cell r="C83" t="str">
            <v>New Tariff 6</v>
          </cell>
          <cell r="D83" t="str">
            <v/>
          </cell>
          <cell r="E83">
            <v>0</v>
          </cell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>
            <v>0</v>
          </cell>
          <cell r="C84" t="str">
            <v>New Tariff 7</v>
          </cell>
          <cell r="D84" t="str">
            <v/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>
            <v>0</v>
          </cell>
          <cell r="C85" t="str">
            <v>New Tariff 8</v>
          </cell>
          <cell r="D85" t="str">
            <v/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>
            <v>0</v>
          </cell>
          <cell r="C86" t="str">
            <v>New Tariff 9</v>
          </cell>
          <cell r="D86" t="str">
            <v/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>
            <v>0</v>
          </cell>
          <cell r="C87" t="str">
            <v>New Tariff 10</v>
          </cell>
          <cell r="D87" t="str">
            <v/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>
            <v>0</v>
          </cell>
          <cell r="C88" t="str">
            <v>New Tariff 11</v>
          </cell>
          <cell r="D88" t="str">
            <v/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>
            <v>19</v>
          </cell>
          <cell r="C89" t="str">
            <v>Non-Residential Two Rate 7d</v>
          </cell>
          <cell r="D89" t="str">
            <v>ND3</v>
          </cell>
          <cell r="E89">
            <v>30.966999999999999</v>
          </cell>
          <cell r="F89">
            <v>0</v>
          </cell>
          <cell r="H89">
            <v>7.0359999999999996</v>
          </cell>
          <cell r="I89">
            <v>7.6459999999999999</v>
          </cell>
          <cell r="J89">
            <v>8.7739999999999991</v>
          </cell>
          <cell r="K89">
            <v>9.7409999999999997</v>
          </cell>
          <cell r="L89">
            <v>0.89100000000000001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>
            <v>0</v>
          </cell>
          <cell r="C90" t="str">
            <v>New Tariff  1</v>
          </cell>
          <cell r="D90" t="str">
            <v/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>
            <v>0</v>
          </cell>
          <cell r="C91" t="str">
            <v>New Tariff  2</v>
          </cell>
          <cell r="D91" t="str">
            <v/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>
            <v>0</v>
          </cell>
          <cell r="C92" t="str">
            <v>New Tariff  3</v>
          </cell>
          <cell r="D92" t="str">
            <v/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>
            <v>0</v>
          </cell>
          <cell r="C93" t="str">
            <v>New Tariff  4</v>
          </cell>
          <cell r="D93" t="str">
            <v/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>
            <v>0</v>
          </cell>
          <cell r="C94" t="str">
            <v>New Tariff  5</v>
          </cell>
          <cell r="D94" t="str">
            <v/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>
            <v>0</v>
          </cell>
          <cell r="C95" t="str">
            <v>New Tariff  6</v>
          </cell>
          <cell r="D95" t="str">
            <v/>
          </cell>
          <cell r="E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>
            <v>0</v>
          </cell>
          <cell r="C96" t="str">
            <v>New Tariff  7</v>
          </cell>
          <cell r="D96" t="str">
            <v/>
          </cell>
          <cell r="E96">
            <v>0</v>
          </cell>
          <cell r="F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>
            <v>0</v>
          </cell>
          <cell r="C97" t="str">
            <v>New Tariff  8</v>
          </cell>
          <cell r="D97" t="str">
            <v/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>
            <v>0</v>
          </cell>
          <cell r="C98" t="str">
            <v>New Tariff  9</v>
          </cell>
          <cell r="D98" t="str">
            <v/>
          </cell>
          <cell r="E98">
            <v>0</v>
          </cell>
          <cell r="F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>
            <v>0</v>
          </cell>
          <cell r="C99" t="str">
            <v>New Tariff  10</v>
          </cell>
          <cell r="D99" t="str">
            <v/>
          </cell>
          <cell r="E99">
            <v>0</v>
          </cell>
          <cell r="F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>
            <v>0</v>
          </cell>
          <cell r="C100" t="str">
            <v>New Tariff  11</v>
          </cell>
          <cell r="D100" t="str">
            <v/>
          </cell>
          <cell r="E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>
            <v>20</v>
          </cell>
          <cell r="C101" t="str">
            <v>Unmetered Supplies</v>
          </cell>
          <cell r="D101" t="str">
            <v>PL2</v>
          </cell>
          <cell r="E101">
            <v>0</v>
          </cell>
          <cell r="F101">
            <v>0</v>
          </cell>
          <cell r="H101">
            <v>8.9160000000000004</v>
          </cell>
          <cell r="I101">
            <v>0</v>
          </cell>
          <cell r="J101">
            <v>0</v>
          </cell>
          <cell r="K101">
            <v>0</v>
          </cell>
          <cell r="L101">
            <v>2.0089999999999999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>
            <v>0</v>
          </cell>
          <cell r="C102" t="str">
            <v>New Tariff 1</v>
          </cell>
          <cell r="D102" t="str">
            <v/>
          </cell>
          <cell r="E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>
            <v>0</v>
          </cell>
          <cell r="C103" t="str">
            <v>New Tariff 2</v>
          </cell>
          <cell r="D103" t="str">
            <v/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>
            <v>21</v>
          </cell>
          <cell r="C104" t="str">
            <v>Large Low Voltage Demand (kVa)</v>
          </cell>
          <cell r="D104" t="str">
            <v>DLk</v>
          </cell>
          <cell r="E104">
            <v>0</v>
          </cell>
          <cell r="F104">
            <v>0</v>
          </cell>
          <cell r="G104">
            <v>54.591000000000008</v>
          </cell>
          <cell r="H104">
            <v>1.863</v>
          </cell>
          <cell r="I104">
            <v>0</v>
          </cell>
          <cell r="J104">
            <v>0</v>
          </cell>
          <cell r="K104">
            <v>0</v>
          </cell>
          <cell r="L104">
            <v>1.1359999999999999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>
            <v>22</v>
          </cell>
          <cell r="C105" t="str">
            <v>Large Low Voltage Demand Docklands (kVa)</v>
          </cell>
          <cell r="D105" t="str">
            <v>DLDKk</v>
          </cell>
          <cell r="E105">
            <v>0</v>
          </cell>
          <cell r="F105">
            <v>0</v>
          </cell>
          <cell r="G105">
            <v>46.756680000000003</v>
          </cell>
          <cell r="H105">
            <v>1.264</v>
          </cell>
          <cell r="I105">
            <v>0</v>
          </cell>
          <cell r="J105">
            <v>0</v>
          </cell>
          <cell r="K105">
            <v>0</v>
          </cell>
          <cell r="L105">
            <v>1.0900000000000001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>
            <v>23</v>
          </cell>
          <cell r="C106" t="str">
            <v>Large Low Voltage Demand CXX (kVa)</v>
          </cell>
          <cell r="D106" t="str">
            <v>DLCXXk</v>
          </cell>
          <cell r="E106">
            <v>0</v>
          </cell>
          <cell r="F106">
            <v>0</v>
          </cell>
          <cell r="G106">
            <v>62.564820000000005</v>
          </cell>
          <cell r="H106">
            <v>2.2000000000000002</v>
          </cell>
          <cell r="I106">
            <v>0</v>
          </cell>
          <cell r="J106">
            <v>0</v>
          </cell>
          <cell r="K106">
            <v>0</v>
          </cell>
          <cell r="L106">
            <v>1.3149999999999999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>
            <v>0</v>
          </cell>
          <cell r="C107" t="str">
            <v>New Tariff 6</v>
          </cell>
          <cell r="D107" t="str">
            <v/>
          </cell>
          <cell r="E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>
            <v>0</v>
          </cell>
          <cell r="C108" t="str">
            <v>New Tariff 7</v>
          </cell>
          <cell r="D108" t="str">
            <v/>
          </cell>
          <cell r="E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>
            <v>0</v>
          </cell>
          <cell r="C109" t="str">
            <v>New Tariff 8</v>
          </cell>
          <cell r="D109" t="str">
            <v/>
          </cell>
          <cell r="E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>
            <v>0</v>
          </cell>
          <cell r="C110" t="str">
            <v>New Tariff 9</v>
          </cell>
          <cell r="D110" t="str">
            <v/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>
            <v>0</v>
          </cell>
          <cell r="C111" t="str">
            <v>New Tariff 10</v>
          </cell>
          <cell r="D111" t="str">
            <v/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>
            <v>0</v>
          </cell>
          <cell r="C112" t="str">
            <v>New Tariff 11</v>
          </cell>
          <cell r="D112" t="str">
            <v/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>
            <v>24</v>
          </cell>
          <cell r="C113" t="str">
            <v>Large Low Voltage Demand</v>
          </cell>
          <cell r="D113" t="str">
            <v>DL</v>
          </cell>
          <cell r="E113">
            <v>0</v>
          </cell>
          <cell r="F113">
            <v>58.7</v>
          </cell>
          <cell r="H113">
            <v>1.863</v>
          </cell>
          <cell r="I113">
            <v>0</v>
          </cell>
          <cell r="J113">
            <v>0</v>
          </cell>
          <cell r="K113">
            <v>0</v>
          </cell>
          <cell r="L113">
            <v>1.1359999999999999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>
            <v>25</v>
          </cell>
          <cell r="C114" t="str">
            <v>Large Low Voltage Demand A</v>
          </cell>
          <cell r="D114" t="str">
            <v>DL.A</v>
          </cell>
          <cell r="E114">
            <v>0</v>
          </cell>
          <cell r="F114">
            <v>57.287999999999997</v>
          </cell>
          <cell r="H114">
            <v>1.7649999999999999</v>
          </cell>
          <cell r="I114">
            <v>0</v>
          </cell>
          <cell r="J114">
            <v>0</v>
          </cell>
          <cell r="K114">
            <v>0</v>
          </cell>
          <cell r="L114">
            <v>0.998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>
            <v>26</v>
          </cell>
          <cell r="C115" t="str">
            <v>Large Low Voltage Demand C</v>
          </cell>
          <cell r="D115" t="str">
            <v>DL.C</v>
          </cell>
          <cell r="E115">
            <v>0</v>
          </cell>
          <cell r="F115">
            <v>56.55</v>
          </cell>
          <cell r="H115">
            <v>1.8879999999999999</v>
          </cell>
          <cell r="I115">
            <v>0</v>
          </cell>
          <cell r="J115">
            <v>0</v>
          </cell>
          <cell r="K115">
            <v>0</v>
          </cell>
          <cell r="L115">
            <v>1.0680000000000001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>
            <v>27</v>
          </cell>
          <cell r="C116" t="str">
            <v>Large Low Voltage Demand S</v>
          </cell>
          <cell r="D116" t="str">
            <v>DL.S</v>
          </cell>
          <cell r="E116">
            <v>0</v>
          </cell>
          <cell r="F116">
            <v>61.482999999999997</v>
          </cell>
          <cell r="H116">
            <v>2.0659999999999998</v>
          </cell>
          <cell r="I116">
            <v>0</v>
          </cell>
          <cell r="J116">
            <v>0</v>
          </cell>
          <cell r="K116">
            <v>0</v>
          </cell>
          <cell r="L116">
            <v>1.2589999999999999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>
            <v>28</v>
          </cell>
          <cell r="C117" t="str">
            <v>Large Low Voltage Demand Docklands</v>
          </cell>
          <cell r="D117" t="str">
            <v>DL.DK</v>
          </cell>
          <cell r="E117">
            <v>0</v>
          </cell>
          <cell r="F117">
            <v>50.276000000000003</v>
          </cell>
          <cell r="H117">
            <v>1.264</v>
          </cell>
          <cell r="I117">
            <v>0</v>
          </cell>
          <cell r="J117">
            <v>0</v>
          </cell>
          <cell r="K117">
            <v>0</v>
          </cell>
          <cell r="L117">
            <v>1.0900000000000001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>
            <v>29</v>
          </cell>
          <cell r="C118" t="str">
            <v>Large Low Voltage Demand CXX</v>
          </cell>
          <cell r="D118" t="str">
            <v>DL.CXX</v>
          </cell>
          <cell r="E118">
            <v>0</v>
          </cell>
          <cell r="F118">
            <v>67.274000000000001</v>
          </cell>
          <cell r="H118">
            <v>2.2000000000000002</v>
          </cell>
          <cell r="I118">
            <v>0</v>
          </cell>
          <cell r="J118">
            <v>0</v>
          </cell>
          <cell r="K118">
            <v>0</v>
          </cell>
          <cell r="L118">
            <v>1.3149999999999999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>
            <v>30</v>
          </cell>
          <cell r="C119" t="str">
            <v>Large Low Voltage Demand EN.R</v>
          </cell>
          <cell r="D119" t="str">
            <v>DL.R</v>
          </cell>
          <cell r="E119">
            <v>0</v>
          </cell>
          <cell r="F119">
            <v>64.831000000000003</v>
          </cell>
          <cell r="H119">
            <v>2.0830000000000002</v>
          </cell>
          <cell r="I119">
            <v>0</v>
          </cell>
          <cell r="J119">
            <v>0</v>
          </cell>
          <cell r="K119">
            <v>0</v>
          </cell>
          <cell r="L119">
            <v>1.2829999999999999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>
            <v>31</v>
          </cell>
          <cell r="C120" t="str">
            <v>Large Low Voltage Demand EN.NR</v>
          </cell>
          <cell r="D120" t="str">
            <v>DL.NR</v>
          </cell>
          <cell r="E120">
            <v>0</v>
          </cell>
          <cell r="F120">
            <v>64.831000000000003</v>
          </cell>
          <cell r="H120">
            <v>2.0830000000000002</v>
          </cell>
          <cell r="I120">
            <v>0</v>
          </cell>
          <cell r="J120">
            <v>0</v>
          </cell>
          <cell r="K120">
            <v>0</v>
          </cell>
          <cell r="L120">
            <v>1.2829999999999999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>
            <v>32</v>
          </cell>
          <cell r="C121" t="str">
            <v>Large Low Voltage Demand EN.RCXX</v>
          </cell>
          <cell r="D121" t="str">
            <v>DL.CXXR</v>
          </cell>
          <cell r="E121">
            <v>0</v>
          </cell>
          <cell r="F121">
            <v>68.039000000000001</v>
          </cell>
          <cell r="H121">
            <v>2.0830000000000002</v>
          </cell>
          <cell r="I121">
            <v>0</v>
          </cell>
          <cell r="J121">
            <v>0</v>
          </cell>
          <cell r="K121">
            <v>0</v>
          </cell>
          <cell r="L121">
            <v>1.6890000000000001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</row>
        <row r="122">
          <cell r="B122">
            <v>33</v>
          </cell>
          <cell r="C122" t="str">
            <v>Large Low Voltage Demand EN.NRCXX</v>
          </cell>
          <cell r="D122" t="str">
            <v>DL.CXXNR</v>
          </cell>
          <cell r="E122">
            <v>0</v>
          </cell>
          <cell r="F122">
            <v>68.039000000000001</v>
          </cell>
          <cell r="H122">
            <v>2.0830000000000002</v>
          </cell>
          <cell r="I122">
            <v>0</v>
          </cell>
          <cell r="J122">
            <v>0</v>
          </cell>
          <cell r="K122">
            <v>0</v>
          </cell>
          <cell r="L122">
            <v>1.6890000000000001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>
            <v>0</v>
          </cell>
          <cell r="C123" t="str">
            <v>New Tariff 10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B124">
            <v>0</v>
          </cell>
          <cell r="C124" t="str">
            <v>New Tariff 11</v>
          </cell>
          <cell r="D124" t="str">
            <v/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>
            <v>34</v>
          </cell>
          <cell r="C125" t="str">
            <v>High Voltage Demand</v>
          </cell>
          <cell r="D125" t="str">
            <v>DH</v>
          </cell>
          <cell r="E125">
            <v>0</v>
          </cell>
          <cell r="F125">
            <v>50.253999999999998</v>
          </cell>
          <cell r="H125">
            <v>1.179</v>
          </cell>
          <cell r="I125">
            <v>0</v>
          </cell>
          <cell r="J125">
            <v>0</v>
          </cell>
          <cell r="K125">
            <v>0</v>
          </cell>
          <cell r="L125">
            <v>0.318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B126">
            <v>35</v>
          </cell>
          <cell r="C126" t="str">
            <v>High Voltage Demand A</v>
          </cell>
          <cell r="D126" t="str">
            <v>DH.A</v>
          </cell>
          <cell r="E126">
            <v>0</v>
          </cell>
          <cell r="F126">
            <v>27.381</v>
          </cell>
          <cell r="H126">
            <v>0.68899999999999995</v>
          </cell>
          <cell r="I126">
            <v>0</v>
          </cell>
          <cell r="J126">
            <v>0</v>
          </cell>
          <cell r="K126">
            <v>0</v>
          </cell>
          <cell r="L126">
            <v>0.20699999999999999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B127">
            <v>36</v>
          </cell>
          <cell r="C127" t="str">
            <v>High Voltage Demand C</v>
          </cell>
          <cell r="D127" t="str">
            <v>DH.C</v>
          </cell>
          <cell r="E127">
            <v>0</v>
          </cell>
          <cell r="F127">
            <v>49.238999999999997</v>
          </cell>
          <cell r="H127">
            <v>1.167</v>
          </cell>
          <cell r="I127">
            <v>0</v>
          </cell>
          <cell r="J127">
            <v>0</v>
          </cell>
          <cell r="K127">
            <v>0</v>
          </cell>
          <cell r="L127">
            <v>0.317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B128">
            <v>37</v>
          </cell>
          <cell r="C128" t="str">
            <v>High Voltage Demand D1</v>
          </cell>
          <cell r="D128" t="str">
            <v>DH.D1</v>
          </cell>
          <cell r="E128">
            <v>0</v>
          </cell>
          <cell r="F128">
            <v>30.335000000000001</v>
          </cell>
          <cell r="H128">
            <v>0.28999999999999998</v>
          </cell>
          <cell r="I128">
            <v>0</v>
          </cell>
          <cell r="J128">
            <v>0</v>
          </cell>
          <cell r="K128">
            <v>0</v>
          </cell>
          <cell r="L128">
            <v>9.0999999999999998E-2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B129">
            <v>38</v>
          </cell>
          <cell r="C129" t="str">
            <v>High Voltage Demand D2</v>
          </cell>
          <cell r="D129" t="str">
            <v>DH.D2</v>
          </cell>
          <cell r="E129">
            <v>0</v>
          </cell>
          <cell r="F129">
            <v>34.667999999999999</v>
          </cell>
          <cell r="H129">
            <v>0.161</v>
          </cell>
          <cell r="I129">
            <v>0</v>
          </cell>
          <cell r="J129">
            <v>0</v>
          </cell>
          <cell r="K129">
            <v>0</v>
          </cell>
          <cell r="L129">
            <v>0.16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B130">
            <v>39</v>
          </cell>
          <cell r="C130" t="str">
            <v>High Voltage Demand Docklands</v>
          </cell>
          <cell r="D130" t="str">
            <v>DH.DK</v>
          </cell>
          <cell r="E130">
            <v>0</v>
          </cell>
          <cell r="F130">
            <v>26.465</v>
          </cell>
          <cell r="H130">
            <v>0.85099999999999998</v>
          </cell>
          <cell r="I130">
            <v>0</v>
          </cell>
          <cell r="J130">
            <v>0</v>
          </cell>
          <cell r="K130">
            <v>0</v>
          </cell>
          <cell r="L130">
            <v>0.4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B131">
            <v>40</v>
          </cell>
          <cell r="C131" t="str">
            <v>High Voltage Demand D3</v>
          </cell>
          <cell r="D131" t="str">
            <v>DH.D3</v>
          </cell>
          <cell r="E131">
            <v>0</v>
          </cell>
          <cell r="F131">
            <v>33.283000000000001</v>
          </cell>
          <cell r="H131">
            <v>0.79700000000000004</v>
          </cell>
          <cell r="I131">
            <v>0</v>
          </cell>
          <cell r="J131">
            <v>0</v>
          </cell>
          <cell r="K131">
            <v>0</v>
          </cell>
          <cell r="L131">
            <v>0.1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>
            <v>41</v>
          </cell>
          <cell r="C132" t="str">
            <v>High Voltage Demand D4</v>
          </cell>
          <cell r="D132" t="str">
            <v>DH.D4</v>
          </cell>
          <cell r="E132">
            <v>0</v>
          </cell>
          <cell r="F132">
            <v>25.55</v>
          </cell>
          <cell r="H132">
            <v>0.627</v>
          </cell>
          <cell r="I132">
            <v>0</v>
          </cell>
          <cell r="J132">
            <v>0</v>
          </cell>
          <cell r="K132">
            <v>0</v>
          </cell>
          <cell r="L132">
            <v>0.19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B133">
            <v>42</v>
          </cell>
          <cell r="C133" t="str">
            <v>High Voltage Demand D5</v>
          </cell>
          <cell r="D133" t="str">
            <v>DH.D5</v>
          </cell>
          <cell r="E133">
            <v>0</v>
          </cell>
          <cell r="F133">
            <v>25.55</v>
          </cell>
          <cell r="H133">
            <v>0.627</v>
          </cell>
          <cell r="I133">
            <v>0</v>
          </cell>
          <cell r="J133">
            <v>0</v>
          </cell>
          <cell r="K133">
            <v>0</v>
          </cell>
          <cell r="L133">
            <v>0.19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>
            <v>43</v>
          </cell>
          <cell r="C134" t="str">
            <v>High Voltage Demand EN.R</v>
          </cell>
          <cell r="D134" t="str">
            <v>DH.R</v>
          </cell>
          <cell r="E134">
            <v>0</v>
          </cell>
          <cell r="F134">
            <v>55.502000000000002</v>
          </cell>
          <cell r="H134">
            <v>1.333</v>
          </cell>
          <cell r="I134">
            <v>0</v>
          </cell>
          <cell r="J134">
            <v>0</v>
          </cell>
          <cell r="K134">
            <v>0</v>
          </cell>
          <cell r="L134">
            <v>0.36299999999999999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>
            <v>44</v>
          </cell>
          <cell r="C135" t="str">
            <v>High Voltage Demand EN.NR</v>
          </cell>
          <cell r="D135" t="str">
            <v>DH.NR</v>
          </cell>
          <cell r="E135">
            <v>0</v>
          </cell>
          <cell r="F135">
            <v>55.502000000000002</v>
          </cell>
          <cell r="H135">
            <v>1.333</v>
          </cell>
          <cell r="I135">
            <v>0</v>
          </cell>
          <cell r="J135">
            <v>0</v>
          </cell>
          <cell r="K135">
            <v>0</v>
          </cell>
          <cell r="L135">
            <v>0.36299999999999999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>
            <v>0</v>
          </cell>
          <cell r="C136" t="str">
            <v>New Tariff 11</v>
          </cell>
          <cell r="D136" t="str">
            <v/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>
            <v>0</v>
          </cell>
          <cell r="C137" t="str">
            <v>New Tariff 1</v>
          </cell>
          <cell r="D137" t="str">
            <v/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B138">
            <v>0</v>
          </cell>
          <cell r="C138" t="str">
            <v>New Tariff 2</v>
          </cell>
          <cell r="D138" t="str">
            <v/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B139">
            <v>45</v>
          </cell>
          <cell r="C139" t="str">
            <v>High Voltage Demand (kVa)</v>
          </cell>
          <cell r="D139" t="str">
            <v>DHk</v>
          </cell>
          <cell r="E139">
            <v>0</v>
          </cell>
          <cell r="F139">
            <v>0</v>
          </cell>
          <cell r="G139">
            <v>46.736220000000003</v>
          </cell>
          <cell r="H139">
            <v>1.179</v>
          </cell>
          <cell r="I139">
            <v>0</v>
          </cell>
          <cell r="J139">
            <v>0</v>
          </cell>
          <cell r="K139">
            <v>0</v>
          </cell>
          <cell r="L139">
            <v>0.318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>
            <v>46</v>
          </cell>
          <cell r="C140" t="str">
            <v>High Voltage Demand Docklands (kVa)</v>
          </cell>
          <cell r="D140" t="str">
            <v>DHDKk</v>
          </cell>
          <cell r="E140">
            <v>0</v>
          </cell>
          <cell r="F140">
            <v>0</v>
          </cell>
          <cell r="G140">
            <v>24.612450000000003</v>
          </cell>
          <cell r="H140">
            <v>0.85099999999999998</v>
          </cell>
          <cell r="I140">
            <v>0</v>
          </cell>
          <cell r="J140">
            <v>0</v>
          </cell>
          <cell r="K140">
            <v>0</v>
          </cell>
          <cell r="L140">
            <v>0.4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>
            <v>0</v>
          </cell>
          <cell r="C141" t="str">
            <v>New Tariff 5</v>
          </cell>
          <cell r="D141" t="str">
            <v/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B142">
            <v>0</v>
          </cell>
          <cell r="C142" t="str">
            <v>New Tariff 6</v>
          </cell>
          <cell r="D142" t="str">
            <v/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>
            <v>0</v>
          </cell>
          <cell r="C143" t="str">
            <v>New Tariff 7</v>
          </cell>
          <cell r="D143" t="str">
            <v/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B144">
            <v>0</v>
          </cell>
          <cell r="C144" t="str">
            <v>New Tariff 8</v>
          </cell>
          <cell r="D144" t="str">
            <v/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>
            <v>0</v>
          </cell>
          <cell r="C145" t="str">
            <v>New Tariff 9</v>
          </cell>
          <cell r="D145" t="str">
            <v/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B146">
            <v>0</v>
          </cell>
          <cell r="C146" t="str">
            <v>New Tariff 10</v>
          </cell>
          <cell r="D146" t="str">
            <v/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>
            <v>0</v>
          </cell>
          <cell r="C147" t="str">
            <v>New Tariff 11</v>
          </cell>
          <cell r="D147" t="str">
            <v/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B148">
            <v>0</v>
          </cell>
          <cell r="C148" t="str">
            <v>New Tariff 12</v>
          </cell>
          <cell r="D148" t="str">
            <v/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>
            <v>0</v>
          </cell>
          <cell r="C149" t="str">
            <v>New Tariff 1</v>
          </cell>
          <cell r="D149" t="str">
            <v/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>
            <v>47</v>
          </cell>
          <cell r="C150" t="str">
            <v>Subtransmission Demand A</v>
          </cell>
          <cell r="D150" t="str">
            <v>DS.A</v>
          </cell>
          <cell r="E150">
            <v>0</v>
          </cell>
          <cell r="F150">
            <v>4.6920000000000002</v>
          </cell>
          <cell r="H150">
            <v>0.61199999999999999</v>
          </cell>
          <cell r="I150">
            <v>0</v>
          </cell>
          <cell r="J150">
            <v>0</v>
          </cell>
          <cell r="K150">
            <v>0</v>
          </cell>
          <cell r="L150">
            <v>2.8000000000000001E-2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B151">
            <v>48</v>
          </cell>
          <cell r="C151" t="str">
            <v>Subtransmission Demand G</v>
          </cell>
          <cell r="D151" t="str">
            <v>DS.G</v>
          </cell>
          <cell r="E151">
            <v>0</v>
          </cell>
          <cell r="F151">
            <v>4.6920000000000002</v>
          </cell>
          <cell r="H151">
            <v>0.60499999999999998</v>
          </cell>
          <cell r="I151">
            <v>0</v>
          </cell>
          <cell r="J151">
            <v>0</v>
          </cell>
          <cell r="K151">
            <v>0</v>
          </cell>
          <cell r="L151">
            <v>2.8000000000000001E-2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>
            <v>49</v>
          </cell>
          <cell r="C152" t="str">
            <v>Subtransmission Demand S</v>
          </cell>
          <cell r="D152" t="str">
            <v>DS.S</v>
          </cell>
          <cell r="E152">
            <v>0</v>
          </cell>
          <cell r="F152">
            <v>4.7220000000000004</v>
          </cell>
          <cell r="H152">
            <v>0.61299999999999999</v>
          </cell>
          <cell r="I152">
            <v>0</v>
          </cell>
          <cell r="J152">
            <v>0</v>
          </cell>
          <cell r="K152">
            <v>0</v>
          </cell>
          <cell r="L152">
            <v>2.7E-2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B153">
            <v>50</v>
          </cell>
          <cell r="C153" t="str">
            <v>Subtransmission Demand (kVa)</v>
          </cell>
          <cell r="D153">
            <v>0</v>
          </cell>
          <cell r="E153">
            <v>0</v>
          </cell>
          <cell r="F153">
            <v>0</v>
          </cell>
          <cell r="G153">
            <v>4.3635600000000005</v>
          </cell>
          <cell r="H153">
            <v>0.61199999999999999</v>
          </cell>
          <cell r="I153">
            <v>0</v>
          </cell>
          <cell r="J153">
            <v>0</v>
          </cell>
          <cell r="K153">
            <v>0</v>
          </cell>
          <cell r="L153">
            <v>2.8000000000000001E-2</v>
          </cell>
          <cell r="M153">
            <v>0</v>
          </cell>
        </row>
        <row r="154">
          <cell r="B154">
            <v>0</v>
          </cell>
          <cell r="C154" t="str">
            <v>New Tariff 5</v>
          </cell>
          <cell r="D154" t="str">
            <v/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>
            <v>0</v>
          </cell>
          <cell r="C155" t="str">
            <v>New Tariff 6</v>
          </cell>
          <cell r="D155" t="str">
            <v/>
          </cell>
          <cell r="E155">
            <v>0</v>
          </cell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>
            <v>0</v>
          </cell>
          <cell r="C156" t="str">
            <v>New Tariff 7</v>
          </cell>
          <cell r="D156" t="str">
            <v/>
          </cell>
          <cell r="E156">
            <v>0</v>
          </cell>
          <cell r="F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>
            <v>0</v>
          </cell>
          <cell r="C157" t="str">
            <v>New Tariff 8</v>
          </cell>
          <cell r="D157" t="str">
            <v/>
          </cell>
          <cell r="E157">
            <v>0</v>
          </cell>
          <cell r="F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>
            <v>0</v>
          </cell>
          <cell r="C158" t="str">
            <v>New Tariff 9</v>
          </cell>
          <cell r="D158" t="str">
            <v/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B159">
            <v>0</v>
          </cell>
          <cell r="C159" t="str">
            <v>New Tariff 10</v>
          </cell>
          <cell r="D159" t="str">
            <v/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B160">
            <v>0</v>
          </cell>
          <cell r="C160" t="str">
            <v>New Tariff 11</v>
          </cell>
          <cell r="D160" t="str">
            <v/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2">
          <cell r="BT162" t="str">
            <v>PASS</v>
          </cell>
        </row>
        <row r="163">
          <cell r="BN163">
            <v>7919.4963875412941</v>
          </cell>
        </row>
        <row r="170">
          <cell r="C170" t="str">
            <v xml:space="preserve">Source:  </v>
          </cell>
          <cell r="F170" t="str">
            <v>Demand charges</v>
          </cell>
          <cell r="H170" t="str">
            <v>Peak charges</v>
          </cell>
          <cell r="L170" t="str">
            <v>Off Peak charges</v>
          </cell>
          <cell r="N170" t="str">
            <v>Summer Time of Use Tariffs</v>
          </cell>
          <cell r="R170" t="str">
            <v>Winter Time of use tariffs</v>
          </cell>
          <cell r="W170" t="str">
            <v xml:space="preserve">Source:  </v>
          </cell>
          <cell r="Z170" t="str">
            <v>Demand charges</v>
          </cell>
          <cell r="AB170" t="str">
            <v>Peak charges</v>
          </cell>
          <cell r="AF170" t="str">
            <v>Off Peak charges</v>
          </cell>
          <cell r="AH170" t="str">
            <v>Summer Time of Use Tariffs</v>
          </cell>
          <cell r="AL170" t="str">
            <v>Winter Time of use tariffs</v>
          </cell>
          <cell r="AQ170" t="str">
            <v xml:space="preserve">Source:  </v>
          </cell>
          <cell r="AT170" t="str">
            <v>Demand charges</v>
          </cell>
          <cell r="AV170" t="str">
            <v>Peak charges</v>
          </cell>
          <cell r="AZ170" t="str">
            <v>Off Peak charges</v>
          </cell>
          <cell r="BB170" t="str">
            <v>Summer Time of Use Tariffs</v>
          </cell>
          <cell r="BF170" t="str">
            <v>Winter Time of use tariffs</v>
          </cell>
        </row>
        <row r="171">
          <cell r="C171" t="str">
            <v>Network Tariffs</v>
          </cell>
          <cell r="D171" t="str">
            <v>Network Tariff Category</v>
          </cell>
          <cell r="E171" t="str">
            <v xml:space="preserve">Standing charges </v>
          </cell>
          <cell r="F171" t="str">
            <v>kW</v>
          </cell>
          <cell r="G171" t="str">
            <v>kVA</v>
          </cell>
          <cell r="H171" t="str">
            <v>Block1</v>
          </cell>
          <cell r="I171" t="str">
            <v>Block 2</v>
          </cell>
          <cell r="J171" t="str">
            <v>Block 3</v>
          </cell>
          <cell r="K171" t="str">
            <v>Block 4</v>
          </cell>
          <cell r="L171" t="str">
            <v>Block 1</v>
          </cell>
          <cell r="M171" t="str">
            <v>Block 2</v>
          </cell>
          <cell r="N171" t="str">
            <v>Block 1</v>
          </cell>
          <cell r="O171" t="str">
            <v>Block 2</v>
          </cell>
          <cell r="P171" t="str">
            <v>Block 3</v>
          </cell>
          <cell r="Q171" t="str">
            <v>Block 4</v>
          </cell>
          <cell r="R171" t="str">
            <v>Block1</v>
          </cell>
          <cell r="S171" t="str">
            <v>Block 2</v>
          </cell>
          <cell r="T171" t="str">
            <v>Block 3</v>
          </cell>
          <cell r="U171" t="str">
            <v>Block 4</v>
          </cell>
          <cell r="W171" t="str">
            <v>Network Tariffs</v>
          </cell>
          <cell r="X171" t="str">
            <v>Parent</v>
          </cell>
          <cell r="Y171" t="str">
            <v xml:space="preserve">Standing charges </v>
          </cell>
          <cell r="Z171" t="str">
            <v>kW</v>
          </cell>
          <cell r="AA171" t="str">
            <v>kVA</v>
          </cell>
          <cell r="AB171" t="str">
            <v>Block1</v>
          </cell>
          <cell r="AC171" t="str">
            <v>Block 2</v>
          </cell>
          <cell r="AD171" t="str">
            <v>Block 3</v>
          </cell>
          <cell r="AE171" t="str">
            <v>Block 4</v>
          </cell>
          <cell r="AF171" t="str">
            <v>Block 1</v>
          </cell>
          <cell r="AG171" t="str">
            <v>Block 2</v>
          </cell>
          <cell r="AH171" t="str">
            <v>Block 1</v>
          </cell>
          <cell r="AI171" t="str">
            <v>Block 2</v>
          </cell>
          <cell r="AJ171" t="str">
            <v>Block 3</v>
          </cell>
          <cell r="AK171" t="str">
            <v>Block 4</v>
          </cell>
          <cell r="AL171" t="str">
            <v>Block1</v>
          </cell>
          <cell r="AM171" t="str">
            <v>Block 2</v>
          </cell>
          <cell r="AN171" t="str">
            <v>Block 3</v>
          </cell>
          <cell r="AO171" t="str">
            <v>Block 4</v>
          </cell>
          <cell r="AQ171" t="str">
            <v>Network Tariffs</v>
          </cell>
          <cell r="AR171" t="str">
            <v>Parent</v>
          </cell>
          <cell r="AS171" t="str">
            <v xml:space="preserve">Standing charges </v>
          </cell>
          <cell r="AT171" t="str">
            <v>kW</v>
          </cell>
          <cell r="AU171" t="str">
            <v>kVA</v>
          </cell>
          <cell r="AV171" t="str">
            <v>Block1</v>
          </cell>
          <cell r="AW171" t="str">
            <v>Block 2</v>
          </cell>
          <cell r="AX171" t="str">
            <v>Block 3</v>
          </cell>
          <cell r="AY171" t="str">
            <v>Block 4</v>
          </cell>
          <cell r="AZ171" t="str">
            <v>Block 1</v>
          </cell>
          <cell r="BA171" t="str">
            <v>Block 2</v>
          </cell>
          <cell r="BB171" t="str">
            <v>Block 1</v>
          </cell>
          <cell r="BC171" t="str">
            <v>Block 2</v>
          </cell>
          <cell r="BD171" t="str">
            <v>Block 3</v>
          </cell>
          <cell r="BE171" t="str">
            <v>Block 4</v>
          </cell>
          <cell r="BF171" t="str">
            <v>Block1</v>
          </cell>
          <cell r="BG171" t="str">
            <v>Block 2</v>
          </cell>
          <cell r="BH171" t="str">
            <v>Block 3</v>
          </cell>
          <cell r="BI171" t="str">
            <v>Block 4</v>
          </cell>
          <cell r="BK171" t="str">
            <v>Apply uniform adj.</v>
          </cell>
        </row>
        <row r="172">
          <cell r="E172" t="str">
            <v>$/cust pa</v>
          </cell>
          <cell r="F172" t="str">
            <v>$/kW pa</v>
          </cell>
          <cell r="G172" t="str">
            <v>$/kVa pa</v>
          </cell>
          <cell r="H172" t="str">
            <v>c/kWh</v>
          </cell>
          <cell r="I172" t="str">
            <v>c/kWh</v>
          </cell>
          <cell r="J172" t="str">
            <v>c/kWh</v>
          </cell>
          <cell r="K172" t="str">
            <v>c/kWh</v>
          </cell>
          <cell r="L172" t="str">
            <v>c/kWh</v>
          </cell>
          <cell r="M172" t="str">
            <v>c/kWh</v>
          </cell>
          <cell r="N172" t="str">
            <v>c/kWh</v>
          </cell>
          <cell r="O172" t="str">
            <v>c/kWh</v>
          </cell>
          <cell r="P172" t="str">
            <v>c/kWh</v>
          </cell>
          <cell r="Q172" t="str">
            <v>c/kWh</v>
          </cell>
          <cell r="R172" t="str">
            <v>c/kWh</v>
          </cell>
          <cell r="S172" t="str">
            <v>c/kWh</v>
          </cell>
          <cell r="T172" t="str">
            <v>c/kWh</v>
          </cell>
          <cell r="U172" t="str">
            <v>c/kWh</v>
          </cell>
          <cell r="Y172" t="str">
            <v>$/cust pa</v>
          </cell>
          <cell r="Z172" t="str">
            <v>$/kW pa</v>
          </cell>
          <cell r="AA172" t="str">
            <v>$/kVa pa</v>
          </cell>
          <cell r="AB172" t="str">
            <v>c/kWh</v>
          </cell>
          <cell r="AC172" t="str">
            <v>c/kWh</v>
          </cell>
          <cell r="AD172" t="str">
            <v>c/kWh</v>
          </cell>
          <cell r="AE172" t="str">
            <v>c/kWh</v>
          </cell>
          <cell r="AF172" t="str">
            <v>c/kWh</v>
          </cell>
          <cell r="AG172" t="str">
            <v>c/kWh</v>
          </cell>
          <cell r="AH172" t="str">
            <v>c/kWh</v>
          </cell>
          <cell r="AI172" t="str">
            <v>c/kWh</v>
          </cell>
          <cell r="AJ172" t="str">
            <v>c/kWh</v>
          </cell>
          <cell r="AK172" t="str">
            <v>c/kWh</v>
          </cell>
          <cell r="AL172" t="str">
            <v>c/kWh</v>
          </cell>
          <cell r="AM172" t="str">
            <v>c/kWh</v>
          </cell>
          <cell r="AN172" t="str">
            <v>c/kWh</v>
          </cell>
          <cell r="AO172" t="str">
            <v>c/kWh</v>
          </cell>
          <cell r="AS172" t="str">
            <v>$/cust pa</v>
          </cell>
          <cell r="AT172" t="str">
            <v>$/kW pa</v>
          </cell>
          <cell r="AU172" t="str">
            <v>$/kVa pa</v>
          </cell>
          <cell r="AV172" t="str">
            <v>c/kWh</v>
          </cell>
          <cell r="AW172" t="str">
            <v>c/kWh</v>
          </cell>
          <cell r="AX172" t="str">
            <v>c/kWh</v>
          </cell>
          <cell r="AY172" t="str">
            <v>c/kWh</v>
          </cell>
          <cell r="AZ172" t="str">
            <v>c/kWh</v>
          </cell>
          <cell r="BA172" t="str">
            <v>c/kWh</v>
          </cell>
          <cell r="BB172" t="str">
            <v>c/kWh</v>
          </cell>
          <cell r="BC172" t="str">
            <v>c/kWh</v>
          </cell>
          <cell r="BD172" t="str">
            <v>c/kWh</v>
          </cell>
          <cell r="BE172" t="str">
            <v>c/kWh</v>
          </cell>
          <cell r="BF172" t="str">
            <v>c/kWh</v>
          </cell>
          <cell r="BG172" t="str">
            <v>c/kWh</v>
          </cell>
          <cell r="BH172" t="str">
            <v>c/kWh</v>
          </cell>
          <cell r="BI172" t="str">
            <v>c/kWh</v>
          </cell>
          <cell r="BL172">
            <v>-2.5854130677405066E-2</v>
          </cell>
        </row>
        <row r="173">
          <cell r="B173">
            <v>1</v>
          </cell>
          <cell r="C173" t="str">
            <v>Residential Single Rate</v>
          </cell>
          <cell r="D173" t="str">
            <v>D1</v>
          </cell>
          <cell r="E173">
            <v>23.666</v>
          </cell>
          <cell r="F173">
            <v>0</v>
          </cell>
          <cell r="H173">
            <v>5.5780000000000003</v>
          </cell>
          <cell r="I173">
            <v>6.5860000000000003</v>
          </cell>
          <cell r="J173">
            <v>7.5949999999999998</v>
          </cell>
          <cell r="K173">
            <v>8.6029999999999998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Q173" t="str">
            <v>Residential Single Rate</v>
          </cell>
          <cell r="AR173" t="str">
            <v>D1</v>
          </cell>
        </row>
        <row r="174">
          <cell r="B174">
            <v>2</v>
          </cell>
          <cell r="C174" t="str">
            <v>ClimateSaver</v>
          </cell>
          <cell r="D174" t="str">
            <v>D1.CS</v>
          </cell>
          <cell r="E174">
            <v>0</v>
          </cell>
          <cell r="F174">
            <v>0</v>
          </cell>
          <cell r="H174">
            <v>5.9189999999999996</v>
          </cell>
          <cell r="I174">
            <v>6.99</v>
          </cell>
          <cell r="J174">
            <v>8.06</v>
          </cell>
          <cell r="K174">
            <v>9.1300000000000008</v>
          </cell>
          <cell r="L174">
            <v>2.8010000000000002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V174">
            <v>2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Q174" t="str">
            <v>ClimateSaver</v>
          </cell>
          <cell r="AR174" t="str">
            <v>D1.CS</v>
          </cell>
        </row>
        <row r="175">
          <cell r="B175">
            <v>3</v>
          </cell>
          <cell r="C175" t="str">
            <v>ClimateSaver Interval</v>
          </cell>
          <cell r="D175" t="str">
            <v>D3.CS</v>
          </cell>
          <cell r="E175">
            <v>0</v>
          </cell>
          <cell r="F175">
            <v>0</v>
          </cell>
          <cell r="H175">
            <v>5.9189999999999996</v>
          </cell>
          <cell r="I175">
            <v>6.99</v>
          </cell>
          <cell r="J175">
            <v>8.06</v>
          </cell>
          <cell r="K175">
            <v>9.1300000000000008</v>
          </cell>
          <cell r="L175">
            <v>2.8010000000000002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V175">
            <v>3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 t="str">
            <v>ClimateSaver Interval</v>
          </cell>
          <cell r="AR175" t="str">
            <v>D3.CS</v>
          </cell>
          <cell r="AS175">
            <v>0</v>
          </cell>
        </row>
        <row r="176">
          <cell r="B176">
            <v>0</v>
          </cell>
          <cell r="C176" t="str">
            <v>New Tariff 3</v>
          </cell>
          <cell r="D176" t="str">
            <v/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2.8010000000000002</v>
          </cell>
          <cell r="S176">
            <v>2.8009999999999997</v>
          </cell>
          <cell r="T176">
            <v>2.8010000000000002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Q176" t="str">
            <v>New Tariff 3</v>
          </cell>
          <cell r="AR176" t="str">
            <v/>
          </cell>
        </row>
        <row r="177">
          <cell r="B177">
            <v>0</v>
          </cell>
          <cell r="C177" t="str">
            <v>New Tariff 4</v>
          </cell>
          <cell r="D177" t="str">
            <v/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Q177" t="str">
            <v>New Tariff 4</v>
          </cell>
          <cell r="AR177" t="str">
            <v/>
          </cell>
        </row>
        <row r="178">
          <cell r="B178">
            <v>0</v>
          </cell>
          <cell r="C178" t="str">
            <v>New Tariff 5</v>
          </cell>
          <cell r="D178" t="str">
            <v/>
          </cell>
          <cell r="E178">
            <v>0</v>
          </cell>
          <cell r="F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Q178" t="str">
            <v>New Tariff 5</v>
          </cell>
          <cell r="AR178" t="str">
            <v/>
          </cell>
        </row>
        <row r="179">
          <cell r="B179">
            <v>0</v>
          </cell>
          <cell r="C179" t="str">
            <v>New Tariff 6</v>
          </cell>
          <cell r="D179" t="str">
            <v/>
          </cell>
          <cell r="E179">
            <v>0</v>
          </cell>
          <cell r="F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Q179" t="str">
            <v>New Tariff 6</v>
          </cell>
          <cell r="AR179" t="str">
            <v/>
          </cell>
        </row>
        <row r="180">
          <cell r="B180">
            <v>0</v>
          </cell>
          <cell r="C180" t="str">
            <v>New Tariff 7</v>
          </cell>
          <cell r="D180" t="str">
            <v/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Q180" t="str">
            <v>New Tariff 7</v>
          </cell>
          <cell r="AR180" t="str">
            <v/>
          </cell>
        </row>
        <row r="181">
          <cell r="B181">
            <v>0</v>
          </cell>
          <cell r="C181" t="str">
            <v>New Tariff 8</v>
          </cell>
          <cell r="D181" t="str">
            <v/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Q181" t="str">
            <v>New Tariff 8</v>
          </cell>
          <cell r="AR181" t="str">
            <v/>
          </cell>
        </row>
        <row r="182">
          <cell r="B182">
            <v>0</v>
          </cell>
          <cell r="C182" t="str">
            <v>New Tariff 9</v>
          </cell>
          <cell r="D182" t="str">
            <v/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Q182" t="str">
            <v>New Tariff 9</v>
          </cell>
          <cell r="AR182" t="str">
            <v/>
          </cell>
        </row>
        <row r="183">
          <cell r="B183">
            <v>0</v>
          </cell>
          <cell r="C183" t="str">
            <v>New Tariff 10</v>
          </cell>
          <cell r="D183" t="str">
            <v/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Q183" t="str">
            <v>New Tariff 10</v>
          </cell>
          <cell r="AR183" t="str">
            <v/>
          </cell>
        </row>
        <row r="184">
          <cell r="B184">
            <v>0</v>
          </cell>
          <cell r="C184" t="str">
            <v>New Tariff 11</v>
          </cell>
          <cell r="D184" t="str">
            <v/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Q184" t="str">
            <v>New Tariff 11</v>
          </cell>
          <cell r="AR184" t="str">
            <v/>
          </cell>
        </row>
        <row r="185">
          <cell r="B185">
            <v>4</v>
          </cell>
          <cell r="C185" t="str">
            <v>Residential Two Rate 5d</v>
          </cell>
          <cell r="D185" t="str">
            <v>D2</v>
          </cell>
          <cell r="E185">
            <v>29.224</v>
          </cell>
          <cell r="F185">
            <v>0</v>
          </cell>
          <cell r="H185">
            <v>8.9030000000000005</v>
          </cell>
          <cell r="I185">
            <v>9.2029999999999994</v>
          </cell>
          <cell r="J185">
            <v>9.9870000000000001</v>
          </cell>
          <cell r="K185">
            <v>10.859</v>
          </cell>
          <cell r="L185">
            <v>0.82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V185">
            <v>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Q185" t="str">
            <v>Residential Two Rate 5d</v>
          </cell>
          <cell r="AR185" t="str">
            <v>D2</v>
          </cell>
        </row>
        <row r="186">
          <cell r="B186">
            <v>5</v>
          </cell>
          <cell r="C186" t="str">
            <v>Docklands Two Rate 5d</v>
          </cell>
          <cell r="D186" t="str">
            <v>D2.DK</v>
          </cell>
          <cell r="E186">
            <v>31.215</v>
          </cell>
          <cell r="F186">
            <v>0</v>
          </cell>
          <cell r="H186">
            <v>9.0389999999999997</v>
          </cell>
          <cell r="I186">
            <v>10.266</v>
          </cell>
          <cell r="J186">
            <v>11.087999999999999</v>
          </cell>
          <cell r="K186">
            <v>12.115</v>
          </cell>
          <cell r="L186">
            <v>0.98399999999999999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V186">
            <v>5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 t="str">
            <v>Docklands Two Rate 5d</v>
          </cell>
          <cell r="AR186" t="str">
            <v>D2.DK</v>
          </cell>
        </row>
        <row r="187">
          <cell r="B187">
            <v>6</v>
          </cell>
          <cell r="C187" t="str">
            <v>Residential Interval</v>
          </cell>
          <cell r="D187" t="str">
            <v>D3</v>
          </cell>
          <cell r="E187">
            <v>29.224</v>
          </cell>
          <cell r="F187">
            <v>0</v>
          </cell>
          <cell r="H187">
            <v>8.9030000000000005</v>
          </cell>
          <cell r="I187">
            <v>9.2029999999999994</v>
          </cell>
          <cell r="J187">
            <v>9.9870000000000001</v>
          </cell>
          <cell r="K187">
            <v>10.859</v>
          </cell>
          <cell r="L187">
            <v>0.82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V187">
            <v>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Q187" t="str">
            <v>Residential Interval</v>
          </cell>
          <cell r="AR187" t="str">
            <v>D3</v>
          </cell>
        </row>
        <row r="188">
          <cell r="B188">
            <v>7</v>
          </cell>
          <cell r="C188" t="str">
            <v>Residential AMI</v>
          </cell>
          <cell r="D188" t="str">
            <v>D4</v>
          </cell>
          <cell r="E188">
            <v>29.224</v>
          </cell>
          <cell r="F188">
            <v>0</v>
          </cell>
          <cell r="H188">
            <v>8.9030000000000005</v>
          </cell>
          <cell r="I188">
            <v>0</v>
          </cell>
          <cell r="J188">
            <v>0</v>
          </cell>
          <cell r="K188">
            <v>0</v>
          </cell>
          <cell r="L188">
            <v>0.82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5.5984500369548176</v>
          </cell>
          <cell r="S188">
            <v>5.5984500369548176</v>
          </cell>
          <cell r="T188">
            <v>5.5984500369548167</v>
          </cell>
          <cell r="V188">
            <v>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Q188" t="str">
            <v>Residential AMI</v>
          </cell>
          <cell r="AR188" t="str">
            <v>D4</v>
          </cell>
        </row>
        <row r="189">
          <cell r="B189">
            <v>8</v>
          </cell>
          <cell r="C189" t="str">
            <v>Residential Docklands AMI</v>
          </cell>
          <cell r="D189" t="str">
            <v>D4.DK</v>
          </cell>
          <cell r="E189">
            <v>31.215</v>
          </cell>
          <cell r="F189">
            <v>0</v>
          </cell>
          <cell r="H189">
            <v>9.0389999999999997</v>
          </cell>
          <cell r="I189">
            <v>0</v>
          </cell>
          <cell r="J189">
            <v>0</v>
          </cell>
          <cell r="K189">
            <v>0</v>
          </cell>
          <cell r="L189">
            <v>0.98399999999999999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5.5984500369548167</v>
          </cell>
          <cell r="S189">
            <v>5.5984500369548185</v>
          </cell>
          <cell r="T189">
            <v>5.5984500369548176</v>
          </cell>
          <cell r="V189">
            <v>8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Q189" t="str">
            <v>Residential Docklands AMI</v>
          </cell>
          <cell r="AR189" t="str">
            <v>D4.DK</v>
          </cell>
        </row>
        <row r="190">
          <cell r="B190">
            <v>0</v>
          </cell>
          <cell r="C190" t="str">
            <v>New Tariff 5</v>
          </cell>
          <cell r="D190" t="str">
            <v/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5.1102594612788605</v>
          </cell>
          <cell r="S190">
            <v>5.1102594612788614</v>
          </cell>
          <cell r="T190">
            <v>5.1102594612788597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Q190" t="str">
            <v>New Tariff 5</v>
          </cell>
          <cell r="AR190" t="str">
            <v/>
          </cell>
        </row>
        <row r="191">
          <cell r="B191">
            <v>0</v>
          </cell>
          <cell r="C191" t="str">
            <v>New Tariff 6</v>
          </cell>
          <cell r="D191" t="str">
            <v/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 t="str">
            <v>New Tariff 6</v>
          </cell>
          <cell r="AR191" t="str">
            <v/>
          </cell>
        </row>
        <row r="192">
          <cell r="B192">
            <v>0</v>
          </cell>
          <cell r="C192" t="str">
            <v>New Tariff 7</v>
          </cell>
          <cell r="D192" t="str">
            <v/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Q192" t="str">
            <v>New Tariff 7</v>
          </cell>
          <cell r="AR192" t="str">
            <v/>
          </cell>
        </row>
        <row r="193">
          <cell r="B193">
            <v>0</v>
          </cell>
          <cell r="C193" t="str">
            <v>New Tariff 8</v>
          </cell>
          <cell r="D193" t="str">
            <v/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Q193" t="str">
            <v>New Tariff 8</v>
          </cell>
          <cell r="AR193" t="str">
            <v/>
          </cell>
        </row>
        <row r="194">
          <cell r="B194">
            <v>0</v>
          </cell>
          <cell r="C194" t="str">
            <v>New Tariff 9</v>
          </cell>
          <cell r="D194" t="str">
            <v/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Q194" t="str">
            <v>New Tariff 9</v>
          </cell>
          <cell r="AR194" t="str">
            <v/>
          </cell>
        </row>
        <row r="195">
          <cell r="B195">
            <v>0</v>
          </cell>
          <cell r="C195" t="str">
            <v>New Tariff 10</v>
          </cell>
          <cell r="D195" t="str">
            <v/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Q195" t="str">
            <v>New Tariff 10</v>
          </cell>
          <cell r="AR195" t="str">
            <v/>
          </cell>
        </row>
        <row r="196">
          <cell r="B196">
            <v>0</v>
          </cell>
          <cell r="C196" t="str">
            <v>New Tariff 11</v>
          </cell>
          <cell r="D196" t="str">
            <v/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 t="str">
            <v>New Tariff 11</v>
          </cell>
          <cell r="AR196" t="str">
            <v/>
          </cell>
        </row>
        <row r="197">
          <cell r="B197">
            <v>9</v>
          </cell>
          <cell r="C197" t="str">
            <v>Dedicated circuit</v>
          </cell>
          <cell r="D197" t="str">
            <v>DD1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0.25900000000000001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V197">
            <v>9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Q197" t="str">
            <v>Dedicated circuit</v>
          </cell>
          <cell r="AR197" t="str">
            <v>DD1</v>
          </cell>
        </row>
        <row r="198">
          <cell r="B198">
            <v>10</v>
          </cell>
          <cell r="C198" t="str">
            <v>Hot Water Interval</v>
          </cell>
          <cell r="D198" t="str">
            <v>D3.HW</v>
          </cell>
          <cell r="E198">
            <v>0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0.25900000000000001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V198">
            <v>10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Q198" t="str">
            <v>Hot Water Interval</v>
          </cell>
          <cell r="AR198" t="str">
            <v>D3.HW</v>
          </cell>
        </row>
        <row r="199">
          <cell r="B199">
            <v>11</v>
          </cell>
          <cell r="C199" t="str">
            <v>Dedicated Circuit AMI - Slab Heat</v>
          </cell>
          <cell r="D199" t="str">
            <v>DCSH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0.25900000000000001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0.25900000000000001</v>
          </cell>
          <cell r="V199">
            <v>11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Q199" t="str">
            <v>Dedicated Circuit AMI - Slab Heat</v>
          </cell>
          <cell r="AR199" t="str">
            <v>DCSH</v>
          </cell>
        </row>
        <row r="200">
          <cell r="B200">
            <v>12</v>
          </cell>
          <cell r="C200" t="str">
            <v>Dedicated Circuit AMI - Hot Water</v>
          </cell>
          <cell r="D200" t="str">
            <v>DCHW</v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0.25900000000000001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V200">
            <v>12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Q200" t="str">
            <v>Dedicated Circuit AMI - Hot Water</v>
          </cell>
          <cell r="AR200" t="str">
            <v>DCHW</v>
          </cell>
        </row>
        <row r="201">
          <cell r="B201">
            <v>0</v>
          </cell>
          <cell r="C201" t="str">
            <v>New Tariff 4</v>
          </cell>
          <cell r="D201" t="str">
            <v/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Q201" t="str">
            <v>New Tariff 4</v>
          </cell>
          <cell r="AR201" t="str">
            <v/>
          </cell>
        </row>
        <row r="202">
          <cell r="B202">
            <v>0</v>
          </cell>
          <cell r="C202" t="str">
            <v>New Tariff 5</v>
          </cell>
          <cell r="D202" t="str">
            <v/>
          </cell>
          <cell r="E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Q202" t="str">
            <v>New Tariff 5</v>
          </cell>
          <cell r="AR202" t="str">
            <v/>
          </cell>
        </row>
        <row r="203">
          <cell r="B203">
            <v>0</v>
          </cell>
          <cell r="C203" t="str">
            <v>New Tariff 6</v>
          </cell>
          <cell r="D203" t="str">
            <v/>
          </cell>
          <cell r="E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Q203" t="str">
            <v>New Tariff 6</v>
          </cell>
          <cell r="AR203" t="str">
            <v/>
          </cell>
        </row>
        <row r="204">
          <cell r="B204">
            <v>0</v>
          </cell>
          <cell r="C204" t="str">
            <v>New Tariff 7</v>
          </cell>
          <cell r="D204" t="str">
            <v/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Q204" t="str">
            <v>New Tariff 7</v>
          </cell>
          <cell r="AR204" t="str">
            <v/>
          </cell>
        </row>
        <row r="205">
          <cell r="B205">
            <v>0</v>
          </cell>
          <cell r="C205" t="str">
            <v>New Tariff 8</v>
          </cell>
          <cell r="D205" t="str">
            <v/>
          </cell>
          <cell r="E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Q205" t="str">
            <v>New Tariff 8</v>
          </cell>
          <cell r="AR205" t="str">
            <v/>
          </cell>
        </row>
        <row r="206">
          <cell r="B206">
            <v>0</v>
          </cell>
          <cell r="C206" t="str">
            <v>New Tariff 9</v>
          </cell>
          <cell r="D206" t="str">
            <v/>
          </cell>
          <cell r="E206">
            <v>0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Q206" t="str">
            <v>New Tariff 9</v>
          </cell>
          <cell r="AR206" t="str">
            <v/>
          </cell>
        </row>
        <row r="207">
          <cell r="B207">
            <v>0</v>
          </cell>
          <cell r="C207" t="str">
            <v>New Tariff 10</v>
          </cell>
          <cell r="D207" t="str">
            <v/>
          </cell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Q207" t="str">
            <v>New Tariff 10</v>
          </cell>
          <cell r="AR207" t="str">
            <v/>
          </cell>
        </row>
        <row r="208">
          <cell r="B208">
            <v>0</v>
          </cell>
          <cell r="C208" t="str">
            <v>New Tariff 11</v>
          </cell>
          <cell r="D208" t="str">
            <v/>
          </cell>
          <cell r="E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Q208" t="str">
            <v>New Tariff 11</v>
          </cell>
          <cell r="AR208" t="str">
            <v/>
          </cell>
        </row>
        <row r="209">
          <cell r="B209">
            <v>13</v>
          </cell>
          <cell r="C209" t="str">
            <v>Non-Residential Single Rate</v>
          </cell>
          <cell r="D209" t="str">
            <v>ND1</v>
          </cell>
          <cell r="E209">
            <v>23.666</v>
          </cell>
          <cell r="F209">
            <v>0</v>
          </cell>
          <cell r="H209">
            <v>5.8620000000000001</v>
          </cell>
          <cell r="I209">
            <v>6.9210000000000003</v>
          </cell>
          <cell r="J209">
            <v>7.9809999999999999</v>
          </cell>
          <cell r="K209">
            <v>9.0410000000000004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V209">
            <v>13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Q209" t="str">
            <v>Non-Residential Single Rate</v>
          </cell>
          <cell r="AR209" t="str">
            <v>ND1</v>
          </cell>
        </row>
        <row r="210">
          <cell r="B210">
            <v>14</v>
          </cell>
          <cell r="C210" t="str">
            <v>Non-Residential Single Rate (R)</v>
          </cell>
          <cell r="D210" t="str">
            <v>ND1.R</v>
          </cell>
          <cell r="E210">
            <v>23.666</v>
          </cell>
          <cell r="F210">
            <v>0</v>
          </cell>
          <cell r="H210">
            <v>5.9189999999999996</v>
          </cell>
          <cell r="I210">
            <v>6.99</v>
          </cell>
          <cell r="J210">
            <v>8.06</v>
          </cell>
          <cell r="K210">
            <v>9.1300000000000008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V210">
            <v>14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Q210" t="str">
            <v>Non-Residential Single Rate (R)</v>
          </cell>
          <cell r="AR210" t="str">
            <v>ND1.R</v>
          </cell>
        </row>
        <row r="211">
          <cell r="B211">
            <v>0</v>
          </cell>
          <cell r="C211" t="str">
            <v>New Tariff 2</v>
          </cell>
          <cell r="D211" t="str">
            <v/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 t="str">
            <v>New Tariff 2</v>
          </cell>
          <cell r="AR211" t="str">
            <v/>
          </cell>
        </row>
        <row r="212">
          <cell r="B212">
            <v>0</v>
          </cell>
          <cell r="C212" t="str">
            <v>New Tariff 3</v>
          </cell>
          <cell r="D212" t="str">
            <v/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Q212" t="str">
            <v>New Tariff 3</v>
          </cell>
          <cell r="AR212" t="str">
            <v/>
          </cell>
        </row>
        <row r="213">
          <cell r="B213">
            <v>0</v>
          </cell>
          <cell r="C213" t="str">
            <v>New Tariff 4</v>
          </cell>
          <cell r="D213" t="str">
            <v/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Q213" t="str">
            <v>New Tariff 4</v>
          </cell>
          <cell r="AR213" t="str">
            <v/>
          </cell>
        </row>
        <row r="214">
          <cell r="B214">
            <v>0</v>
          </cell>
          <cell r="C214" t="str">
            <v>New Tariff 5</v>
          </cell>
          <cell r="D214" t="str">
            <v/>
          </cell>
          <cell r="E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Q214" t="str">
            <v>New Tariff 5</v>
          </cell>
          <cell r="AR214" t="str">
            <v/>
          </cell>
        </row>
        <row r="215">
          <cell r="B215">
            <v>0</v>
          </cell>
          <cell r="C215" t="str">
            <v>New Tariff 6</v>
          </cell>
          <cell r="D215" t="str">
            <v/>
          </cell>
          <cell r="E215">
            <v>0</v>
          </cell>
          <cell r="F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 t="str">
            <v>New Tariff 6</v>
          </cell>
          <cell r="AR215" t="str">
            <v/>
          </cell>
        </row>
        <row r="216">
          <cell r="B216">
            <v>0</v>
          </cell>
          <cell r="C216" t="str">
            <v>New Tariff 7</v>
          </cell>
          <cell r="D216" t="str">
            <v/>
          </cell>
          <cell r="E216">
            <v>0</v>
          </cell>
          <cell r="F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Q216" t="str">
            <v>New Tariff 7</v>
          </cell>
          <cell r="AR216" t="str">
            <v/>
          </cell>
        </row>
        <row r="217">
          <cell r="B217">
            <v>0</v>
          </cell>
          <cell r="C217" t="str">
            <v>New Tariff 8</v>
          </cell>
          <cell r="D217" t="str">
            <v/>
          </cell>
          <cell r="E217">
            <v>0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Q217" t="str">
            <v>New Tariff 8</v>
          </cell>
          <cell r="AR217" t="str">
            <v/>
          </cell>
        </row>
        <row r="218">
          <cell r="B218">
            <v>0</v>
          </cell>
          <cell r="C218" t="str">
            <v>New Tariff 9</v>
          </cell>
          <cell r="D218" t="str">
            <v/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Q218" t="str">
            <v>New Tariff 9</v>
          </cell>
          <cell r="AR218" t="str">
            <v/>
          </cell>
        </row>
        <row r="219">
          <cell r="B219">
            <v>0</v>
          </cell>
          <cell r="C219" t="str">
            <v>New Tariff 10</v>
          </cell>
          <cell r="D219" t="str">
            <v/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Q219" t="str">
            <v>New Tariff 10</v>
          </cell>
          <cell r="AR219" t="str">
            <v/>
          </cell>
        </row>
        <row r="220">
          <cell r="B220">
            <v>0</v>
          </cell>
          <cell r="C220" t="str">
            <v>New Tariff 11</v>
          </cell>
          <cell r="D220" t="str">
            <v/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Q220" t="str">
            <v>New Tariff 11</v>
          </cell>
          <cell r="AR220" t="str">
            <v/>
          </cell>
        </row>
        <row r="221">
          <cell r="B221">
            <v>15</v>
          </cell>
          <cell r="C221" t="str">
            <v>Non-Residential Two Rate 5d</v>
          </cell>
          <cell r="D221" t="str">
            <v>ND2</v>
          </cell>
          <cell r="E221">
            <v>29.821000000000002</v>
          </cell>
          <cell r="F221">
            <v>0</v>
          </cell>
          <cell r="H221">
            <v>8.5660000000000007</v>
          </cell>
          <cell r="I221">
            <v>9.1129999999999995</v>
          </cell>
          <cell r="J221">
            <v>9.9369999999999994</v>
          </cell>
          <cell r="K221">
            <v>10.856999999999999</v>
          </cell>
          <cell r="L221">
            <v>0.80400000000000005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V221">
            <v>15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Q221" t="str">
            <v>Non-Residential Two Rate 5d</v>
          </cell>
          <cell r="AR221" t="str">
            <v>ND2</v>
          </cell>
        </row>
        <row r="222">
          <cell r="B222">
            <v>16</v>
          </cell>
          <cell r="C222" t="str">
            <v>Business Sunraysia</v>
          </cell>
          <cell r="D222" t="str">
            <v>ND2.BS</v>
          </cell>
          <cell r="E222">
            <v>30.427</v>
          </cell>
          <cell r="F222">
            <v>0</v>
          </cell>
          <cell r="H222">
            <v>7.9939999999999998</v>
          </cell>
          <cell r="I222">
            <v>8.423</v>
          </cell>
          <cell r="J222">
            <v>9.0960000000000001</v>
          </cell>
          <cell r="K222">
            <v>9.9380000000000006</v>
          </cell>
          <cell r="L222">
            <v>0.80400000000000005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Q222" t="str">
            <v>Business Sunraysia</v>
          </cell>
          <cell r="AR222">
            <v>0</v>
          </cell>
        </row>
        <row r="223">
          <cell r="B223">
            <v>17</v>
          </cell>
          <cell r="C223" t="str">
            <v>Non-Residential Interval</v>
          </cell>
          <cell r="D223" t="str">
            <v>ND5</v>
          </cell>
          <cell r="E223">
            <v>29.821000000000002</v>
          </cell>
          <cell r="F223">
            <v>0</v>
          </cell>
          <cell r="H223">
            <v>8.5660000000000007</v>
          </cell>
          <cell r="I223">
            <v>9.1129999999999995</v>
          </cell>
          <cell r="J223">
            <v>9.9369999999999994</v>
          </cell>
          <cell r="K223">
            <v>10.856999999999999</v>
          </cell>
          <cell r="L223">
            <v>0.80400000000000005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V223">
            <v>16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Q223" t="str">
            <v>Non-Residential Interval</v>
          </cell>
          <cell r="AR223" t="str">
            <v>ND5</v>
          </cell>
        </row>
        <row r="224">
          <cell r="B224">
            <v>18</v>
          </cell>
          <cell r="C224" t="str">
            <v>Non-Residential AMI</v>
          </cell>
          <cell r="D224" t="str">
            <v>ND7</v>
          </cell>
          <cell r="E224">
            <v>29.821000000000002</v>
          </cell>
          <cell r="F224">
            <v>0</v>
          </cell>
          <cell r="H224">
            <v>8.5660000000000007</v>
          </cell>
          <cell r="I224">
            <v>0</v>
          </cell>
          <cell r="J224">
            <v>0</v>
          </cell>
          <cell r="K224">
            <v>0</v>
          </cell>
          <cell r="L224">
            <v>0.80400000000000005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5.9736357723040978</v>
          </cell>
          <cell r="S224">
            <v>5.9736357723040987</v>
          </cell>
          <cell r="T224">
            <v>5.9736357723040978</v>
          </cell>
          <cell r="V224">
            <v>17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Q224" t="str">
            <v>Non-Residential AMI</v>
          </cell>
          <cell r="AR224" t="str">
            <v>ND7</v>
          </cell>
        </row>
        <row r="225">
          <cell r="B225">
            <v>0</v>
          </cell>
          <cell r="C225" t="str">
            <v>New Tariff 4</v>
          </cell>
          <cell r="D225" t="str">
            <v/>
          </cell>
          <cell r="E225">
            <v>0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5.9736357723040987</v>
          </cell>
          <cell r="S225">
            <v>5.9736357723040987</v>
          </cell>
          <cell r="T225">
            <v>5.9736357723040978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Q225" t="str">
            <v>New Tariff 4</v>
          </cell>
          <cell r="AR225" t="str">
            <v/>
          </cell>
        </row>
        <row r="226">
          <cell r="B226">
            <v>0</v>
          </cell>
          <cell r="C226" t="str">
            <v>New Tariff 5</v>
          </cell>
          <cell r="D226" t="str">
            <v/>
          </cell>
          <cell r="E226">
            <v>0</v>
          </cell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Q226" t="str">
            <v>New Tariff 5</v>
          </cell>
          <cell r="AR226" t="str">
            <v/>
          </cell>
        </row>
        <row r="227">
          <cell r="B227">
            <v>0</v>
          </cell>
          <cell r="C227" t="str">
            <v>New Tariff 6</v>
          </cell>
          <cell r="D227" t="str">
            <v/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 t="str">
            <v>New Tariff 6</v>
          </cell>
          <cell r="AR227" t="str">
            <v/>
          </cell>
        </row>
        <row r="228">
          <cell r="B228">
            <v>0</v>
          </cell>
          <cell r="C228" t="str">
            <v>New Tariff 7</v>
          </cell>
          <cell r="D228" t="str">
            <v/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Q228" t="str">
            <v>New Tariff 7</v>
          </cell>
          <cell r="AR228" t="str">
            <v/>
          </cell>
        </row>
        <row r="229">
          <cell r="B229">
            <v>0</v>
          </cell>
          <cell r="C229" t="str">
            <v>New Tariff 8</v>
          </cell>
          <cell r="D229" t="str">
            <v/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Q229" t="str">
            <v>New Tariff 8</v>
          </cell>
          <cell r="AR229" t="str">
            <v/>
          </cell>
        </row>
        <row r="230">
          <cell r="B230">
            <v>0</v>
          </cell>
          <cell r="C230" t="str">
            <v>New Tariff 9</v>
          </cell>
          <cell r="D230" t="str">
            <v/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Q230" t="str">
            <v>New Tariff 9</v>
          </cell>
          <cell r="AR230" t="str">
            <v/>
          </cell>
        </row>
        <row r="231">
          <cell r="B231">
            <v>0</v>
          </cell>
          <cell r="C231" t="str">
            <v>New Tariff 10</v>
          </cell>
          <cell r="D231" t="str">
            <v/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Q231" t="str">
            <v>New Tariff 10</v>
          </cell>
          <cell r="AR231" t="str">
            <v/>
          </cell>
        </row>
        <row r="232">
          <cell r="B232">
            <v>0</v>
          </cell>
          <cell r="C232" t="str">
            <v>New Tariff 11</v>
          </cell>
          <cell r="D232" t="str">
            <v/>
          </cell>
          <cell r="E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Q232" t="str">
            <v>New Tariff 11</v>
          </cell>
          <cell r="AR232" t="str">
            <v/>
          </cell>
        </row>
        <row r="233">
          <cell r="B233">
            <v>19</v>
          </cell>
          <cell r="C233" t="str">
            <v>Non-Residential Two Rate 7d</v>
          </cell>
          <cell r="D233" t="str">
            <v>ND3</v>
          </cell>
          <cell r="E233">
            <v>31.7</v>
          </cell>
          <cell r="F233">
            <v>0</v>
          </cell>
          <cell r="H233">
            <v>7.2030000000000003</v>
          </cell>
          <cell r="I233">
            <v>7.827</v>
          </cell>
          <cell r="J233">
            <v>8.9819999999999993</v>
          </cell>
          <cell r="K233">
            <v>9.9719999999999995</v>
          </cell>
          <cell r="L233">
            <v>0.91200000000000003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V233">
            <v>18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Q233" t="str">
            <v>Non-Residential Two Rate 7d</v>
          </cell>
          <cell r="AR233" t="str">
            <v>ND3</v>
          </cell>
        </row>
        <row r="234">
          <cell r="B234">
            <v>0</v>
          </cell>
          <cell r="C234" t="str">
            <v>New Tariff  1</v>
          </cell>
          <cell r="D234" t="str">
            <v/>
          </cell>
          <cell r="E234">
            <v>0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 t="str">
            <v>New Tariff  1</v>
          </cell>
          <cell r="AR234" t="str">
            <v/>
          </cell>
        </row>
        <row r="235">
          <cell r="B235">
            <v>0</v>
          </cell>
          <cell r="C235" t="str">
            <v>New Tariff  2</v>
          </cell>
          <cell r="D235" t="str">
            <v/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Q235" t="str">
            <v>New Tariff  2</v>
          </cell>
          <cell r="AR235" t="str">
            <v/>
          </cell>
        </row>
        <row r="236">
          <cell r="B236">
            <v>0</v>
          </cell>
          <cell r="C236" t="str">
            <v>New Tariff  3</v>
          </cell>
          <cell r="D236" t="str">
            <v/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 t="str">
            <v>New Tariff  3</v>
          </cell>
          <cell r="AR236" t="str">
            <v/>
          </cell>
        </row>
        <row r="237">
          <cell r="B237">
            <v>0</v>
          </cell>
          <cell r="C237" t="str">
            <v>New Tariff  4</v>
          </cell>
          <cell r="D237" t="str">
            <v/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Q237" t="str">
            <v>New Tariff  4</v>
          </cell>
          <cell r="AR237" t="str">
            <v/>
          </cell>
        </row>
        <row r="238">
          <cell r="B238">
            <v>0</v>
          </cell>
          <cell r="C238" t="str">
            <v>New Tariff  5</v>
          </cell>
          <cell r="D238" t="str">
            <v/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Q238" t="str">
            <v>New Tariff  5</v>
          </cell>
          <cell r="AR238" t="str">
            <v/>
          </cell>
        </row>
        <row r="239">
          <cell r="B239">
            <v>0</v>
          </cell>
          <cell r="C239" t="str">
            <v>New Tariff  6</v>
          </cell>
          <cell r="D239" t="str">
            <v/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Q239" t="str">
            <v>New Tariff  6</v>
          </cell>
          <cell r="AR239" t="str">
            <v/>
          </cell>
        </row>
        <row r="240">
          <cell r="B240">
            <v>0</v>
          </cell>
          <cell r="C240" t="str">
            <v>New Tariff  7</v>
          </cell>
          <cell r="D240" t="str">
            <v/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Q240" t="str">
            <v>New Tariff  7</v>
          </cell>
          <cell r="AR240" t="str">
            <v/>
          </cell>
        </row>
        <row r="241">
          <cell r="B241">
            <v>0</v>
          </cell>
          <cell r="C241" t="str">
            <v>New Tariff  8</v>
          </cell>
          <cell r="D241" t="str">
            <v/>
          </cell>
          <cell r="E241">
            <v>0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Q241" t="str">
            <v>New Tariff  8</v>
          </cell>
          <cell r="AR241" t="str">
            <v/>
          </cell>
        </row>
        <row r="242">
          <cell r="B242">
            <v>0</v>
          </cell>
          <cell r="C242" t="str">
            <v>New Tariff  9</v>
          </cell>
          <cell r="D242" t="str">
            <v/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Q242" t="str">
            <v>New Tariff  9</v>
          </cell>
          <cell r="AR242" t="str">
            <v/>
          </cell>
        </row>
        <row r="243">
          <cell r="B243">
            <v>0</v>
          </cell>
          <cell r="C243" t="str">
            <v>New Tariff  10</v>
          </cell>
          <cell r="D243" t="str">
            <v/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Q243" t="str">
            <v>New Tariff  10</v>
          </cell>
          <cell r="AR243" t="str">
            <v/>
          </cell>
        </row>
        <row r="244">
          <cell r="B244">
            <v>0</v>
          </cell>
          <cell r="C244" t="str">
            <v>New Tariff  11</v>
          </cell>
          <cell r="D244" t="str">
            <v/>
          </cell>
          <cell r="E244">
            <v>0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Q244" t="str">
            <v>New Tariff  11</v>
          </cell>
          <cell r="AR244" t="str">
            <v/>
          </cell>
        </row>
        <row r="245">
          <cell r="B245">
            <v>20</v>
          </cell>
          <cell r="C245" t="str">
            <v>Unmetered supplies</v>
          </cell>
          <cell r="D245" t="str">
            <v>PL2</v>
          </cell>
          <cell r="E245">
            <v>0</v>
          </cell>
          <cell r="F245">
            <v>0</v>
          </cell>
          <cell r="H245">
            <v>9.1270000000000007</v>
          </cell>
          <cell r="I245">
            <v>0</v>
          </cell>
          <cell r="J245">
            <v>0</v>
          </cell>
          <cell r="K245">
            <v>0</v>
          </cell>
          <cell r="L245">
            <v>2.0569999999999999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V245">
            <v>19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Q245" t="str">
            <v>Unmetered supplies</v>
          </cell>
          <cell r="AR245" t="str">
            <v>PL2</v>
          </cell>
        </row>
        <row r="246">
          <cell r="B246">
            <v>0</v>
          </cell>
          <cell r="C246" t="str">
            <v>New Tariff 1</v>
          </cell>
          <cell r="D246" t="str">
            <v/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Q246" t="str">
            <v>New Tariff 1</v>
          </cell>
          <cell r="AR246">
            <v>0</v>
          </cell>
        </row>
        <row r="247">
          <cell r="B247">
            <v>0</v>
          </cell>
          <cell r="C247" t="str">
            <v>New Tariff 2</v>
          </cell>
          <cell r="D247" t="str">
            <v/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Q247" t="str">
            <v>New Tariff 2</v>
          </cell>
          <cell r="AR247" t="str">
            <v/>
          </cell>
        </row>
        <row r="248">
          <cell r="B248">
            <v>21</v>
          </cell>
          <cell r="C248" t="str">
            <v>Large Low Voltage Demand (kVa)</v>
          </cell>
          <cell r="D248" t="str">
            <v>DLk</v>
          </cell>
          <cell r="E248">
            <v>0</v>
          </cell>
          <cell r="F248">
            <v>0</v>
          </cell>
          <cell r="G248">
            <v>55.882770000000001</v>
          </cell>
          <cell r="H248">
            <v>1.907</v>
          </cell>
          <cell r="I248">
            <v>0</v>
          </cell>
          <cell r="J248">
            <v>0</v>
          </cell>
          <cell r="K248">
            <v>0</v>
          </cell>
          <cell r="L248">
            <v>1.163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V248">
            <v>20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Q248" t="str">
            <v>Large Low Voltage Demand (kVa)</v>
          </cell>
          <cell r="AR248" t="str">
            <v>DLk</v>
          </cell>
        </row>
        <row r="249">
          <cell r="B249">
            <v>22</v>
          </cell>
          <cell r="C249" t="str">
            <v>Large Low Voltage Demand Docklands (kVa)</v>
          </cell>
          <cell r="D249" t="str">
            <v>DLDKk</v>
          </cell>
          <cell r="E249">
            <v>0</v>
          </cell>
          <cell r="F249">
            <v>0</v>
          </cell>
          <cell r="G249">
            <v>47.863380000000006</v>
          </cell>
          <cell r="H249">
            <v>1.294</v>
          </cell>
          <cell r="I249">
            <v>0</v>
          </cell>
          <cell r="J249">
            <v>0</v>
          </cell>
          <cell r="K249">
            <v>0</v>
          </cell>
          <cell r="L249">
            <v>1.1160000000000001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V249">
            <v>21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Q249" t="str">
            <v>Large Low Voltage Demand Docklands (kVa)</v>
          </cell>
          <cell r="AR249" t="str">
            <v>DLDKk</v>
          </cell>
        </row>
        <row r="250">
          <cell r="B250">
            <v>23</v>
          </cell>
          <cell r="C250" t="str">
            <v>Large Low Voltage Demand CXX (kVa)</v>
          </cell>
          <cell r="D250" t="str">
            <v>DLCXXk</v>
          </cell>
          <cell r="E250">
            <v>0</v>
          </cell>
          <cell r="F250">
            <v>0</v>
          </cell>
          <cell r="G250">
            <v>64.045380000000009</v>
          </cell>
          <cell r="H250">
            <v>2.2519999999999998</v>
          </cell>
          <cell r="I250">
            <v>0</v>
          </cell>
          <cell r="J250">
            <v>0</v>
          </cell>
          <cell r="K250">
            <v>0</v>
          </cell>
          <cell r="L250">
            <v>1.3460000000000001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V250">
            <v>22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Q250" t="str">
            <v>Large Low Voltage Demand CXX (kVa)</v>
          </cell>
          <cell r="AR250" t="str">
            <v>DLCXXk</v>
          </cell>
        </row>
        <row r="251">
          <cell r="B251">
            <v>0</v>
          </cell>
          <cell r="C251" t="str">
            <v>New Tariff 6</v>
          </cell>
          <cell r="D251" t="str">
            <v/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Q251" t="str">
            <v>New Tariff 6</v>
          </cell>
          <cell r="AR251" t="str">
            <v/>
          </cell>
        </row>
        <row r="252">
          <cell r="B252">
            <v>0</v>
          </cell>
          <cell r="C252" t="str">
            <v>New Tariff 7</v>
          </cell>
          <cell r="D252" t="str">
            <v/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Q252" t="str">
            <v>New Tariff 7</v>
          </cell>
          <cell r="AR252" t="str">
            <v/>
          </cell>
        </row>
        <row r="253">
          <cell r="B253">
            <v>0</v>
          </cell>
          <cell r="C253" t="str">
            <v>New Tariff 8</v>
          </cell>
          <cell r="D253" t="str">
            <v/>
          </cell>
          <cell r="E253">
            <v>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 t="str">
            <v>New Tariff 8</v>
          </cell>
          <cell r="AR253" t="str">
            <v/>
          </cell>
        </row>
        <row r="254">
          <cell r="B254">
            <v>0</v>
          </cell>
          <cell r="C254" t="str">
            <v>New Tariff 9</v>
          </cell>
          <cell r="D254" t="str">
            <v/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 t="str">
            <v>New Tariff 9</v>
          </cell>
          <cell r="AR254" t="str">
            <v/>
          </cell>
        </row>
        <row r="255">
          <cell r="B255">
            <v>0</v>
          </cell>
          <cell r="C255" t="str">
            <v>New Tariff 10</v>
          </cell>
          <cell r="D255" t="str">
            <v/>
          </cell>
          <cell r="E255">
            <v>0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 t="str">
            <v>New Tariff 10</v>
          </cell>
          <cell r="AR255" t="str">
            <v/>
          </cell>
        </row>
        <row r="256">
          <cell r="B256">
            <v>0</v>
          </cell>
          <cell r="C256" t="str">
            <v>New Tariff 11</v>
          </cell>
          <cell r="D256" t="str">
            <v/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Q256" t="str">
            <v>New Tariff 11</v>
          </cell>
          <cell r="AR256" t="str">
            <v/>
          </cell>
        </row>
        <row r="257">
          <cell r="B257">
            <v>24</v>
          </cell>
          <cell r="C257" t="str">
            <v>Large Low Voltage Demand</v>
          </cell>
          <cell r="D257" t="str">
            <v>DL</v>
          </cell>
          <cell r="E257">
            <v>0</v>
          </cell>
          <cell r="F257">
            <v>60.088999999999999</v>
          </cell>
          <cell r="H257">
            <v>1.907</v>
          </cell>
          <cell r="I257">
            <v>0</v>
          </cell>
          <cell r="J257">
            <v>0</v>
          </cell>
          <cell r="K257">
            <v>0</v>
          </cell>
          <cell r="L257">
            <v>1.163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V257">
            <v>23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Q257" t="str">
            <v>Large Low Voltage Demand</v>
          </cell>
          <cell r="AR257" t="str">
            <v>DL</v>
          </cell>
        </row>
        <row r="258">
          <cell r="B258">
            <v>25</v>
          </cell>
          <cell r="C258" t="str">
            <v>Large Low Voltage Demand A</v>
          </cell>
          <cell r="D258" t="str">
            <v>DL.A</v>
          </cell>
          <cell r="E258">
            <v>0</v>
          </cell>
          <cell r="F258">
            <v>58.643999999999998</v>
          </cell>
          <cell r="H258">
            <v>1.8069999999999999</v>
          </cell>
          <cell r="I258">
            <v>0</v>
          </cell>
          <cell r="J258">
            <v>0</v>
          </cell>
          <cell r="K258">
            <v>0</v>
          </cell>
          <cell r="L258">
            <v>1.022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V258">
            <v>24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Q258" t="str">
            <v>Large Low Voltage Demand A</v>
          </cell>
          <cell r="AR258" t="str">
            <v>DL.A</v>
          </cell>
        </row>
        <row r="259">
          <cell r="B259">
            <v>26</v>
          </cell>
          <cell r="C259" t="str">
            <v>Large Low Voltage Demand C</v>
          </cell>
          <cell r="D259" t="str">
            <v>DL.C</v>
          </cell>
          <cell r="E259">
            <v>0</v>
          </cell>
          <cell r="F259">
            <v>57.889000000000003</v>
          </cell>
          <cell r="H259">
            <v>1.9330000000000001</v>
          </cell>
          <cell r="I259">
            <v>0</v>
          </cell>
          <cell r="J259">
            <v>0</v>
          </cell>
          <cell r="K259">
            <v>0</v>
          </cell>
          <cell r="L259">
            <v>1.093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V259">
            <v>25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Q259" t="str">
            <v>Large Low Voltage Demand C</v>
          </cell>
          <cell r="AR259" t="str">
            <v>DL.C</v>
          </cell>
        </row>
        <row r="260">
          <cell r="B260">
            <v>27</v>
          </cell>
          <cell r="C260" t="str">
            <v>Large Low Voltage Demand S</v>
          </cell>
          <cell r="D260" t="str">
            <v>DL.S</v>
          </cell>
          <cell r="E260">
            <v>0</v>
          </cell>
          <cell r="F260">
            <v>62.938000000000002</v>
          </cell>
          <cell r="H260">
            <v>2.1150000000000002</v>
          </cell>
          <cell r="I260">
            <v>0</v>
          </cell>
          <cell r="J260">
            <v>0</v>
          </cell>
          <cell r="K260">
            <v>0</v>
          </cell>
          <cell r="L260">
            <v>1.2889999999999999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V260">
            <v>26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 t="str">
            <v>Large Low Voltage Demand S</v>
          </cell>
          <cell r="AR260" t="str">
            <v>DL.S</v>
          </cell>
        </row>
        <row r="261">
          <cell r="B261">
            <v>28</v>
          </cell>
          <cell r="C261" t="str">
            <v>Large Low Voltage Demand Docklands</v>
          </cell>
          <cell r="D261" t="str">
            <v>DL.DK</v>
          </cell>
          <cell r="E261">
            <v>0</v>
          </cell>
          <cell r="F261">
            <v>51.466000000000001</v>
          </cell>
          <cell r="H261">
            <v>1.294</v>
          </cell>
          <cell r="I261">
            <v>0</v>
          </cell>
          <cell r="J261">
            <v>0</v>
          </cell>
          <cell r="K261">
            <v>0</v>
          </cell>
          <cell r="L261">
            <v>1.1160000000000001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V261">
            <v>27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Q261" t="str">
            <v>Large Low Voltage Demand Docklands</v>
          </cell>
          <cell r="AR261" t="str">
            <v>DL.DK</v>
          </cell>
        </row>
        <row r="262">
          <cell r="B262">
            <v>29</v>
          </cell>
          <cell r="C262" t="str">
            <v>Large Low Voltage Demand CXX</v>
          </cell>
          <cell r="D262" t="str">
            <v>DL.CXX</v>
          </cell>
          <cell r="E262">
            <v>0</v>
          </cell>
          <cell r="F262">
            <v>68.866</v>
          </cell>
          <cell r="H262">
            <v>2.2519999999999998</v>
          </cell>
          <cell r="I262">
            <v>0</v>
          </cell>
          <cell r="J262">
            <v>0</v>
          </cell>
          <cell r="K262">
            <v>0</v>
          </cell>
          <cell r="L262">
            <v>1.3460000000000001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V262">
            <v>28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Q262" t="str">
            <v>Large Low Voltage Demand CXX</v>
          </cell>
          <cell r="AR262" t="str">
            <v>DL.CXX</v>
          </cell>
        </row>
        <row r="263">
          <cell r="B263">
            <v>30</v>
          </cell>
          <cell r="C263" t="str">
            <v>Large Low Voltage Demand EN.R</v>
          </cell>
          <cell r="D263" t="str">
            <v>DL.R</v>
          </cell>
          <cell r="E263">
            <v>0</v>
          </cell>
          <cell r="F263">
            <v>66.366</v>
          </cell>
          <cell r="H263">
            <v>2.1320000000000001</v>
          </cell>
          <cell r="I263">
            <v>0</v>
          </cell>
          <cell r="J263">
            <v>0</v>
          </cell>
          <cell r="K263">
            <v>0</v>
          </cell>
          <cell r="L263">
            <v>1.3129999999999999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V263">
            <v>29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Q263" t="str">
            <v>Large Low Voltage Demand EN.R</v>
          </cell>
          <cell r="AR263" t="str">
            <v>DL.R</v>
          </cell>
        </row>
        <row r="264">
          <cell r="B264">
            <v>31</v>
          </cell>
          <cell r="C264" t="str">
            <v>Large Low Voltage Demand EN.NR</v>
          </cell>
          <cell r="D264" t="str">
            <v>DL.NR</v>
          </cell>
          <cell r="E264">
            <v>0</v>
          </cell>
          <cell r="F264">
            <v>66.366</v>
          </cell>
          <cell r="H264">
            <v>2.1320000000000001</v>
          </cell>
          <cell r="I264">
            <v>0</v>
          </cell>
          <cell r="J264">
            <v>0</v>
          </cell>
          <cell r="K264">
            <v>0</v>
          </cell>
          <cell r="L264">
            <v>1.3129999999999999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V264">
            <v>30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Q264" t="str">
            <v>Large Low Voltage Demand EN.NR</v>
          </cell>
          <cell r="AR264" t="str">
            <v>DL.NR</v>
          </cell>
        </row>
        <row r="265">
          <cell r="B265">
            <v>32</v>
          </cell>
          <cell r="C265" t="str">
            <v>Large Low Voltage Demand EN.R CXX</v>
          </cell>
          <cell r="D265" t="str">
            <v>DL.CXXR</v>
          </cell>
          <cell r="E265">
            <v>0</v>
          </cell>
          <cell r="F265">
            <v>69.650000000000006</v>
          </cell>
          <cell r="H265">
            <v>2.1320000000000001</v>
          </cell>
          <cell r="I265">
            <v>0</v>
          </cell>
          <cell r="J265">
            <v>0</v>
          </cell>
          <cell r="K265">
            <v>0</v>
          </cell>
          <cell r="L265">
            <v>1.7290000000000001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V265">
            <v>31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Q265" t="str">
            <v>Large Low Voltage Demand EN.R CXX</v>
          </cell>
          <cell r="AR265" t="str">
            <v>DL.CXXR</v>
          </cell>
        </row>
        <row r="266">
          <cell r="B266">
            <v>33</v>
          </cell>
          <cell r="C266" t="str">
            <v>Large Low Voltage Demand EN.NR CXX</v>
          </cell>
          <cell r="D266" t="str">
            <v>DL.CXXNR</v>
          </cell>
          <cell r="E266">
            <v>0</v>
          </cell>
          <cell r="F266">
            <v>69.650000000000006</v>
          </cell>
          <cell r="H266">
            <v>2.1320000000000001</v>
          </cell>
          <cell r="I266">
            <v>0</v>
          </cell>
          <cell r="J266">
            <v>0</v>
          </cell>
          <cell r="K266">
            <v>0</v>
          </cell>
          <cell r="L266">
            <v>1.7290000000000001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V266">
            <v>32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Q266" t="str">
            <v>Large Low Voltage Demand EN.NR CXX</v>
          </cell>
          <cell r="AR266" t="str">
            <v>DL.CXXNR</v>
          </cell>
        </row>
        <row r="267">
          <cell r="B267">
            <v>0</v>
          </cell>
          <cell r="C267" t="str">
            <v>New Tariff 10</v>
          </cell>
          <cell r="D267" t="str">
            <v/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Q267" t="str">
            <v>New Tariff 10</v>
          </cell>
          <cell r="AR267">
            <v>0</v>
          </cell>
        </row>
        <row r="268">
          <cell r="B268">
            <v>0</v>
          </cell>
          <cell r="C268" t="str">
            <v>New Tariff 11</v>
          </cell>
          <cell r="D268" t="str">
            <v/>
          </cell>
          <cell r="E268">
            <v>0</v>
          </cell>
          <cell r="F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Q268" t="str">
            <v>New Tariff 11</v>
          </cell>
          <cell r="AR268" t="str">
            <v/>
          </cell>
        </row>
        <row r="269">
          <cell r="B269">
            <v>34</v>
          </cell>
          <cell r="C269" t="str">
            <v>High Voltage Demand</v>
          </cell>
          <cell r="D269" t="str">
            <v>DH</v>
          </cell>
          <cell r="E269">
            <v>0</v>
          </cell>
          <cell r="F269">
            <v>51.444000000000003</v>
          </cell>
          <cell r="H269">
            <v>1.2070000000000001</v>
          </cell>
          <cell r="I269">
            <v>0</v>
          </cell>
          <cell r="J269">
            <v>0</v>
          </cell>
          <cell r="K269">
            <v>0</v>
          </cell>
          <cell r="L269">
            <v>0.32600000000000001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V269">
            <v>33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Q269" t="str">
            <v>High Voltage Demand</v>
          </cell>
          <cell r="AR269" t="str">
            <v>DH</v>
          </cell>
        </row>
        <row r="270">
          <cell r="B270">
            <v>35</v>
          </cell>
          <cell r="C270" t="str">
            <v>High Voltage Demand A</v>
          </cell>
          <cell r="D270" t="str">
            <v>DH.A</v>
          </cell>
          <cell r="E270">
            <v>0</v>
          </cell>
          <cell r="F270">
            <v>28.029</v>
          </cell>
          <cell r="H270">
            <v>0.70499999999999996</v>
          </cell>
          <cell r="I270">
            <v>0</v>
          </cell>
          <cell r="J270">
            <v>0</v>
          </cell>
          <cell r="K270">
            <v>0</v>
          </cell>
          <cell r="L270">
            <v>0.21199999999999999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V270">
            <v>34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Q270" t="str">
            <v>High Voltage Demand A</v>
          </cell>
          <cell r="AR270" t="str">
            <v>DH.A</v>
          </cell>
        </row>
        <row r="271">
          <cell r="B271">
            <v>36</v>
          </cell>
          <cell r="C271" t="str">
            <v>High Voltage Demand C</v>
          </cell>
          <cell r="D271" t="str">
            <v>DH.C</v>
          </cell>
          <cell r="E271">
            <v>0</v>
          </cell>
          <cell r="F271">
            <v>50.405000000000001</v>
          </cell>
          <cell r="H271">
            <v>1.1950000000000001</v>
          </cell>
          <cell r="I271">
            <v>0</v>
          </cell>
          <cell r="J271">
            <v>0</v>
          </cell>
          <cell r="K271">
            <v>0</v>
          </cell>
          <cell r="L271">
            <v>0.32500000000000001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V271">
            <v>35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Q271" t="str">
            <v>High Voltage Demand C</v>
          </cell>
          <cell r="AR271" t="str">
            <v>DH.C</v>
          </cell>
        </row>
        <row r="272">
          <cell r="B272">
            <v>37</v>
          </cell>
          <cell r="C272" t="str">
            <v>High Voltage Demand D1</v>
          </cell>
          <cell r="D272" t="str">
            <v>DH.D1</v>
          </cell>
          <cell r="E272">
            <v>0</v>
          </cell>
          <cell r="F272">
            <v>31.542000000000002</v>
          </cell>
          <cell r="H272">
            <v>0.30099999999999999</v>
          </cell>
          <cell r="I272">
            <v>0</v>
          </cell>
          <cell r="J272">
            <v>0</v>
          </cell>
          <cell r="K272">
            <v>0</v>
          </cell>
          <cell r="L272">
            <v>9.4E-2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V272">
            <v>36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Q272" t="str">
            <v>High Voltage Demand D1</v>
          </cell>
          <cell r="AR272" t="str">
            <v>DH.D1</v>
          </cell>
          <cell r="AT272">
            <v>31.762</v>
          </cell>
          <cell r="AV272">
            <v>0.30299999999999999</v>
          </cell>
          <cell r="AZ272">
            <v>9.4E-2</v>
          </cell>
        </row>
        <row r="273">
          <cell r="B273">
            <v>38</v>
          </cell>
          <cell r="C273" t="str">
            <v>High Voltage Demand D2</v>
          </cell>
          <cell r="D273" t="str">
            <v>DH.D2</v>
          </cell>
          <cell r="E273">
            <v>0</v>
          </cell>
          <cell r="F273">
            <v>36.048000000000002</v>
          </cell>
          <cell r="H273">
            <v>0.16700000000000001</v>
          </cell>
          <cell r="I273">
            <v>0</v>
          </cell>
          <cell r="J273">
            <v>0</v>
          </cell>
          <cell r="K273">
            <v>0</v>
          </cell>
          <cell r="L273">
            <v>0.16600000000000001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V273">
            <v>37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Q273" t="str">
            <v>High Voltage Demand D2</v>
          </cell>
          <cell r="AR273" t="str">
            <v>DH.D2</v>
          </cell>
          <cell r="AT273">
            <v>36.299999999999997</v>
          </cell>
          <cell r="AV273">
            <v>0.16800000000000001</v>
          </cell>
          <cell r="AZ273">
            <v>0.16700000000000001</v>
          </cell>
        </row>
        <row r="274">
          <cell r="B274">
            <v>39</v>
          </cell>
          <cell r="C274" t="str">
            <v>High Voltage Demand Docklands</v>
          </cell>
          <cell r="D274" t="str">
            <v>DH.DK</v>
          </cell>
          <cell r="E274">
            <v>0</v>
          </cell>
          <cell r="F274">
            <v>27.091000000000001</v>
          </cell>
          <cell r="H274">
            <v>0.871</v>
          </cell>
          <cell r="I274">
            <v>0</v>
          </cell>
          <cell r="J274">
            <v>0</v>
          </cell>
          <cell r="K274">
            <v>0</v>
          </cell>
          <cell r="L274">
            <v>0.40899999999999997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V274">
            <v>38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Q274" t="str">
            <v>High Voltage Demand Docklands</v>
          </cell>
          <cell r="AR274" t="str">
            <v>DH.DK</v>
          </cell>
        </row>
        <row r="275">
          <cell r="B275">
            <v>40</v>
          </cell>
          <cell r="C275" t="str">
            <v>High Voltage Demand D3</v>
          </cell>
          <cell r="D275" t="str">
            <v>DH.D3</v>
          </cell>
          <cell r="E275">
            <v>0</v>
          </cell>
          <cell r="F275">
            <v>34.941000000000003</v>
          </cell>
          <cell r="H275">
            <v>0.83699999999999997</v>
          </cell>
          <cell r="I275">
            <v>0</v>
          </cell>
          <cell r="J275">
            <v>0</v>
          </cell>
          <cell r="K275">
            <v>0</v>
          </cell>
          <cell r="L275">
            <v>0.105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V275">
            <v>39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Q275" t="str">
            <v>High Voltage Demand D3</v>
          </cell>
          <cell r="AR275" t="str">
            <v>DH.D3</v>
          </cell>
          <cell r="AT275">
            <v>35.534999999999997</v>
          </cell>
          <cell r="AV275">
            <v>0.85099999999999998</v>
          </cell>
          <cell r="AZ275">
            <v>0.107</v>
          </cell>
        </row>
        <row r="276">
          <cell r="B276">
            <v>41</v>
          </cell>
          <cell r="C276" t="str">
            <v>High Voltage Demand D4</v>
          </cell>
          <cell r="D276" t="str">
            <v>DH.D4</v>
          </cell>
          <cell r="E276">
            <v>0</v>
          </cell>
          <cell r="F276">
            <v>26.823</v>
          </cell>
          <cell r="H276">
            <v>0.65800000000000003</v>
          </cell>
          <cell r="I276">
            <v>0</v>
          </cell>
          <cell r="J276">
            <v>0</v>
          </cell>
          <cell r="K276">
            <v>0</v>
          </cell>
          <cell r="L276">
            <v>0.19900000000000001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V276">
            <v>40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Q276" t="str">
            <v>High Voltage Demand D4</v>
          </cell>
          <cell r="AR276" t="str">
            <v>DH.D4</v>
          </cell>
          <cell r="AT276">
            <v>27.279</v>
          </cell>
          <cell r="AV276">
            <v>0.66900000000000004</v>
          </cell>
          <cell r="AZ276">
            <v>0.20200000000000001</v>
          </cell>
        </row>
        <row r="277">
          <cell r="B277">
            <v>42</v>
          </cell>
          <cell r="C277" t="str">
            <v>High Voltage Demand D5</v>
          </cell>
          <cell r="D277" t="str">
            <v>DH.D5</v>
          </cell>
          <cell r="E277">
            <v>0</v>
          </cell>
          <cell r="F277">
            <v>26.823</v>
          </cell>
          <cell r="H277">
            <v>0.65800000000000003</v>
          </cell>
          <cell r="I277">
            <v>0</v>
          </cell>
          <cell r="J277">
            <v>0</v>
          </cell>
          <cell r="K277">
            <v>0</v>
          </cell>
          <cell r="L277">
            <v>0.19900000000000001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Q277" t="str">
            <v>High Voltage Demand D5</v>
          </cell>
          <cell r="AR277">
            <v>0</v>
          </cell>
          <cell r="AT277">
            <v>27.279</v>
          </cell>
          <cell r="AV277">
            <v>0.66900000000000004</v>
          </cell>
          <cell r="AZ277">
            <v>0.20200000000000001</v>
          </cell>
        </row>
        <row r="278">
          <cell r="B278">
            <v>43</v>
          </cell>
          <cell r="C278" t="str">
            <v>High Voltage Demand EN.R</v>
          </cell>
          <cell r="D278" t="str">
            <v>DH.R</v>
          </cell>
          <cell r="E278">
            <v>0</v>
          </cell>
          <cell r="F278">
            <v>56.816000000000003</v>
          </cell>
          <cell r="H278">
            <v>1.365</v>
          </cell>
          <cell r="I278">
            <v>0</v>
          </cell>
          <cell r="J278">
            <v>0</v>
          </cell>
          <cell r="K278">
            <v>0</v>
          </cell>
          <cell r="L278">
            <v>0.372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Q278" t="str">
            <v>High Voltage Demand EN.R</v>
          </cell>
          <cell r="AR278">
            <v>0</v>
          </cell>
        </row>
        <row r="279">
          <cell r="B279">
            <v>44</v>
          </cell>
          <cell r="C279" t="str">
            <v>High Voltage Demand EN.NR</v>
          </cell>
          <cell r="D279" t="str">
            <v>DH.NR</v>
          </cell>
          <cell r="E279">
            <v>0</v>
          </cell>
          <cell r="F279">
            <v>56.816000000000003</v>
          </cell>
          <cell r="H279">
            <v>1.365</v>
          </cell>
          <cell r="I279">
            <v>0</v>
          </cell>
          <cell r="J279">
            <v>0</v>
          </cell>
          <cell r="K279">
            <v>0</v>
          </cell>
          <cell r="L279">
            <v>0.372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Q279" t="str">
            <v>High Voltage Demand EN.NR</v>
          </cell>
          <cell r="AR279">
            <v>0</v>
          </cell>
        </row>
        <row r="280">
          <cell r="B280">
            <v>0</v>
          </cell>
          <cell r="C280" t="str">
            <v>New Tariff 11</v>
          </cell>
          <cell r="D280" t="str">
            <v/>
          </cell>
          <cell r="E280">
            <v>0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Q280" t="str">
            <v>New Tariff 11</v>
          </cell>
          <cell r="AR280" t="str">
            <v/>
          </cell>
        </row>
        <row r="281">
          <cell r="B281">
            <v>0</v>
          </cell>
          <cell r="C281" t="str">
            <v>New Tariff 1</v>
          </cell>
          <cell r="D281" t="str">
            <v/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Q281" t="str">
            <v>New Tariff 1</v>
          </cell>
          <cell r="AR281" t="str">
            <v/>
          </cell>
        </row>
        <row r="282">
          <cell r="B282">
            <v>0</v>
          </cell>
          <cell r="C282" t="str">
            <v>New Tariff 2</v>
          </cell>
          <cell r="D282" t="str">
            <v/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Q282" t="str">
            <v>New Tariff 2</v>
          </cell>
          <cell r="AR282" t="str">
            <v/>
          </cell>
        </row>
        <row r="283">
          <cell r="B283">
            <v>45</v>
          </cell>
          <cell r="C283" t="str">
            <v>High Voltage Demand (kVa)</v>
          </cell>
          <cell r="D283" t="str">
            <v>DHk</v>
          </cell>
          <cell r="E283">
            <v>0</v>
          </cell>
          <cell r="F283">
            <v>0</v>
          </cell>
          <cell r="G283">
            <v>47.842920000000007</v>
          </cell>
          <cell r="H283">
            <v>1.2070000000000001</v>
          </cell>
          <cell r="I283">
            <v>0</v>
          </cell>
          <cell r="J283">
            <v>0</v>
          </cell>
          <cell r="K283">
            <v>0</v>
          </cell>
          <cell r="L283">
            <v>0.32600000000000001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V283">
            <v>41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 t="str">
            <v>High Voltage Demand (kVa)</v>
          </cell>
          <cell r="AR283" t="str">
            <v>DHk</v>
          </cell>
        </row>
        <row r="284">
          <cell r="B284">
            <v>46</v>
          </cell>
          <cell r="C284" t="str">
            <v>High Voltage Demand Docklands (kVa)</v>
          </cell>
          <cell r="D284" t="str">
            <v>DHDKk</v>
          </cell>
          <cell r="E284">
            <v>0</v>
          </cell>
          <cell r="F284">
            <v>0</v>
          </cell>
          <cell r="G284">
            <v>25.194630000000004</v>
          </cell>
          <cell r="H284">
            <v>0.871</v>
          </cell>
          <cell r="I284">
            <v>0</v>
          </cell>
          <cell r="J284">
            <v>0</v>
          </cell>
          <cell r="K284">
            <v>0</v>
          </cell>
          <cell r="L284">
            <v>0.40899999999999997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V284">
            <v>42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Q284" t="str">
            <v>High Voltage Demand Docklands (kVa)</v>
          </cell>
          <cell r="AR284" t="str">
            <v>DHDKk</v>
          </cell>
        </row>
        <row r="285">
          <cell r="B285">
            <v>0</v>
          </cell>
          <cell r="C285" t="str">
            <v>New Tariff 5</v>
          </cell>
          <cell r="D285" t="str">
            <v/>
          </cell>
          <cell r="E285">
            <v>0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Q285" t="str">
            <v>New Tariff 5</v>
          </cell>
          <cell r="AR285" t="str">
            <v/>
          </cell>
        </row>
        <row r="286">
          <cell r="B286">
            <v>0</v>
          </cell>
          <cell r="C286" t="str">
            <v>New Tariff 6</v>
          </cell>
          <cell r="D286" t="str">
            <v/>
          </cell>
          <cell r="E286">
            <v>0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Q286" t="str">
            <v>New Tariff 6</v>
          </cell>
          <cell r="AR286" t="str">
            <v/>
          </cell>
        </row>
        <row r="287">
          <cell r="B287">
            <v>0</v>
          </cell>
          <cell r="C287" t="str">
            <v>New Tariff 7</v>
          </cell>
          <cell r="D287" t="str">
            <v/>
          </cell>
          <cell r="E287">
            <v>0</v>
          </cell>
          <cell r="F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Q287" t="str">
            <v>New Tariff 7</v>
          </cell>
          <cell r="AR287" t="str">
            <v/>
          </cell>
        </row>
        <row r="288">
          <cell r="B288">
            <v>0</v>
          </cell>
          <cell r="C288" t="str">
            <v>New Tariff 8</v>
          </cell>
          <cell r="D288" t="str">
            <v/>
          </cell>
          <cell r="E288">
            <v>0</v>
          </cell>
          <cell r="F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Q288" t="str">
            <v>New Tariff 8</v>
          </cell>
          <cell r="AR288" t="str">
            <v/>
          </cell>
        </row>
        <row r="289">
          <cell r="B289">
            <v>0</v>
          </cell>
          <cell r="C289" t="str">
            <v>New Tariff 9</v>
          </cell>
          <cell r="D289" t="str">
            <v/>
          </cell>
          <cell r="E289">
            <v>0</v>
          </cell>
          <cell r="F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Q289" t="str">
            <v>New Tariff 9</v>
          </cell>
          <cell r="AR289" t="str">
            <v/>
          </cell>
        </row>
        <row r="290">
          <cell r="B290">
            <v>0</v>
          </cell>
          <cell r="C290" t="str">
            <v>New Tariff 10</v>
          </cell>
          <cell r="D290" t="str">
            <v/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Q290" t="str">
            <v>New Tariff 10</v>
          </cell>
          <cell r="AR290" t="str">
            <v/>
          </cell>
        </row>
        <row r="291">
          <cell r="B291">
            <v>0</v>
          </cell>
          <cell r="C291" t="str">
            <v>New Tariff 11</v>
          </cell>
          <cell r="D291" t="str">
            <v/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Q291" t="str">
            <v>New Tariff 11</v>
          </cell>
          <cell r="AR291" t="str">
            <v/>
          </cell>
        </row>
        <row r="292">
          <cell r="B292">
            <v>0</v>
          </cell>
          <cell r="C292" t="str">
            <v>New Tariff 12</v>
          </cell>
          <cell r="D292" t="str">
            <v/>
          </cell>
          <cell r="E292">
            <v>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Q292" t="str">
            <v>New Tariff 12</v>
          </cell>
          <cell r="AR292" t="str">
            <v/>
          </cell>
        </row>
        <row r="293">
          <cell r="B293">
            <v>0</v>
          </cell>
          <cell r="C293" t="str">
            <v>New Tariff 1</v>
          </cell>
          <cell r="D293" t="str">
            <v/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Q293" t="str">
            <v>New Tariff 1</v>
          </cell>
          <cell r="AR293" t="str">
            <v/>
          </cell>
        </row>
        <row r="294">
          <cell r="B294">
            <v>47</v>
          </cell>
          <cell r="C294" t="str">
            <v>Subtransmission Demand A</v>
          </cell>
          <cell r="D294" t="str">
            <v>DS.A</v>
          </cell>
          <cell r="E294">
            <v>0</v>
          </cell>
          <cell r="F294">
            <v>4.8029999999999999</v>
          </cell>
          <cell r="H294">
            <v>0.626</v>
          </cell>
          <cell r="I294">
            <v>0</v>
          </cell>
          <cell r="J294">
            <v>0</v>
          </cell>
          <cell r="K294">
            <v>0</v>
          </cell>
          <cell r="L294">
            <v>2.9000000000000001E-2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V294">
            <v>43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 t="str">
            <v>Subtransmission Demand A</v>
          </cell>
          <cell r="AR294" t="str">
            <v>DS.A</v>
          </cell>
        </row>
        <row r="295">
          <cell r="B295">
            <v>48</v>
          </cell>
          <cell r="C295" t="str">
            <v>Subtransmission Demand G</v>
          </cell>
          <cell r="D295" t="str">
            <v>DS.G</v>
          </cell>
          <cell r="E295">
            <v>0</v>
          </cell>
          <cell r="F295">
            <v>4.8029999999999999</v>
          </cell>
          <cell r="H295">
            <v>0.61899999999999999</v>
          </cell>
          <cell r="I295">
            <v>0</v>
          </cell>
          <cell r="J295">
            <v>0</v>
          </cell>
          <cell r="K295">
            <v>0</v>
          </cell>
          <cell r="L295">
            <v>2.9000000000000001E-2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V295">
            <v>44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Q295" t="str">
            <v>Subtransmission Demand G</v>
          </cell>
          <cell r="AR295" t="str">
            <v>DS.G</v>
          </cell>
        </row>
        <row r="296">
          <cell r="B296">
            <v>49</v>
          </cell>
          <cell r="C296" t="str">
            <v>Subtransmission Demand S</v>
          </cell>
          <cell r="D296" t="str">
            <v>DS.S</v>
          </cell>
          <cell r="E296">
            <v>0</v>
          </cell>
          <cell r="F296">
            <v>4.8339999999999996</v>
          </cell>
          <cell r="H296">
            <v>0.628</v>
          </cell>
          <cell r="I296">
            <v>0</v>
          </cell>
          <cell r="J296">
            <v>0</v>
          </cell>
          <cell r="K296">
            <v>0</v>
          </cell>
          <cell r="L296">
            <v>2.8000000000000001E-2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V296">
            <v>45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Q296" t="str">
            <v>Subtransmission Demand S</v>
          </cell>
          <cell r="AR296" t="str">
            <v>DS.S</v>
          </cell>
        </row>
        <row r="297">
          <cell r="B297">
            <v>50</v>
          </cell>
          <cell r="C297" t="str">
            <v>Subtransmission Demand (kVa)</v>
          </cell>
          <cell r="D297" t="str">
            <v>DSk</v>
          </cell>
          <cell r="E297">
            <v>0</v>
          </cell>
          <cell r="F297">
            <v>0</v>
          </cell>
          <cell r="G297">
            <v>4.4667900000000005</v>
          </cell>
          <cell r="H297">
            <v>0.626</v>
          </cell>
          <cell r="I297">
            <v>0</v>
          </cell>
          <cell r="J297">
            <v>0</v>
          </cell>
          <cell r="K297">
            <v>0</v>
          </cell>
          <cell r="L297">
            <v>2.9000000000000001E-2</v>
          </cell>
          <cell r="V297">
            <v>46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Q297" t="str">
            <v>Subtransmission Demand (kVa)</v>
          </cell>
          <cell r="AR297" t="str">
            <v>DSk</v>
          </cell>
        </row>
        <row r="298">
          <cell r="B298">
            <v>0</v>
          </cell>
          <cell r="C298" t="str">
            <v>New Tariff 5</v>
          </cell>
          <cell r="D298" t="str">
            <v/>
          </cell>
          <cell r="E298">
            <v>0</v>
          </cell>
          <cell r="F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Q298" t="str">
            <v>New Tariff 5</v>
          </cell>
          <cell r="AR298" t="str">
            <v/>
          </cell>
        </row>
        <row r="299">
          <cell r="B299">
            <v>0</v>
          </cell>
          <cell r="C299" t="str">
            <v>New Tariff 6</v>
          </cell>
          <cell r="D299" t="str">
            <v/>
          </cell>
          <cell r="E299">
            <v>0</v>
          </cell>
          <cell r="F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Q299" t="str">
            <v>New Tariff 6</v>
          </cell>
          <cell r="AR299" t="str">
            <v/>
          </cell>
        </row>
        <row r="300">
          <cell r="B300">
            <v>0</v>
          </cell>
          <cell r="C300" t="str">
            <v>New Tariff 7</v>
          </cell>
          <cell r="D300" t="str">
            <v/>
          </cell>
          <cell r="E300">
            <v>0</v>
          </cell>
          <cell r="F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Q300" t="str">
            <v>New Tariff 7</v>
          </cell>
          <cell r="AR300" t="str">
            <v/>
          </cell>
        </row>
        <row r="301">
          <cell r="B301">
            <v>0</v>
          </cell>
          <cell r="C301" t="str">
            <v>New Tariff 8</v>
          </cell>
          <cell r="D301" t="str">
            <v/>
          </cell>
          <cell r="E301">
            <v>0</v>
          </cell>
          <cell r="F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 t="str">
            <v>New Tariff 8</v>
          </cell>
          <cell r="AR301" t="str">
            <v/>
          </cell>
        </row>
        <row r="302">
          <cell r="B302">
            <v>0</v>
          </cell>
          <cell r="C302" t="str">
            <v>New Tariff 9</v>
          </cell>
          <cell r="D302" t="str">
            <v/>
          </cell>
          <cell r="E302">
            <v>0</v>
          </cell>
          <cell r="F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Q302" t="str">
            <v>New Tariff 9</v>
          </cell>
          <cell r="AR302" t="str">
            <v/>
          </cell>
        </row>
        <row r="303">
          <cell r="B303">
            <v>0</v>
          </cell>
          <cell r="C303" t="str">
            <v>New Tariff 10</v>
          </cell>
          <cell r="D303" t="str">
            <v/>
          </cell>
          <cell r="E303">
            <v>0</v>
          </cell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Q303" t="str">
            <v>New Tariff 10</v>
          </cell>
          <cell r="AR303" t="str">
            <v/>
          </cell>
        </row>
        <row r="304">
          <cell r="B304">
            <v>0</v>
          </cell>
          <cell r="C304" t="str">
            <v>New Tariff 11</v>
          </cell>
          <cell r="D304" t="str">
            <v/>
          </cell>
          <cell r="E304">
            <v>0</v>
          </cell>
          <cell r="F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Q304" t="str">
            <v>New Tariff 11</v>
          </cell>
          <cell r="AR304" t="str">
            <v/>
          </cell>
        </row>
        <row r="309">
          <cell r="BN309">
            <v>0</v>
          </cell>
        </row>
        <row r="313">
          <cell r="F313" t="str">
            <v>Demand charges</v>
          </cell>
          <cell r="H313" t="str">
            <v>Peak charges</v>
          </cell>
          <cell r="L313" t="str">
            <v>Off Peak charges</v>
          </cell>
          <cell r="N313" t="str">
            <v>Summer Time of Use Tariffs</v>
          </cell>
          <cell r="R313" t="str">
            <v>Winter Time of use tariffs</v>
          </cell>
        </row>
        <row r="314">
          <cell r="C314" t="str">
            <v>Network Tariffs</v>
          </cell>
          <cell r="D314" t="str">
            <v>Network Tariff Category</v>
          </cell>
          <cell r="E314" t="str">
            <v xml:space="preserve">Standing charges </v>
          </cell>
          <cell r="F314" t="str">
            <v>kW</v>
          </cell>
          <cell r="G314" t="str">
            <v>kVA</v>
          </cell>
          <cell r="H314" t="str">
            <v>Block1</v>
          </cell>
          <cell r="I314" t="str">
            <v>Block 2</v>
          </cell>
          <cell r="J314" t="str">
            <v>Block 3</v>
          </cell>
          <cell r="K314" t="str">
            <v>Block 4</v>
          </cell>
          <cell r="L314" t="str">
            <v>Block 1</v>
          </cell>
          <cell r="M314" t="str">
            <v>Block 2</v>
          </cell>
          <cell r="N314" t="str">
            <v>Block 1</v>
          </cell>
          <cell r="O314" t="str">
            <v>Block 2</v>
          </cell>
          <cell r="P314" t="str">
            <v>Block 3</v>
          </cell>
          <cell r="Q314" t="str">
            <v>Block 4</v>
          </cell>
          <cell r="R314" t="str">
            <v>Block1</v>
          </cell>
          <cell r="S314" t="str">
            <v>Block 2</v>
          </cell>
          <cell r="T314" t="str">
            <v>Block 3</v>
          </cell>
          <cell r="U314" t="str">
            <v>Block 4</v>
          </cell>
        </row>
        <row r="315">
          <cell r="E315" t="str">
            <v>$/cust pa</v>
          </cell>
          <cell r="F315" t="str">
            <v>$/kW pa</v>
          </cell>
          <cell r="G315" t="str">
            <v>$/kVa pa</v>
          </cell>
          <cell r="H315" t="str">
            <v>c/kWh</v>
          </cell>
          <cell r="I315" t="str">
            <v>c/kWh</v>
          </cell>
          <cell r="J315" t="str">
            <v>c/kWh</v>
          </cell>
          <cell r="K315" t="str">
            <v>c/kWh</v>
          </cell>
          <cell r="L315" t="str">
            <v>c/kWh</v>
          </cell>
          <cell r="M315" t="str">
            <v>c/kWh</v>
          </cell>
          <cell r="N315" t="str">
            <v>c/kWh</v>
          </cell>
          <cell r="O315" t="str">
            <v>c/kWh</v>
          </cell>
          <cell r="P315" t="str">
            <v>c/kWh</v>
          </cell>
          <cell r="Q315" t="str">
            <v>c/kWh</v>
          </cell>
          <cell r="R315" t="str">
            <v>c/kWh</v>
          </cell>
          <cell r="S315" t="str">
            <v>c/kWh</v>
          </cell>
          <cell r="T315" t="str">
            <v>c/kWh</v>
          </cell>
          <cell r="U315" t="str">
            <v>c/kWh</v>
          </cell>
          <cell r="BL315">
            <v>-7.6673496648920619E-2</v>
          </cell>
        </row>
        <row r="316">
          <cell r="B316">
            <v>1</v>
          </cell>
          <cell r="C316" t="str">
            <v>Residential Single Rate</v>
          </cell>
          <cell r="D316" t="str">
            <v>D1</v>
          </cell>
          <cell r="E316">
            <v>23.054136143388533</v>
          </cell>
          <cell r="F316">
            <v>0</v>
          </cell>
          <cell r="G316">
            <v>0</v>
          </cell>
          <cell r="H316">
            <v>5.4337856590814351</v>
          </cell>
          <cell r="I316">
            <v>6.4157246953586107</v>
          </cell>
          <cell r="J316">
            <v>7.3986378775051085</v>
          </cell>
          <cell r="K316">
            <v>8.380576913782285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B317">
            <v>2</v>
          </cell>
          <cell r="C317" t="str">
            <v>ClimateSaver</v>
          </cell>
          <cell r="D317" t="str">
            <v>D1.CS</v>
          </cell>
          <cell r="E317">
            <v>0</v>
          </cell>
          <cell r="F317">
            <v>0</v>
          </cell>
          <cell r="G317">
            <v>0</v>
          </cell>
          <cell r="H317">
            <v>5.7659694005204392</v>
          </cell>
          <cell r="I317">
            <v>6.8092796265649387</v>
          </cell>
          <cell r="J317">
            <v>7.851615706740116</v>
          </cell>
          <cell r="K317">
            <v>8.8939517869152933</v>
          </cell>
          <cell r="L317">
            <v>2.7285825799725885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B318">
            <v>3</v>
          </cell>
          <cell r="C318" t="str">
            <v>ClimateSaver Interval</v>
          </cell>
          <cell r="D318" t="str">
            <v>D3.CS</v>
          </cell>
          <cell r="E318">
            <v>0</v>
          </cell>
          <cell r="F318">
            <v>0</v>
          </cell>
          <cell r="G318">
            <v>0</v>
          </cell>
          <cell r="H318">
            <v>5.7659694005204392</v>
          </cell>
          <cell r="I318">
            <v>6.8092796265649387</v>
          </cell>
          <cell r="J318">
            <v>7.851615706740116</v>
          </cell>
          <cell r="K318">
            <v>8.8939517869152933</v>
          </cell>
          <cell r="L318">
            <v>2.7285825799725885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B319">
            <v>0</v>
          </cell>
          <cell r="C319" t="str">
            <v>New Tariff 3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B320">
            <v>0</v>
          </cell>
          <cell r="C320" t="str">
            <v>New Tariff 4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B321">
            <v>0</v>
          </cell>
          <cell r="C321" t="str">
            <v>New Tariff 5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B322">
            <v>0</v>
          </cell>
          <cell r="C322" t="str">
            <v>New Tariff 6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B323">
            <v>0</v>
          </cell>
          <cell r="C323" t="str">
            <v>New Tariff 7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B324">
            <v>0</v>
          </cell>
          <cell r="C324" t="str">
            <v>New Tariff 8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B325">
            <v>0</v>
          </cell>
          <cell r="C325" t="str">
            <v>New Tariff 9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B326">
            <v>0</v>
          </cell>
          <cell r="C326" t="str">
            <v>New Tariff 10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B327">
            <v>0</v>
          </cell>
          <cell r="C327" t="str">
            <v>New Tariff 11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B328">
            <v>4</v>
          </cell>
          <cell r="C328" t="str">
            <v>Residential Two Rate 5d</v>
          </cell>
          <cell r="D328" t="str">
            <v>D2</v>
          </cell>
          <cell r="E328">
            <v>28.468438885083515</v>
          </cell>
          <cell r="F328">
            <v>0</v>
          </cell>
          <cell r="G328">
            <v>0</v>
          </cell>
          <cell r="H328">
            <v>8.6728206745790626</v>
          </cell>
          <cell r="I328">
            <v>8.9650644353758402</v>
          </cell>
          <cell r="J328">
            <v>9.7287947969247561</v>
          </cell>
          <cell r="K328">
            <v>10.578249994974058</v>
          </cell>
          <cell r="L328">
            <v>0.79879961284452783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B329">
            <v>5</v>
          </cell>
          <cell r="C329" t="str">
            <v>Docklands Two Rate 5d</v>
          </cell>
          <cell r="D329" t="str">
            <v>D2.DK</v>
          </cell>
          <cell r="E329">
            <v>30.407963310904801</v>
          </cell>
          <cell r="F329">
            <v>0</v>
          </cell>
          <cell r="G329">
            <v>0</v>
          </cell>
          <cell r="H329">
            <v>8.805304512806936</v>
          </cell>
          <cell r="I329">
            <v>10.000581494465759</v>
          </cell>
          <cell r="J329">
            <v>10.801329399048932</v>
          </cell>
          <cell r="K329">
            <v>11.801777206843237</v>
          </cell>
          <cell r="L329">
            <v>0.95855953541343342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B330">
            <v>6</v>
          </cell>
          <cell r="C330" t="str">
            <v>Residential Interval</v>
          </cell>
          <cell r="D330" t="str">
            <v>D3</v>
          </cell>
          <cell r="E330">
            <v>28.468438885083515</v>
          </cell>
          <cell r="F330">
            <v>0</v>
          </cell>
          <cell r="G330">
            <v>0</v>
          </cell>
          <cell r="H330">
            <v>8.6728206745790626</v>
          </cell>
          <cell r="I330">
            <v>8.9650644353758402</v>
          </cell>
          <cell r="J330">
            <v>9.7287947969247561</v>
          </cell>
          <cell r="K330">
            <v>10.578249994974058</v>
          </cell>
          <cell r="L330">
            <v>0.79879961284452783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B331">
            <v>7</v>
          </cell>
          <cell r="C331" t="str">
            <v>Residential AMI</v>
          </cell>
          <cell r="D331" t="str">
            <v>D4</v>
          </cell>
          <cell r="E331">
            <v>28.468438885083515</v>
          </cell>
          <cell r="F331">
            <v>0</v>
          </cell>
          <cell r="G331">
            <v>0</v>
          </cell>
          <cell r="H331">
            <v>8.6728206745790626</v>
          </cell>
          <cell r="I331">
            <v>0</v>
          </cell>
          <cell r="J331">
            <v>0</v>
          </cell>
          <cell r="K331">
            <v>0</v>
          </cell>
          <cell r="L331">
            <v>0.79879961284452783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B332">
            <v>8</v>
          </cell>
          <cell r="C332" t="str">
            <v>Residential Docklands AMI</v>
          </cell>
          <cell r="D332" t="str">
            <v>D4.DK</v>
          </cell>
          <cell r="E332">
            <v>30.407963310904801</v>
          </cell>
          <cell r="F332">
            <v>0</v>
          </cell>
          <cell r="G332">
            <v>0</v>
          </cell>
          <cell r="H332">
            <v>8.805304512806936</v>
          </cell>
          <cell r="I332">
            <v>0</v>
          </cell>
          <cell r="J332">
            <v>0</v>
          </cell>
          <cell r="K332">
            <v>0</v>
          </cell>
          <cell r="L332">
            <v>0.95855953541343342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B333">
            <v>0</v>
          </cell>
          <cell r="C333" t="str">
            <v>New Tariff 5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B334">
            <v>0</v>
          </cell>
          <cell r="C334" t="str">
            <v>New Tariff 6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B335">
            <v>0</v>
          </cell>
          <cell r="C335" t="str">
            <v>New Tariff 7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B336">
            <v>0</v>
          </cell>
          <cell r="C336" t="str">
            <v>New Tariff 8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B337">
            <v>0</v>
          </cell>
          <cell r="C337" t="str">
            <v>New Tariff 9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B338">
            <v>0</v>
          </cell>
          <cell r="C338" t="str">
            <v>New Tariff 10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B339">
            <v>0</v>
          </cell>
          <cell r="C339" t="str">
            <v>New Tariff 11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B340">
            <v>9</v>
          </cell>
          <cell r="C340" t="str">
            <v>Dedicated circuit</v>
          </cell>
          <cell r="D340" t="str">
            <v>DD1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0.25230378015455213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B341">
            <v>10</v>
          </cell>
          <cell r="C341" t="str">
            <v>Hot Water Interval</v>
          </cell>
          <cell r="D341" t="str">
            <v>D3.HW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0.25230378015455213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B342">
            <v>11</v>
          </cell>
          <cell r="C342" t="str">
            <v>Dedicated Circuit AMI - Slab Heat</v>
          </cell>
          <cell r="D342" t="str">
            <v>DCSH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0.25230378015455213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B343">
            <v>12</v>
          </cell>
          <cell r="C343" t="str">
            <v>Dedicated Circuit AMI - Hot Water</v>
          </cell>
          <cell r="D343" t="str">
            <v>DCHW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0.25230378015455213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B344">
            <v>0</v>
          </cell>
          <cell r="C344" t="str">
            <v>New Tariff 4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>
            <v>0</v>
          </cell>
          <cell r="C345" t="str">
            <v>New Tariff 5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B346">
            <v>0</v>
          </cell>
          <cell r="C346" t="str">
            <v>New Tariff 6</v>
          </cell>
          <cell r="D346" t="str">
            <v/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B347">
            <v>0</v>
          </cell>
          <cell r="C347" t="str">
            <v>New Tariff 7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>
            <v>0</v>
          </cell>
          <cell r="C348" t="str">
            <v>New Tariff 8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B349">
            <v>0</v>
          </cell>
          <cell r="C349" t="str">
            <v>New Tariff 9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B350">
            <v>0</v>
          </cell>
          <cell r="C350" t="str">
            <v>New Tariff 10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B351">
            <v>0</v>
          </cell>
          <cell r="C351" t="str">
            <v>New Tariff 11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>
            <v>13</v>
          </cell>
          <cell r="C352" t="str">
            <v>Non-Residential Single Rate</v>
          </cell>
          <cell r="D352" t="str">
            <v>ND1</v>
          </cell>
          <cell r="E352">
            <v>23.054136143388533</v>
          </cell>
          <cell r="F352">
            <v>0</v>
          </cell>
          <cell r="G352">
            <v>0</v>
          </cell>
          <cell r="H352">
            <v>5.710443085969052</v>
          </cell>
          <cell r="I352">
            <v>6.7420635615816797</v>
          </cell>
          <cell r="J352">
            <v>7.7746581830636305</v>
          </cell>
          <cell r="K352">
            <v>8.8072528045455805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>
            <v>14</v>
          </cell>
          <cell r="C353" t="str">
            <v>Non-Residential Single Rate (R)</v>
          </cell>
          <cell r="D353" t="str">
            <v>ND1.R</v>
          </cell>
          <cell r="E353">
            <v>23.054136143388533</v>
          </cell>
          <cell r="F353">
            <v>0</v>
          </cell>
          <cell r="G353">
            <v>0</v>
          </cell>
          <cell r="H353">
            <v>5.7659694005204392</v>
          </cell>
          <cell r="I353">
            <v>6.8092796265649387</v>
          </cell>
          <cell r="J353">
            <v>7.851615706740116</v>
          </cell>
          <cell r="K353">
            <v>8.8939517869152933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>
            <v>0</v>
          </cell>
          <cell r="C354" t="str">
            <v>New Tariff 2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>
            <v>0</v>
          </cell>
          <cell r="C355" t="str">
            <v>New Tariff 3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>
            <v>0</v>
          </cell>
          <cell r="C356" t="str">
            <v>New Tariff 4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>
            <v>0</v>
          </cell>
          <cell r="C357" t="str">
            <v>New Tariff 5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>
            <v>0</v>
          </cell>
          <cell r="C358" t="str">
            <v>New Tariff 6</v>
          </cell>
          <cell r="D358" t="str">
            <v/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>
            <v>0</v>
          </cell>
          <cell r="C359" t="str">
            <v>New Tariff 7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>
            <v>0</v>
          </cell>
          <cell r="C360" t="str">
            <v>New Tariff 8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>
            <v>0</v>
          </cell>
          <cell r="C361" t="str">
            <v>New Tariff 9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B362">
            <v>0</v>
          </cell>
          <cell r="C362" t="str">
            <v>New Tariff 10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B363">
            <v>0</v>
          </cell>
          <cell r="C363" t="str">
            <v>New Tariff 11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B364">
            <v>15</v>
          </cell>
          <cell r="C364" t="str">
            <v>Non-Residential Two Rate 5d</v>
          </cell>
          <cell r="D364" t="str">
            <v>ND2</v>
          </cell>
          <cell r="E364">
            <v>29.050003969069106</v>
          </cell>
          <cell r="F364">
            <v>0</v>
          </cell>
          <cell r="G364">
            <v>0</v>
          </cell>
          <cell r="H364">
            <v>8.3445335166173482</v>
          </cell>
          <cell r="I364">
            <v>8.8773913071368078</v>
          </cell>
          <cell r="J364">
            <v>9.6800875034586262</v>
          </cell>
          <cell r="K364">
            <v>10.576301703235412</v>
          </cell>
          <cell r="L364">
            <v>0.78321327893536641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B365">
            <v>0</v>
          </cell>
          <cell r="C365" t="str">
            <v>Business Sunraysia</v>
          </cell>
          <cell r="D365">
            <v>0</v>
          </cell>
          <cell r="E365">
            <v>29.640336365878596</v>
          </cell>
          <cell r="F365">
            <v>0</v>
          </cell>
          <cell r="G365">
            <v>0</v>
          </cell>
          <cell r="H365">
            <v>7.7873220793648237</v>
          </cell>
          <cell r="I365">
            <v>8.2052306573042166</v>
          </cell>
          <cell r="J365">
            <v>8.8608308273583241</v>
          </cell>
          <cell r="K365">
            <v>9.6810616493279493</v>
          </cell>
          <cell r="L365">
            <v>0.78321327893536641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B366">
            <v>16</v>
          </cell>
          <cell r="C366" t="str">
            <v>Non-Residential Interval</v>
          </cell>
          <cell r="D366" t="str">
            <v>ND5</v>
          </cell>
          <cell r="E366">
            <v>29.050003969069106</v>
          </cell>
          <cell r="F366">
            <v>0</v>
          </cell>
          <cell r="G366">
            <v>0</v>
          </cell>
          <cell r="H366">
            <v>8.3445335166173482</v>
          </cell>
          <cell r="I366">
            <v>8.8773913071368078</v>
          </cell>
          <cell r="J366">
            <v>9.6800875034586262</v>
          </cell>
          <cell r="K366">
            <v>10.576301703235412</v>
          </cell>
          <cell r="L366">
            <v>0.78321327893536641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B367">
            <v>17</v>
          </cell>
          <cell r="C367" t="str">
            <v>Non-Residential AMI</v>
          </cell>
          <cell r="D367" t="str">
            <v>ND7</v>
          </cell>
          <cell r="E367">
            <v>29.050003969069106</v>
          </cell>
          <cell r="F367">
            <v>0</v>
          </cell>
          <cell r="G367">
            <v>0</v>
          </cell>
          <cell r="H367">
            <v>8.3445335166173482</v>
          </cell>
          <cell r="I367">
            <v>0</v>
          </cell>
          <cell r="J367">
            <v>0</v>
          </cell>
          <cell r="K367">
            <v>0</v>
          </cell>
          <cell r="L367">
            <v>0.78321327893536641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B368">
            <v>0</v>
          </cell>
          <cell r="C368" t="str">
            <v>New Tariff 4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B369">
            <v>0</v>
          </cell>
          <cell r="C369" t="str">
            <v>New Tariff 5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B370">
            <v>0</v>
          </cell>
          <cell r="C370" t="str">
            <v>New Tariff 6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B371">
            <v>0</v>
          </cell>
          <cell r="C371" t="str">
            <v>New Tariff 7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B372">
            <v>0</v>
          </cell>
          <cell r="C372" t="str">
            <v>New Tariff 8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B373">
            <v>0</v>
          </cell>
          <cell r="C373" t="str">
            <v>New Tariff 9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B374">
            <v>0</v>
          </cell>
          <cell r="C374" t="str">
            <v>New Tariff 10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B375">
            <v>0</v>
          </cell>
          <cell r="C375" t="str">
            <v>New Tariff 11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B376">
            <v>18</v>
          </cell>
          <cell r="C376" t="str">
            <v>Non-Residential Two Rate 7d</v>
          </cell>
          <cell r="D376" t="str">
            <v>ND3</v>
          </cell>
          <cell r="E376">
            <v>30.880424057526259</v>
          </cell>
          <cell r="F376">
            <v>0</v>
          </cell>
          <cell r="G376">
            <v>0</v>
          </cell>
          <cell r="H376">
            <v>7.0167726967306514</v>
          </cell>
          <cell r="I376">
            <v>7.6246397191879502</v>
          </cell>
          <cell r="J376">
            <v>8.749778198255548</v>
          </cell>
          <cell r="K376">
            <v>9.7141826088849168</v>
          </cell>
          <cell r="L376">
            <v>0.88842103282220664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B377">
            <v>0</v>
          </cell>
          <cell r="C377" t="str">
            <v>New Tariff  1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B378">
            <v>0</v>
          </cell>
          <cell r="C378" t="str">
            <v>New Tariff  2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B379">
            <v>0</v>
          </cell>
          <cell r="C379" t="str">
            <v>New Tariff  3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B380">
            <v>0</v>
          </cell>
          <cell r="C380" t="str">
            <v>New Tariff  4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B381">
            <v>0</v>
          </cell>
          <cell r="C381" t="str">
            <v>New Tariff  5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B382">
            <v>0</v>
          </cell>
          <cell r="C382" t="str">
            <v>New Tariff  6</v>
          </cell>
          <cell r="D382" t="str">
            <v/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B383">
            <v>0</v>
          </cell>
          <cell r="C383" t="str">
            <v>New Tariff  7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B384">
            <v>0</v>
          </cell>
          <cell r="C384" t="str">
            <v>New Tariff  8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B385">
            <v>0</v>
          </cell>
          <cell r="C385" t="str">
            <v>New Tariff  9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B386">
            <v>0</v>
          </cell>
          <cell r="C386" t="str">
            <v>New Tariff  10</v>
          </cell>
          <cell r="D386" t="str">
            <v/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B387">
            <v>0</v>
          </cell>
          <cell r="C387" t="str">
            <v>New Tariff  11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B388">
            <v>19</v>
          </cell>
          <cell r="C388" t="str">
            <v>Unmetered supplies</v>
          </cell>
          <cell r="D388" t="str">
            <v>PL2</v>
          </cell>
          <cell r="E388">
            <v>0</v>
          </cell>
          <cell r="F388">
            <v>0</v>
          </cell>
          <cell r="G388">
            <v>0</v>
          </cell>
          <cell r="H388">
            <v>8.891029349307324</v>
          </cell>
          <cell r="I388">
            <v>0</v>
          </cell>
          <cell r="J388">
            <v>0</v>
          </cell>
          <cell r="K388">
            <v>0</v>
          </cell>
          <cell r="L388">
            <v>2.0038180531965777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B389">
            <v>0</v>
          </cell>
          <cell r="C389" t="str">
            <v>New Tariff 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B390">
            <v>0</v>
          </cell>
          <cell r="C390" t="str">
            <v>New Tariff 2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B391">
            <v>20</v>
          </cell>
          <cell r="C391" t="str">
            <v>Large Low Voltage Demand (kVa)</v>
          </cell>
          <cell r="D391" t="str">
            <v>DLk</v>
          </cell>
          <cell r="E391">
            <v>0</v>
          </cell>
          <cell r="F391">
            <v>0</v>
          </cell>
          <cell r="G391">
            <v>54.437969561804628</v>
          </cell>
          <cell r="H391">
            <v>1.8576961727981887</v>
          </cell>
          <cell r="I391">
            <v>0</v>
          </cell>
          <cell r="J391">
            <v>0</v>
          </cell>
          <cell r="K391">
            <v>0</v>
          </cell>
          <cell r="L391">
            <v>1.1329316460221779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B392">
            <v>21</v>
          </cell>
          <cell r="C392" t="str">
            <v>Large Low Voltage Demand Docklands (kVa)</v>
          </cell>
          <cell r="D392" t="str">
            <v>DLDKk</v>
          </cell>
          <cell r="E392">
            <v>0</v>
          </cell>
          <cell r="F392">
            <v>0</v>
          </cell>
          <cell r="G392">
            <v>46.625913918817709</v>
          </cell>
          <cell r="H392">
            <v>1.2605447549034379</v>
          </cell>
          <cell r="I392">
            <v>0</v>
          </cell>
          <cell r="J392">
            <v>0</v>
          </cell>
          <cell r="K392">
            <v>0</v>
          </cell>
          <cell r="L392">
            <v>1.0871467901640162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B393">
            <v>22</v>
          </cell>
          <cell r="C393" t="str">
            <v>Large Low Voltage Demand CXX (kVa)</v>
          </cell>
          <cell r="D393" t="str">
            <v>DLCXXk</v>
          </cell>
          <cell r="E393">
            <v>0</v>
          </cell>
          <cell r="F393">
            <v>0</v>
          </cell>
          <cell r="G393">
            <v>62.389542376195948</v>
          </cell>
          <cell r="H393">
            <v>2.1937764977144836</v>
          </cell>
          <cell r="I393">
            <v>0</v>
          </cell>
          <cell r="J393">
            <v>0</v>
          </cell>
          <cell r="K393">
            <v>0</v>
          </cell>
          <cell r="L393">
            <v>1.3112003401082128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B394">
            <v>0</v>
          </cell>
          <cell r="C394" t="str">
            <v>New Tariff 6</v>
          </cell>
          <cell r="D394" t="str">
            <v/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B395">
            <v>0</v>
          </cell>
          <cell r="C395" t="str">
            <v>New Tariff 7</v>
          </cell>
          <cell r="D395" t="str">
            <v/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B396">
            <v>0</v>
          </cell>
          <cell r="C396" t="str">
            <v>New Tariff 8</v>
          </cell>
          <cell r="D396" t="str">
            <v/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B397">
            <v>0</v>
          </cell>
          <cell r="C397" t="str">
            <v>New Tariff 9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B398">
            <v>0</v>
          </cell>
          <cell r="C398" t="str">
            <v>New Tariff 10</v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B399">
            <v>0</v>
          </cell>
          <cell r="C399" t="str">
            <v>New Tariff 11</v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B400">
            <v>23</v>
          </cell>
          <cell r="C400" t="str">
            <v>Large Low Voltage Demand</v>
          </cell>
          <cell r="D400" t="str">
            <v>DL</v>
          </cell>
          <cell r="E400">
            <v>0</v>
          </cell>
          <cell r="F400">
            <v>58.535451141725403</v>
          </cell>
          <cell r="G400">
            <v>0</v>
          </cell>
          <cell r="H400">
            <v>1.8576961727981887</v>
          </cell>
          <cell r="I400">
            <v>0</v>
          </cell>
          <cell r="J400">
            <v>0</v>
          </cell>
          <cell r="K400">
            <v>0</v>
          </cell>
          <cell r="L400">
            <v>1.1329316460221779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B401">
            <v>24</v>
          </cell>
          <cell r="C401" t="str">
            <v>Large Low Voltage Demand A</v>
          </cell>
          <cell r="D401" t="str">
            <v>DL.A</v>
          </cell>
          <cell r="E401">
            <v>0</v>
          </cell>
          <cell r="F401">
            <v>57.127810360554257</v>
          </cell>
          <cell r="G401">
            <v>0</v>
          </cell>
          <cell r="H401">
            <v>1.7602815858659291</v>
          </cell>
          <cell r="I401">
            <v>0</v>
          </cell>
          <cell r="J401">
            <v>0</v>
          </cell>
          <cell r="K401">
            <v>0</v>
          </cell>
          <cell r="L401">
            <v>0.99557707844769205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B402">
            <v>25</v>
          </cell>
          <cell r="C402" t="str">
            <v>Large Low Voltage Demand C</v>
          </cell>
          <cell r="D402" t="str">
            <v>DL.C</v>
          </cell>
          <cell r="E402">
            <v>0</v>
          </cell>
          <cell r="F402">
            <v>56.392330229215702</v>
          </cell>
          <cell r="G402">
            <v>0</v>
          </cell>
          <cell r="H402">
            <v>1.883023965400576</v>
          </cell>
          <cell r="I402">
            <v>0</v>
          </cell>
          <cell r="J402">
            <v>0</v>
          </cell>
          <cell r="K402">
            <v>0</v>
          </cell>
          <cell r="L402">
            <v>1.0647414351695963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B403">
            <v>26</v>
          </cell>
          <cell r="C403" t="str">
            <v>Large Low Voltage Demand S</v>
          </cell>
          <cell r="D403" t="str">
            <v>DL.S</v>
          </cell>
          <cell r="E403">
            <v>0</v>
          </cell>
          <cell r="F403">
            <v>61.310792723425486</v>
          </cell>
          <cell r="G403">
            <v>0</v>
          </cell>
          <cell r="H403">
            <v>2.0603185136172883</v>
          </cell>
          <cell r="I403">
            <v>0</v>
          </cell>
          <cell r="J403">
            <v>0</v>
          </cell>
          <cell r="K403">
            <v>0</v>
          </cell>
          <cell r="L403">
            <v>1.2556740255568248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B404">
            <v>27</v>
          </cell>
          <cell r="C404" t="str">
            <v>Large Low Voltage Demand Docklands</v>
          </cell>
          <cell r="D404" t="str">
            <v>DL.DK</v>
          </cell>
          <cell r="E404">
            <v>0</v>
          </cell>
          <cell r="F404">
            <v>50.13539131055667</v>
          </cell>
          <cell r="G404">
            <v>0</v>
          </cell>
          <cell r="H404">
            <v>1.2605447549034379</v>
          </cell>
          <cell r="I404">
            <v>0</v>
          </cell>
          <cell r="J404">
            <v>0</v>
          </cell>
          <cell r="K404">
            <v>0</v>
          </cell>
          <cell r="L404">
            <v>1.0871467901640162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B405">
            <v>28</v>
          </cell>
          <cell r="C405" t="str">
            <v>Large Low Voltage Demand CXX</v>
          </cell>
          <cell r="D405" t="str">
            <v>DL.CXX</v>
          </cell>
          <cell r="E405">
            <v>0</v>
          </cell>
          <cell r="F405">
            <v>67.085529436769818</v>
          </cell>
          <cell r="G405">
            <v>0</v>
          </cell>
          <cell r="H405">
            <v>2.1937764977144836</v>
          </cell>
          <cell r="I405">
            <v>0</v>
          </cell>
          <cell r="J405">
            <v>0</v>
          </cell>
          <cell r="K405">
            <v>0</v>
          </cell>
          <cell r="L405">
            <v>1.3112003401082128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B406">
            <v>29</v>
          </cell>
          <cell r="C406" t="str">
            <v>Large Low Voltage Demand EN.R</v>
          </cell>
          <cell r="D406" t="str">
            <v>DL.R</v>
          </cell>
          <cell r="E406">
            <v>0</v>
          </cell>
          <cell r="F406">
            <v>64.650164763463337</v>
          </cell>
          <cell r="G406">
            <v>0</v>
          </cell>
          <cell r="H406">
            <v>2.0768789933957725</v>
          </cell>
          <cell r="I406">
            <v>0</v>
          </cell>
          <cell r="J406">
            <v>0</v>
          </cell>
          <cell r="K406">
            <v>0</v>
          </cell>
          <cell r="L406">
            <v>1.2790535264205671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B407">
            <v>30</v>
          </cell>
          <cell r="C407" t="str">
            <v>Large Low Voltage Demand EN.NR</v>
          </cell>
          <cell r="D407" t="str">
            <v>DL.NR</v>
          </cell>
          <cell r="E407">
            <v>0</v>
          </cell>
          <cell r="F407">
            <v>64.650164763463337</v>
          </cell>
          <cell r="G407">
            <v>0</v>
          </cell>
          <cell r="H407">
            <v>2.0768789933957725</v>
          </cell>
          <cell r="I407">
            <v>0</v>
          </cell>
          <cell r="J407">
            <v>0</v>
          </cell>
          <cell r="K407">
            <v>0</v>
          </cell>
          <cell r="L407">
            <v>1.2790535264205671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B408">
            <v>31</v>
          </cell>
          <cell r="C408" t="str">
            <v>Large Low Voltage Demand EN.R CXX</v>
          </cell>
          <cell r="D408" t="str">
            <v>DL.CXXR</v>
          </cell>
          <cell r="E408">
            <v>0</v>
          </cell>
          <cell r="F408">
            <v>67.849259798318741</v>
          </cell>
          <cell r="G408">
            <v>0</v>
          </cell>
          <cell r="H408">
            <v>2.0768789933957725</v>
          </cell>
          <cell r="I408">
            <v>0</v>
          </cell>
          <cell r="J408">
            <v>0</v>
          </cell>
          <cell r="K408">
            <v>0</v>
          </cell>
          <cell r="L408">
            <v>1.6842982080587667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B409">
            <v>32</v>
          </cell>
          <cell r="C409" t="str">
            <v>Large Low Voltage Demand EN.NR CXX</v>
          </cell>
          <cell r="D409" t="str">
            <v>DL.CXXNR</v>
          </cell>
          <cell r="E409">
            <v>0</v>
          </cell>
          <cell r="F409">
            <v>67.849259798318741</v>
          </cell>
          <cell r="G409">
            <v>0</v>
          </cell>
          <cell r="H409">
            <v>2.0768789933957725</v>
          </cell>
          <cell r="I409">
            <v>0</v>
          </cell>
          <cell r="J409">
            <v>0</v>
          </cell>
          <cell r="K409">
            <v>0</v>
          </cell>
          <cell r="L409">
            <v>1.6842982080587667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B410">
            <v>0</v>
          </cell>
          <cell r="C410" t="str">
            <v>New Tariff 10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B411">
            <v>0</v>
          </cell>
          <cell r="C411" t="str">
            <v>New Tariff 11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B412">
            <v>33</v>
          </cell>
          <cell r="C412" t="str">
            <v>High Voltage Demand</v>
          </cell>
          <cell r="D412" t="str">
            <v>DH</v>
          </cell>
          <cell r="E412">
            <v>0</v>
          </cell>
          <cell r="F412">
            <v>50.11396010143158</v>
          </cell>
          <cell r="G412">
            <v>0</v>
          </cell>
          <cell r="H412">
            <v>1.1757940642723721</v>
          </cell>
          <cell r="I412">
            <v>0</v>
          </cell>
          <cell r="J412">
            <v>0</v>
          </cell>
          <cell r="K412">
            <v>0</v>
          </cell>
          <cell r="L412">
            <v>0.31757155339916598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B413">
            <v>34</v>
          </cell>
          <cell r="C413" t="str">
            <v>High Voltage Demand A</v>
          </cell>
          <cell r="D413" t="str">
            <v>DH.A</v>
          </cell>
          <cell r="E413">
            <v>0</v>
          </cell>
          <cell r="F413">
            <v>27.304334571243015</v>
          </cell>
          <cell r="G413">
            <v>0</v>
          </cell>
          <cell r="H413">
            <v>0.68677283787242938</v>
          </cell>
          <cell r="I413">
            <v>0</v>
          </cell>
          <cell r="J413">
            <v>0</v>
          </cell>
          <cell r="K413">
            <v>0</v>
          </cell>
          <cell r="L413">
            <v>0.20651892429639013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B414">
            <v>35</v>
          </cell>
          <cell r="C414" t="str">
            <v>High Voltage Demand C</v>
          </cell>
          <cell r="D414" t="str">
            <v>DH.C</v>
          </cell>
          <cell r="E414">
            <v>0</v>
          </cell>
          <cell r="F414">
            <v>49.101822543205401</v>
          </cell>
          <cell r="G414">
            <v>0</v>
          </cell>
          <cell r="H414">
            <v>1.1641043138405009</v>
          </cell>
          <cell r="I414">
            <v>0</v>
          </cell>
          <cell r="J414">
            <v>0</v>
          </cell>
          <cell r="K414">
            <v>0</v>
          </cell>
          <cell r="L414">
            <v>0.31659740752984339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B415">
            <v>36</v>
          </cell>
          <cell r="C415" t="str">
            <v>High Voltage Demand D1</v>
          </cell>
          <cell r="D415" t="str">
            <v>DH.D1</v>
          </cell>
          <cell r="E415">
            <v>0</v>
          </cell>
          <cell r="F415">
            <v>31.762</v>
          </cell>
          <cell r="G415">
            <v>0</v>
          </cell>
          <cell r="H415">
            <v>0.30299999999999999</v>
          </cell>
          <cell r="I415">
            <v>0</v>
          </cell>
          <cell r="J415">
            <v>0</v>
          </cell>
          <cell r="K415">
            <v>0</v>
          </cell>
          <cell r="L415">
            <v>9.4E-2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B416">
            <v>37</v>
          </cell>
          <cell r="C416" t="str">
            <v>High Voltage Demand D2</v>
          </cell>
          <cell r="D416" t="str">
            <v>DH.D2</v>
          </cell>
          <cell r="E416">
            <v>0</v>
          </cell>
          <cell r="F416">
            <v>36.299999999999997</v>
          </cell>
          <cell r="G416">
            <v>0</v>
          </cell>
          <cell r="H416">
            <v>0.16800000000000001</v>
          </cell>
          <cell r="I416">
            <v>0</v>
          </cell>
          <cell r="J416">
            <v>0</v>
          </cell>
          <cell r="K416">
            <v>0</v>
          </cell>
          <cell r="L416">
            <v>0.16700000000000001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B417">
            <v>38</v>
          </cell>
          <cell r="C417" t="str">
            <v>High Voltage Demand Docklands</v>
          </cell>
          <cell r="D417" t="str">
            <v>DH.DK</v>
          </cell>
          <cell r="E417">
            <v>0</v>
          </cell>
          <cell r="F417">
            <v>26.39058574581842</v>
          </cell>
          <cell r="G417">
            <v>0</v>
          </cell>
          <cell r="H417">
            <v>0.84848105217998016</v>
          </cell>
          <cell r="I417">
            <v>0</v>
          </cell>
          <cell r="J417">
            <v>0</v>
          </cell>
          <cell r="K417">
            <v>0</v>
          </cell>
          <cell r="L417">
            <v>0.39842566055294132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B418">
            <v>39</v>
          </cell>
          <cell r="C418" t="str">
            <v>High Voltage Demand D3</v>
          </cell>
          <cell r="D418" t="str">
            <v>DH.D3</v>
          </cell>
          <cell r="E418">
            <v>0</v>
          </cell>
          <cell r="F418">
            <v>35.534999999999997</v>
          </cell>
          <cell r="G418">
            <v>0</v>
          </cell>
          <cell r="H418">
            <v>0.85099999999999998</v>
          </cell>
          <cell r="I418">
            <v>0</v>
          </cell>
          <cell r="J418">
            <v>0</v>
          </cell>
          <cell r="K418">
            <v>0</v>
          </cell>
          <cell r="L418">
            <v>0.107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B419">
            <v>40</v>
          </cell>
          <cell r="C419" t="str">
            <v>High Voltage Demand D4</v>
          </cell>
          <cell r="D419" t="str">
            <v>DH.D4</v>
          </cell>
          <cell r="E419">
            <v>0</v>
          </cell>
          <cell r="F419">
            <v>27.279</v>
          </cell>
          <cell r="G419">
            <v>0</v>
          </cell>
          <cell r="H419">
            <v>0.66900000000000004</v>
          </cell>
          <cell r="I419">
            <v>0</v>
          </cell>
          <cell r="J419">
            <v>0</v>
          </cell>
          <cell r="K419">
            <v>0</v>
          </cell>
          <cell r="L419">
            <v>0.20200000000000001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B420">
            <v>0</v>
          </cell>
          <cell r="C420" t="str">
            <v>High Voltage Demand D5</v>
          </cell>
          <cell r="D420">
            <v>0</v>
          </cell>
          <cell r="E420">
            <v>0</v>
          </cell>
          <cell r="F420">
            <v>27.279</v>
          </cell>
          <cell r="G420">
            <v>0</v>
          </cell>
          <cell r="H420">
            <v>0.66900000000000004</v>
          </cell>
          <cell r="I420">
            <v>0</v>
          </cell>
          <cell r="J420">
            <v>0</v>
          </cell>
          <cell r="K420">
            <v>0</v>
          </cell>
          <cell r="L420">
            <v>0.20200000000000001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B421">
            <v>0</v>
          </cell>
          <cell r="C421" t="str">
            <v>High Voltage Demand EN.R</v>
          </cell>
          <cell r="D421">
            <v>0</v>
          </cell>
          <cell r="E421">
            <v>0</v>
          </cell>
          <cell r="F421">
            <v>55.347071711432555</v>
          </cell>
          <cell r="G421">
            <v>0</v>
          </cell>
          <cell r="H421">
            <v>1.3297091116253421</v>
          </cell>
          <cell r="I421">
            <v>0</v>
          </cell>
          <cell r="J421">
            <v>0</v>
          </cell>
          <cell r="K421">
            <v>0</v>
          </cell>
          <cell r="L421">
            <v>0.36238226338800533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B422">
            <v>0</v>
          </cell>
          <cell r="C422" t="str">
            <v>High Voltage Demand EN.NR</v>
          </cell>
          <cell r="D422">
            <v>0</v>
          </cell>
          <cell r="E422">
            <v>0</v>
          </cell>
          <cell r="F422">
            <v>55.347071711432555</v>
          </cell>
          <cell r="G422">
            <v>0</v>
          </cell>
          <cell r="H422">
            <v>1.3297091116253421</v>
          </cell>
          <cell r="I422">
            <v>0</v>
          </cell>
          <cell r="J422">
            <v>0</v>
          </cell>
          <cell r="K422">
            <v>0</v>
          </cell>
          <cell r="L422">
            <v>0.36238226338800533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B423">
            <v>0</v>
          </cell>
          <cell r="C423" t="str">
            <v>New Tariff 11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B424">
            <v>0</v>
          </cell>
          <cell r="C424" t="str">
            <v>New Tariff 1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B425">
            <v>0</v>
          </cell>
          <cell r="C425" t="str">
            <v>New Tariff 2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B426">
            <v>41</v>
          </cell>
          <cell r="C426" t="str">
            <v>High Voltage Demand (kVa)</v>
          </cell>
          <cell r="D426" t="str">
            <v>DHk</v>
          </cell>
          <cell r="E426">
            <v>0</v>
          </cell>
          <cell r="F426">
            <v>0</v>
          </cell>
          <cell r="G426">
            <v>46.605982894331369</v>
          </cell>
          <cell r="H426">
            <v>1.1757940642723721</v>
          </cell>
          <cell r="I426">
            <v>0</v>
          </cell>
          <cell r="J426">
            <v>0</v>
          </cell>
          <cell r="K426">
            <v>0</v>
          </cell>
          <cell r="L426">
            <v>0.31757155339916598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B427">
            <v>42</v>
          </cell>
          <cell r="C427" t="str">
            <v>High Voltage Demand Docklands (kVa)</v>
          </cell>
          <cell r="D427" t="str">
            <v>DHDKk</v>
          </cell>
          <cell r="E427">
            <v>0</v>
          </cell>
          <cell r="F427">
            <v>0</v>
          </cell>
          <cell r="G427">
            <v>24.543244743611133</v>
          </cell>
          <cell r="H427">
            <v>0.84848105217998016</v>
          </cell>
          <cell r="I427">
            <v>0</v>
          </cell>
          <cell r="J427">
            <v>0</v>
          </cell>
          <cell r="K427">
            <v>0</v>
          </cell>
          <cell r="L427">
            <v>0.39842566055294132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B428">
            <v>0</v>
          </cell>
          <cell r="C428" t="str">
            <v>New Tariff 5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B429">
            <v>0</v>
          </cell>
          <cell r="C429" t="str">
            <v>New Tariff 6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B430">
            <v>0</v>
          </cell>
          <cell r="C430" t="str">
            <v>New Tariff 7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B431">
            <v>0</v>
          </cell>
          <cell r="C431" t="str">
            <v>New Tariff 8</v>
          </cell>
          <cell r="D431" t="str">
            <v/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B432">
            <v>0</v>
          </cell>
          <cell r="C432" t="str">
            <v>New Tariff 9</v>
          </cell>
          <cell r="D432" t="str">
            <v/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B433">
            <v>0</v>
          </cell>
          <cell r="C433" t="str">
            <v>New Tariff 10</v>
          </cell>
          <cell r="D433" t="str">
            <v/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B434">
            <v>0</v>
          </cell>
          <cell r="C434" t="str">
            <v>New Tariff 11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B435">
            <v>0</v>
          </cell>
          <cell r="C435" t="str">
            <v>New Tariff 12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B436">
            <v>0</v>
          </cell>
          <cell r="C436" t="str">
            <v>New Tariff 1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B437">
            <v>43</v>
          </cell>
          <cell r="C437" t="str">
            <v>Subtransmission Demand A</v>
          </cell>
          <cell r="D437" t="str">
            <v>DS.A</v>
          </cell>
          <cell r="E437">
            <v>0</v>
          </cell>
          <cell r="F437">
            <v>4.6788226103564234</v>
          </cell>
          <cell r="G437">
            <v>0</v>
          </cell>
          <cell r="H437">
            <v>0.60981531419594448</v>
          </cell>
          <cell r="I437">
            <v>0</v>
          </cell>
          <cell r="J437">
            <v>0</v>
          </cell>
          <cell r="K437">
            <v>0</v>
          </cell>
          <cell r="L437">
            <v>2.8250230210355255E-2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B438">
            <v>44</v>
          </cell>
          <cell r="C438" t="str">
            <v>Subtransmission Demand G</v>
          </cell>
          <cell r="D438" t="str">
            <v>DS.G</v>
          </cell>
          <cell r="E438">
            <v>0</v>
          </cell>
          <cell r="F438">
            <v>4.6788226103564234</v>
          </cell>
          <cell r="G438">
            <v>0</v>
          </cell>
          <cell r="H438">
            <v>0.60299629311068625</v>
          </cell>
          <cell r="I438">
            <v>0</v>
          </cell>
          <cell r="J438">
            <v>0</v>
          </cell>
          <cell r="K438">
            <v>0</v>
          </cell>
          <cell r="L438">
            <v>2.8250230210355255E-2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B439">
            <v>45</v>
          </cell>
          <cell r="C439" t="str">
            <v>Subtransmission Demand S</v>
          </cell>
          <cell r="D439" t="str">
            <v>DS.S</v>
          </cell>
          <cell r="E439">
            <v>0</v>
          </cell>
          <cell r="F439">
            <v>4.7090211323054234</v>
          </cell>
          <cell r="G439">
            <v>0</v>
          </cell>
          <cell r="H439">
            <v>0.61176360593458967</v>
          </cell>
          <cell r="I439">
            <v>0</v>
          </cell>
          <cell r="J439">
            <v>0</v>
          </cell>
          <cell r="K439">
            <v>0</v>
          </cell>
          <cell r="L439">
            <v>2.7276084341032659E-2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B440">
            <v>46</v>
          </cell>
          <cell r="C440" t="str">
            <v>Subtransmission Demand (kVa)</v>
          </cell>
          <cell r="D440" t="str">
            <v>DSk</v>
          </cell>
          <cell r="E440">
            <v>0</v>
          </cell>
          <cell r="F440">
            <v>0</v>
          </cell>
          <cell r="G440">
            <v>4.351305027631474</v>
          </cell>
          <cell r="H440">
            <v>0.60981531419594448</v>
          </cell>
          <cell r="I440">
            <v>0</v>
          </cell>
          <cell r="J440">
            <v>0</v>
          </cell>
          <cell r="K440">
            <v>0</v>
          </cell>
          <cell r="L440">
            <v>2.8250230210355255E-2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B441">
            <v>0</v>
          </cell>
          <cell r="C441" t="str">
            <v>New Tariff 5</v>
          </cell>
          <cell r="D441" t="str">
            <v/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B442">
            <v>0</v>
          </cell>
          <cell r="C442" t="str">
            <v>New Tariff 6</v>
          </cell>
          <cell r="D442" t="str">
            <v/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B443">
            <v>0</v>
          </cell>
          <cell r="C443" t="str">
            <v>New Tariff 7</v>
          </cell>
          <cell r="D443" t="str">
            <v/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B444">
            <v>0</v>
          </cell>
          <cell r="C444" t="str">
            <v>New Tariff 8</v>
          </cell>
          <cell r="D444" t="str">
            <v/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B445">
            <v>0</v>
          </cell>
          <cell r="C445" t="str">
            <v>New Tariff 9</v>
          </cell>
          <cell r="D445" t="str">
            <v/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</row>
        <row r="446">
          <cell r="B446">
            <v>0</v>
          </cell>
          <cell r="C446" t="str">
            <v>New Tariff 10</v>
          </cell>
          <cell r="D446" t="str">
            <v/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</row>
        <row r="447">
          <cell r="B447">
            <v>0</v>
          </cell>
          <cell r="C447" t="str">
            <v>New Tariff 11</v>
          </cell>
          <cell r="D447" t="str">
            <v/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</row>
        <row r="452">
          <cell r="BN452">
            <v>-8.9973211288452148E-4</v>
          </cell>
        </row>
        <row r="458">
          <cell r="BL458">
            <v>-1.8346550537282343E-2</v>
          </cell>
        </row>
        <row r="595">
          <cell r="BN595">
            <v>0</v>
          </cell>
        </row>
        <row r="601">
          <cell r="BL601">
            <v>7.8669064032535208E-3</v>
          </cell>
        </row>
        <row r="738">
          <cell r="BN738">
            <v>0</v>
          </cell>
        </row>
        <row r="744">
          <cell r="BL744">
            <v>1.2576333729227123E-2</v>
          </cell>
        </row>
        <row r="881">
          <cell r="BN881">
            <v>0</v>
          </cell>
        </row>
        <row r="887">
          <cell r="BL887">
            <v>-1.7820292308173943E-2</v>
          </cell>
        </row>
        <row r="1024">
          <cell r="BN1024">
            <v>-9.0754032135009766E-4</v>
          </cell>
        </row>
        <row r="1030">
          <cell r="BL1030">
            <v>9.4939932081007407E-3</v>
          </cell>
        </row>
        <row r="1167">
          <cell r="BN1167">
            <v>2.7477741241455078E-5</v>
          </cell>
        </row>
        <row r="1173">
          <cell r="BL1173">
            <v>-2.3203121835737064E-5</v>
          </cell>
        </row>
        <row r="1310">
          <cell r="BN1310">
            <v>-1.1324882507324219E-6</v>
          </cell>
        </row>
        <row r="1316">
          <cell r="BL1316">
            <v>-2.4113380757304777E-9</v>
          </cell>
        </row>
        <row r="1453">
          <cell r="BN1453">
            <v>0</v>
          </cell>
        </row>
        <row r="1459">
          <cell r="BL1459">
            <v>-4.9299349839735248E-5</v>
          </cell>
        </row>
      </sheetData>
      <sheetData sheetId="15" refreshError="1">
        <row r="20">
          <cell r="B20" t="str">
            <v>x</v>
          </cell>
          <cell r="C20" t="str">
            <v xml:space="preserve">Source: </v>
          </cell>
          <cell r="F20" t="str">
            <v>Demand charges</v>
          </cell>
          <cell r="H20" t="str">
            <v>Peak charges</v>
          </cell>
          <cell r="L20" t="str">
            <v>Off Peak charges</v>
          </cell>
          <cell r="N20" t="str">
            <v>Summer Time of Use Tariffs</v>
          </cell>
          <cell r="R20" t="str">
            <v>Winter Time of use tariffs</v>
          </cell>
        </row>
        <row r="21">
          <cell r="B21" t="str">
            <v>x</v>
          </cell>
          <cell r="C21" t="str">
            <v>Network Tariffs</v>
          </cell>
          <cell r="D21" t="str">
            <v>Network Tariff Category</v>
          </cell>
          <cell r="E21" t="str">
            <v xml:space="preserve">Standing charges </v>
          </cell>
          <cell r="F21" t="str">
            <v>kW</v>
          </cell>
          <cell r="G21" t="str">
            <v>kVA</v>
          </cell>
          <cell r="H21" t="str">
            <v>Block1</v>
          </cell>
          <cell r="I21" t="str">
            <v>Block 2</v>
          </cell>
          <cell r="J21" t="str">
            <v>Block 3</v>
          </cell>
          <cell r="K21" t="str">
            <v>Block 4</v>
          </cell>
          <cell r="L21" t="str">
            <v>Block 1</v>
          </cell>
          <cell r="M21" t="str">
            <v>Block 2</v>
          </cell>
          <cell r="N21" t="str">
            <v>Block 1</v>
          </cell>
          <cell r="O21" t="str">
            <v>Block 2</v>
          </cell>
          <cell r="P21" t="str">
            <v>Block 3</v>
          </cell>
          <cell r="Q21" t="str">
            <v>Block 4</v>
          </cell>
          <cell r="R21" t="str">
            <v>Block1</v>
          </cell>
          <cell r="S21" t="str">
            <v>Block 2</v>
          </cell>
          <cell r="T21" t="str">
            <v>Block 3</v>
          </cell>
          <cell r="U21" t="str">
            <v>Block 4</v>
          </cell>
        </row>
        <row r="22">
          <cell r="B22" t="str">
            <v>x</v>
          </cell>
          <cell r="E22" t="str">
            <v>$/cust pa</v>
          </cell>
          <cell r="F22" t="str">
            <v>$/kW pa</v>
          </cell>
          <cell r="G22" t="str">
            <v>$/kVa pa</v>
          </cell>
          <cell r="H22" t="str">
            <v>c/kWh</v>
          </cell>
          <cell r="I22" t="str">
            <v>c/kWh</v>
          </cell>
          <cell r="J22" t="str">
            <v>c/kWh</v>
          </cell>
          <cell r="K22" t="str">
            <v>c/kWh</v>
          </cell>
          <cell r="L22" t="str">
            <v>c/kWh</v>
          </cell>
          <cell r="M22" t="str">
            <v>c/kWh</v>
          </cell>
          <cell r="N22" t="str">
            <v>c/kWh</v>
          </cell>
          <cell r="O22" t="str">
            <v>c/kWh</v>
          </cell>
          <cell r="P22" t="str">
            <v>c/kWh</v>
          </cell>
          <cell r="Q22" t="str">
            <v>c/kWh</v>
          </cell>
          <cell r="R22" t="str">
            <v>c/kWh</v>
          </cell>
          <cell r="S22" t="str">
            <v>c/kWh</v>
          </cell>
          <cell r="T22" t="str">
            <v>c/kWh</v>
          </cell>
          <cell r="U22" t="str">
            <v>c/kWh</v>
          </cell>
        </row>
        <row r="23">
          <cell r="B23">
            <v>1</v>
          </cell>
          <cell r="C23" t="str">
            <v>Residential Single Rate</v>
          </cell>
          <cell r="D23" t="str">
            <v>D1</v>
          </cell>
          <cell r="E23">
            <v>7.444</v>
          </cell>
          <cell r="F23">
            <v>0</v>
          </cell>
          <cell r="H23">
            <v>0.71599999999999997</v>
          </cell>
          <cell r="I23">
            <v>0.71599999999999997</v>
          </cell>
          <cell r="J23">
            <v>0.71599999999999997</v>
          </cell>
          <cell r="K23">
            <v>0.71599999999999997</v>
          </cell>
          <cell r="L23">
            <v>0</v>
          </cell>
          <cell r="M23">
            <v>0</v>
          </cell>
        </row>
        <row r="24">
          <cell r="B24">
            <v>2</v>
          </cell>
          <cell r="C24" t="str">
            <v>Climate Saver</v>
          </cell>
          <cell r="D24" t="str">
            <v>D1.CS</v>
          </cell>
          <cell r="E24">
            <v>0</v>
          </cell>
          <cell r="F24">
            <v>0</v>
          </cell>
          <cell r="H24">
            <v>0.71599999999999997</v>
          </cell>
          <cell r="I24">
            <v>0.71599999999999997</v>
          </cell>
          <cell r="J24">
            <v>0.71599999999999997</v>
          </cell>
          <cell r="K24">
            <v>0.71599999999999997</v>
          </cell>
          <cell r="L24">
            <v>0.34</v>
          </cell>
        </row>
        <row r="25">
          <cell r="B25">
            <v>3</v>
          </cell>
          <cell r="C25" t="str">
            <v>Climate Saver Interval</v>
          </cell>
          <cell r="D25" t="str">
            <v>D3.CS</v>
          </cell>
          <cell r="E25">
            <v>0</v>
          </cell>
          <cell r="F25">
            <v>0</v>
          </cell>
          <cell r="H25">
            <v>0.71599999999999997</v>
          </cell>
          <cell r="I25">
            <v>0.71599999999999997</v>
          </cell>
          <cell r="J25">
            <v>0.71599999999999997</v>
          </cell>
          <cell r="K25">
            <v>0.71599999999999997</v>
          </cell>
          <cell r="L25">
            <v>0.34</v>
          </cell>
        </row>
        <row r="26">
          <cell r="B26">
            <v>0</v>
          </cell>
          <cell r="C26" t="str">
            <v>New Tariff 3</v>
          </cell>
          <cell r="D26" t="str">
            <v/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0</v>
          </cell>
          <cell r="C27" t="str">
            <v>New Tariff 4</v>
          </cell>
          <cell r="D27" t="str">
            <v/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0</v>
          </cell>
          <cell r="C28" t="str">
            <v>New Tariff 5</v>
          </cell>
          <cell r="D28" t="str">
            <v/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0</v>
          </cell>
          <cell r="C29" t="str">
            <v>New Tariff 6</v>
          </cell>
          <cell r="D29" t="str">
            <v/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0</v>
          </cell>
          <cell r="C30" t="str">
            <v>New Tariff 7</v>
          </cell>
          <cell r="D30" t="str">
            <v/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0</v>
          </cell>
          <cell r="C31" t="str">
            <v>New Tariff 8</v>
          </cell>
          <cell r="D31" t="str">
            <v/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0</v>
          </cell>
          <cell r="C32" t="str">
            <v>New Tariff 9</v>
          </cell>
          <cell r="D32" t="str">
            <v/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0</v>
          </cell>
          <cell r="C33" t="str">
            <v>New Tariff 10</v>
          </cell>
          <cell r="D33" t="str">
            <v/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0</v>
          </cell>
          <cell r="C34" t="str">
            <v>New Tariff 11</v>
          </cell>
          <cell r="D34" t="str">
            <v/>
          </cell>
          <cell r="E34">
            <v>0</v>
          </cell>
          <cell r="F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4</v>
          </cell>
          <cell r="C35" t="str">
            <v>Residential Two Rate 5d</v>
          </cell>
          <cell r="D35" t="str">
            <v>D2</v>
          </cell>
          <cell r="E35">
            <v>8.8629999999999995</v>
          </cell>
          <cell r="F35">
            <v>0</v>
          </cell>
          <cell r="H35">
            <v>0.55400000000000005</v>
          </cell>
          <cell r="I35">
            <v>0.55400000000000005</v>
          </cell>
          <cell r="J35">
            <v>0.55400000000000005</v>
          </cell>
          <cell r="K35">
            <v>0.55400000000000005</v>
          </cell>
          <cell r="L35">
            <v>0.307</v>
          </cell>
        </row>
        <row r="36">
          <cell r="B36">
            <v>5</v>
          </cell>
          <cell r="C36" t="str">
            <v>Docklands Two Rate 5d</v>
          </cell>
          <cell r="D36" t="str">
            <v>D2.DK</v>
          </cell>
          <cell r="E36">
            <v>9.0020000000000007</v>
          </cell>
          <cell r="F36">
            <v>0</v>
          </cell>
          <cell r="H36">
            <v>1.5740000000000001</v>
          </cell>
          <cell r="I36">
            <v>1.5740000000000001</v>
          </cell>
          <cell r="J36">
            <v>1.5740000000000001</v>
          </cell>
          <cell r="K36">
            <v>1.5740000000000001</v>
          </cell>
          <cell r="L36">
            <v>0.34</v>
          </cell>
        </row>
        <row r="37">
          <cell r="B37">
            <v>6</v>
          </cell>
          <cell r="C37" t="str">
            <v>Residential Interval</v>
          </cell>
          <cell r="D37" t="str">
            <v>D3</v>
          </cell>
          <cell r="E37">
            <v>8.8629999999999995</v>
          </cell>
          <cell r="F37">
            <v>0</v>
          </cell>
          <cell r="H37">
            <v>0.55400000000000005</v>
          </cell>
          <cell r="I37">
            <v>0.55400000000000005</v>
          </cell>
          <cell r="J37">
            <v>0.55400000000000005</v>
          </cell>
          <cell r="K37">
            <v>0.55400000000000005</v>
          </cell>
          <cell r="L37">
            <v>0.307</v>
          </cell>
        </row>
        <row r="38">
          <cell r="B38">
            <v>7</v>
          </cell>
          <cell r="C38" t="str">
            <v>Residential AMI</v>
          </cell>
          <cell r="D38" t="str">
            <v>D4</v>
          </cell>
          <cell r="E38">
            <v>8.8629999999999995</v>
          </cell>
          <cell r="F38">
            <v>0</v>
          </cell>
          <cell r="H38">
            <v>0.55400000000000005</v>
          </cell>
          <cell r="I38">
            <v>0</v>
          </cell>
          <cell r="J38">
            <v>0</v>
          </cell>
          <cell r="K38">
            <v>0</v>
          </cell>
          <cell r="L38">
            <v>0.307</v>
          </cell>
        </row>
        <row r="39">
          <cell r="B39">
            <v>8</v>
          </cell>
          <cell r="C39" t="str">
            <v>Residential Docklands AMI</v>
          </cell>
          <cell r="D39" t="str">
            <v>D4.DK</v>
          </cell>
          <cell r="E39">
            <v>9.0020000000000007</v>
          </cell>
          <cell r="F39">
            <v>0</v>
          </cell>
          <cell r="H39">
            <v>1.5740000000000001</v>
          </cell>
          <cell r="I39">
            <v>0</v>
          </cell>
          <cell r="J39">
            <v>0</v>
          </cell>
          <cell r="K39">
            <v>0</v>
          </cell>
          <cell r="L39">
            <v>0.34</v>
          </cell>
        </row>
        <row r="40">
          <cell r="B40">
            <v>0</v>
          </cell>
          <cell r="C40" t="str">
            <v>New Tariff 5</v>
          </cell>
          <cell r="D40" t="str">
            <v/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0</v>
          </cell>
          <cell r="C41" t="str">
            <v>New Tariff 6</v>
          </cell>
          <cell r="D41" t="str">
            <v/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0</v>
          </cell>
          <cell r="C42" t="str">
            <v>New Tariff 7</v>
          </cell>
          <cell r="D42" t="str">
            <v/>
          </cell>
          <cell r="E42">
            <v>0</v>
          </cell>
          <cell r="F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0</v>
          </cell>
          <cell r="C43" t="str">
            <v>New Tariff 8</v>
          </cell>
          <cell r="D43" t="str">
            <v/>
          </cell>
          <cell r="E43">
            <v>0</v>
          </cell>
          <cell r="F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0</v>
          </cell>
          <cell r="C44" t="str">
            <v>New Tariff 9</v>
          </cell>
          <cell r="D44" t="str">
            <v/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0</v>
          </cell>
          <cell r="C45" t="str">
            <v>New Tariff 10</v>
          </cell>
          <cell r="D45" t="str">
            <v/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0</v>
          </cell>
          <cell r="C46" t="str">
            <v>New Tariff 11</v>
          </cell>
          <cell r="D46" t="str">
            <v/>
          </cell>
          <cell r="E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9</v>
          </cell>
          <cell r="C47" t="str">
            <v>Dedicated Circuit</v>
          </cell>
          <cell r="D47" t="str">
            <v>DD1</v>
          </cell>
          <cell r="E47">
            <v>0</v>
          </cell>
          <cell r="F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0.92900000000000005</v>
          </cell>
        </row>
        <row r="48">
          <cell r="B48">
            <v>10</v>
          </cell>
          <cell r="C48" t="str">
            <v>Hot Water Interval</v>
          </cell>
          <cell r="D48" t="str">
            <v>D3.HW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0.92900000000000005</v>
          </cell>
        </row>
        <row r="49">
          <cell r="B49">
            <v>11</v>
          </cell>
          <cell r="C49" t="str">
            <v>Dedicated Circuit AMI - Slab Heat</v>
          </cell>
          <cell r="D49" t="str">
            <v>DCSH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0.92900000000000005</v>
          </cell>
        </row>
        <row r="50">
          <cell r="B50">
            <v>12</v>
          </cell>
          <cell r="C50" t="str">
            <v>Dedicated Circuit AMI - Hot Water</v>
          </cell>
          <cell r="D50" t="str">
            <v>DCHW</v>
          </cell>
          <cell r="E50">
            <v>0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0.92900000000000005</v>
          </cell>
        </row>
        <row r="51">
          <cell r="B51">
            <v>0</v>
          </cell>
          <cell r="C51" t="str">
            <v>New Tariff 4</v>
          </cell>
          <cell r="D51" t="str">
            <v/>
          </cell>
          <cell r="E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0</v>
          </cell>
          <cell r="C52" t="str">
            <v>New Tariff 5</v>
          </cell>
          <cell r="D52" t="str">
            <v/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0</v>
          </cell>
          <cell r="C53" t="str">
            <v>New Tariff 6</v>
          </cell>
          <cell r="D53" t="str">
            <v/>
          </cell>
          <cell r="E53">
            <v>0</v>
          </cell>
          <cell r="F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0</v>
          </cell>
          <cell r="C54" t="str">
            <v>New Tariff 7</v>
          </cell>
          <cell r="D54" t="str">
            <v/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0</v>
          </cell>
          <cell r="C55" t="str">
            <v>New Tariff 8</v>
          </cell>
          <cell r="D55" t="str">
            <v/>
          </cell>
          <cell r="E55">
            <v>0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0</v>
          </cell>
          <cell r="C56" t="str">
            <v>New Tariff 9</v>
          </cell>
          <cell r="D56" t="str">
            <v/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0</v>
          </cell>
          <cell r="C57" t="str">
            <v>New Tariff 10</v>
          </cell>
          <cell r="D57" t="str">
            <v/>
          </cell>
          <cell r="E57">
            <v>0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0</v>
          </cell>
          <cell r="C58" t="str">
            <v>New Tariff 11</v>
          </cell>
          <cell r="D58" t="str">
            <v/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13</v>
          </cell>
          <cell r="C59" t="str">
            <v>Non-Residential Single Rate</v>
          </cell>
          <cell r="D59" t="str">
            <v>ND1</v>
          </cell>
          <cell r="E59">
            <v>7.2969999999999997</v>
          </cell>
          <cell r="F59">
            <v>0</v>
          </cell>
          <cell r="H59">
            <v>0.71599999999999997</v>
          </cell>
          <cell r="I59">
            <v>0.71599999999999997</v>
          </cell>
          <cell r="J59">
            <v>0.71599999999999997</v>
          </cell>
          <cell r="K59">
            <v>0.71599999999999997</v>
          </cell>
          <cell r="L59">
            <v>0</v>
          </cell>
        </row>
        <row r="60">
          <cell r="B60">
            <v>14</v>
          </cell>
          <cell r="C60" t="str">
            <v>Non-Residential Single Rate (R)</v>
          </cell>
          <cell r="D60" t="str">
            <v>ND1.R</v>
          </cell>
          <cell r="E60">
            <v>7.2969999999999997</v>
          </cell>
          <cell r="F60">
            <v>0</v>
          </cell>
          <cell r="H60">
            <v>0.71599999999999997</v>
          </cell>
          <cell r="I60">
            <v>0.71599999999999997</v>
          </cell>
          <cell r="J60">
            <v>0.71599999999999997</v>
          </cell>
          <cell r="K60">
            <v>0.71599999999999997</v>
          </cell>
          <cell r="L60">
            <v>0</v>
          </cell>
        </row>
        <row r="61">
          <cell r="B61">
            <v>0</v>
          </cell>
          <cell r="C61" t="str">
            <v>New Tariff 2</v>
          </cell>
          <cell r="D61" t="str">
            <v/>
          </cell>
          <cell r="E61">
            <v>0</v>
          </cell>
          <cell r="F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0</v>
          </cell>
          <cell r="C62" t="str">
            <v>New Tariff 3</v>
          </cell>
          <cell r="D62" t="str">
            <v/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0</v>
          </cell>
          <cell r="C63" t="str">
            <v>New Tariff 4</v>
          </cell>
          <cell r="D63" t="str">
            <v/>
          </cell>
          <cell r="E63">
            <v>0</v>
          </cell>
          <cell r="F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0</v>
          </cell>
          <cell r="C64" t="str">
            <v>New Tariff 5</v>
          </cell>
          <cell r="D64" t="str">
            <v/>
          </cell>
          <cell r="E64">
            <v>0</v>
          </cell>
          <cell r="F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0</v>
          </cell>
          <cell r="C65" t="str">
            <v>New Tariff 6</v>
          </cell>
          <cell r="D65" t="str">
            <v/>
          </cell>
          <cell r="E65">
            <v>0</v>
          </cell>
          <cell r="F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0</v>
          </cell>
          <cell r="C66" t="str">
            <v>New Tariff 7</v>
          </cell>
          <cell r="D66" t="str">
            <v/>
          </cell>
          <cell r="E66">
            <v>0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0</v>
          </cell>
          <cell r="C67" t="str">
            <v>New Tariff 8</v>
          </cell>
          <cell r="D67" t="str">
            <v/>
          </cell>
          <cell r="E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0</v>
          </cell>
          <cell r="C68" t="str">
            <v>New Tariff 9</v>
          </cell>
          <cell r="D68" t="str">
            <v/>
          </cell>
          <cell r="E68">
            <v>0</v>
          </cell>
          <cell r="F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0</v>
          </cell>
          <cell r="C69" t="str">
            <v>New Tariff 10</v>
          </cell>
          <cell r="D69" t="str">
            <v/>
          </cell>
          <cell r="E69">
            <v>0</v>
          </cell>
          <cell r="F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0</v>
          </cell>
          <cell r="C70" t="str">
            <v>New Tariff 11</v>
          </cell>
          <cell r="D70" t="str">
            <v/>
          </cell>
          <cell r="E70">
            <v>0</v>
          </cell>
          <cell r="F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15</v>
          </cell>
          <cell r="C71" t="str">
            <v>Non-Residential Two Rate 5d</v>
          </cell>
          <cell r="D71" t="str">
            <v>ND2</v>
          </cell>
          <cell r="E71">
            <v>8.6880000000000006</v>
          </cell>
          <cell r="F71">
            <v>0</v>
          </cell>
          <cell r="H71">
            <v>0.55400000000000005</v>
          </cell>
          <cell r="I71">
            <v>0.55400000000000005</v>
          </cell>
          <cell r="J71">
            <v>0.55400000000000005</v>
          </cell>
          <cell r="K71">
            <v>0.55400000000000005</v>
          </cell>
          <cell r="L71">
            <v>0.307</v>
          </cell>
        </row>
        <row r="72">
          <cell r="B72">
            <v>16</v>
          </cell>
          <cell r="C72" t="str">
            <v>Business Sunraysia</v>
          </cell>
          <cell r="D72" t="str">
            <v>ND2.BS</v>
          </cell>
          <cell r="E72">
            <v>8.7759999999999998</v>
          </cell>
          <cell r="F72">
            <v>0</v>
          </cell>
          <cell r="H72">
            <v>0.55400000000000005</v>
          </cell>
          <cell r="I72">
            <v>0.55400000000000005</v>
          </cell>
          <cell r="J72">
            <v>0.55400000000000005</v>
          </cell>
          <cell r="K72">
            <v>0.55400000000000005</v>
          </cell>
          <cell r="L72">
            <v>0.307</v>
          </cell>
        </row>
        <row r="73">
          <cell r="B73">
            <v>17</v>
          </cell>
          <cell r="C73" t="str">
            <v>Non-Residential Interval</v>
          </cell>
          <cell r="D73" t="str">
            <v>ND5</v>
          </cell>
          <cell r="E73">
            <v>8.6880000000000006</v>
          </cell>
          <cell r="F73">
            <v>0</v>
          </cell>
          <cell r="H73">
            <v>0.55400000000000005</v>
          </cell>
          <cell r="I73">
            <v>0.55400000000000005</v>
          </cell>
          <cell r="J73">
            <v>0.55400000000000005</v>
          </cell>
          <cell r="K73">
            <v>0.55400000000000005</v>
          </cell>
          <cell r="L73">
            <v>0.307</v>
          </cell>
        </row>
        <row r="74">
          <cell r="B74">
            <v>18</v>
          </cell>
          <cell r="C74" t="str">
            <v>Non-Residential AMI</v>
          </cell>
          <cell r="D74" t="str">
            <v>ND7</v>
          </cell>
          <cell r="E74">
            <v>8.6880000000000006</v>
          </cell>
          <cell r="F74">
            <v>0</v>
          </cell>
          <cell r="H74">
            <v>0.55400000000000005</v>
          </cell>
          <cell r="I74">
            <v>0</v>
          </cell>
          <cell r="J74">
            <v>0</v>
          </cell>
          <cell r="K74">
            <v>0</v>
          </cell>
          <cell r="L74">
            <v>0.307</v>
          </cell>
        </row>
        <row r="75">
          <cell r="B75">
            <v>0</v>
          </cell>
          <cell r="C75" t="str">
            <v>New Tariff 4</v>
          </cell>
          <cell r="D75" t="str">
            <v/>
          </cell>
          <cell r="E75">
            <v>0</v>
          </cell>
          <cell r="F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0</v>
          </cell>
          <cell r="C76" t="str">
            <v>New Tariff 5</v>
          </cell>
          <cell r="D76" t="str">
            <v/>
          </cell>
          <cell r="E76">
            <v>0</v>
          </cell>
          <cell r="F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0</v>
          </cell>
          <cell r="C77" t="str">
            <v>New Tariff 6</v>
          </cell>
          <cell r="D77" t="str">
            <v/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0</v>
          </cell>
          <cell r="C78" t="str">
            <v>New Tariff 7</v>
          </cell>
          <cell r="D78" t="str">
            <v/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0</v>
          </cell>
          <cell r="C79" t="str">
            <v>New Tariff 8</v>
          </cell>
          <cell r="D79" t="str">
            <v/>
          </cell>
          <cell r="E79">
            <v>0</v>
          </cell>
          <cell r="F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0</v>
          </cell>
          <cell r="C80" t="str">
            <v>New Tariff 9</v>
          </cell>
          <cell r="D80" t="str">
            <v/>
          </cell>
          <cell r="E80">
            <v>0</v>
          </cell>
          <cell r="F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0</v>
          </cell>
          <cell r="C81" t="str">
            <v>New Tariff 10</v>
          </cell>
          <cell r="D81" t="str">
            <v/>
          </cell>
          <cell r="E81">
            <v>0</v>
          </cell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0</v>
          </cell>
          <cell r="C82" t="str">
            <v>New Tariff 11</v>
          </cell>
          <cell r="D82" t="str">
            <v/>
          </cell>
          <cell r="E82">
            <v>0</v>
          </cell>
          <cell r="F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19</v>
          </cell>
          <cell r="C83" t="str">
            <v>Non-Residential Two Rate 7d</v>
          </cell>
          <cell r="D83" t="str">
            <v>ND3</v>
          </cell>
          <cell r="E83">
            <v>9.6929999999999996</v>
          </cell>
          <cell r="F83">
            <v>0</v>
          </cell>
          <cell r="H83">
            <v>0.78600000000000003</v>
          </cell>
          <cell r="I83">
            <v>0.78600000000000003</v>
          </cell>
          <cell r="J83">
            <v>0.78600000000000003</v>
          </cell>
          <cell r="K83">
            <v>0.78600000000000003</v>
          </cell>
          <cell r="L83">
            <v>0.32300000000000001</v>
          </cell>
        </row>
        <row r="84">
          <cell r="B84">
            <v>0</v>
          </cell>
          <cell r="C84" t="str">
            <v>New Tariff  1</v>
          </cell>
          <cell r="D84" t="str">
            <v/>
          </cell>
          <cell r="E84">
            <v>0</v>
          </cell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0</v>
          </cell>
          <cell r="C85" t="str">
            <v>New Tariff  2</v>
          </cell>
          <cell r="D85" t="str">
            <v/>
          </cell>
          <cell r="E85">
            <v>0</v>
          </cell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0</v>
          </cell>
          <cell r="C86" t="str">
            <v>New Tariff  3</v>
          </cell>
          <cell r="D86" t="str">
            <v/>
          </cell>
          <cell r="E86">
            <v>0</v>
          </cell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0</v>
          </cell>
          <cell r="C87" t="str">
            <v>New Tariff  4</v>
          </cell>
          <cell r="D87" t="str">
            <v/>
          </cell>
          <cell r="E87">
            <v>0</v>
          </cell>
          <cell r="F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0</v>
          </cell>
          <cell r="C88" t="str">
            <v>New Tariff  5</v>
          </cell>
          <cell r="D88" t="str">
            <v/>
          </cell>
          <cell r="E88">
            <v>0</v>
          </cell>
          <cell r="F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0</v>
          </cell>
          <cell r="C89" t="str">
            <v>New Tariff  6</v>
          </cell>
          <cell r="D89" t="str">
            <v/>
          </cell>
          <cell r="E89">
            <v>0</v>
          </cell>
          <cell r="F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0</v>
          </cell>
          <cell r="C90" t="str">
            <v>New Tariff  7</v>
          </cell>
          <cell r="D90" t="str">
            <v/>
          </cell>
          <cell r="E90">
            <v>0</v>
          </cell>
          <cell r="F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0</v>
          </cell>
          <cell r="C91" t="str">
            <v>New Tariff  8</v>
          </cell>
          <cell r="D91" t="str">
            <v/>
          </cell>
          <cell r="E91">
            <v>0</v>
          </cell>
          <cell r="F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0</v>
          </cell>
          <cell r="C92" t="str">
            <v>New Tariff  9</v>
          </cell>
          <cell r="D92" t="str">
            <v/>
          </cell>
          <cell r="E92">
            <v>0</v>
          </cell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0</v>
          </cell>
          <cell r="C93" t="str">
            <v>New Tariff  10</v>
          </cell>
          <cell r="D93" t="str">
            <v/>
          </cell>
          <cell r="E93">
            <v>0</v>
          </cell>
          <cell r="F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0</v>
          </cell>
          <cell r="C94" t="str">
            <v>New Tariff  11</v>
          </cell>
          <cell r="D94" t="str">
            <v/>
          </cell>
          <cell r="E94">
            <v>0</v>
          </cell>
          <cell r="F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20</v>
          </cell>
          <cell r="C95" t="str">
            <v>Unmetered Supplies</v>
          </cell>
          <cell r="D95" t="str">
            <v>PL2</v>
          </cell>
          <cell r="E95">
            <v>0</v>
          </cell>
          <cell r="F95">
            <v>0</v>
          </cell>
          <cell r="H95">
            <v>0.82899999999999996</v>
          </cell>
          <cell r="I95">
            <v>0</v>
          </cell>
          <cell r="J95">
            <v>0</v>
          </cell>
          <cell r="K95">
            <v>0</v>
          </cell>
          <cell r="L95">
            <v>0.30499999999999999</v>
          </cell>
        </row>
        <row r="96">
          <cell r="B96">
            <v>0</v>
          </cell>
          <cell r="C96" t="str">
            <v>New Tariff 1</v>
          </cell>
          <cell r="D96" t="str">
            <v/>
          </cell>
          <cell r="E96">
            <v>0</v>
          </cell>
          <cell r="F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0</v>
          </cell>
          <cell r="C97" t="str">
            <v>New Tariff 2</v>
          </cell>
          <cell r="D97" t="str">
            <v/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21</v>
          </cell>
          <cell r="C98" t="str">
            <v>Large Low Voltage Demand (kVa)</v>
          </cell>
          <cell r="D98" t="str">
            <v>DLk</v>
          </cell>
          <cell r="E98">
            <v>0</v>
          </cell>
          <cell r="F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22</v>
          </cell>
          <cell r="C99" t="str">
            <v>Large Low Voltage Demand Docklands (kVa)</v>
          </cell>
          <cell r="D99" t="str">
            <v>DLDKk</v>
          </cell>
          <cell r="E99">
            <v>0</v>
          </cell>
          <cell r="F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23</v>
          </cell>
          <cell r="C100" t="str">
            <v>Large Low Voltage Demand CXX (kVa)</v>
          </cell>
          <cell r="D100" t="str">
            <v>DLCXXk</v>
          </cell>
          <cell r="E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0</v>
          </cell>
          <cell r="C101" t="str">
            <v>New Tariff 6</v>
          </cell>
          <cell r="D101" t="str">
            <v/>
          </cell>
          <cell r="E101">
            <v>0</v>
          </cell>
          <cell r="F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0</v>
          </cell>
          <cell r="C102" t="str">
            <v>New Tariff 7</v>
          </cell>
          <cell r="D102" t="str">
            <v/>
          </cell>
          <cell r="E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0</v>
          </cell>
          <cell r="C103" t="str">
            <v>New Tariff 8</v>
          </cell>
          <cell r="D103" t="str">
            <v/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0</v>
          </cell>
          <cell r="C104" t="str">
            <v>New Tariff 9</v>
          </cell>
          <cell r="D104" t="str">
            <v/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0</v>
          </cell>
          <cell r="C105" t="str">
            <v>New Tariff 10</v>
          </cell>
          <cell r="D105" t="str">
            <v/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0</v>
          </cell>
          <cell r="C106" t="str">
            <v>New Tariff 11</v>
          </cell>
          <cell r="D106" t="str">
            <v/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24</v>
          </cell>
          <cell r="C107" t="str">
            <v>Large Low Voltage Demand</v>
          </cell>
          <cell r="D107" t="str">
            <v>DL</v>
          </cell>
          <cell r="E107">
            <v>0</v>
          </cell>
          <cell r="F107">
            <v>24.687999999999999</v>
          </cell>
          <cell r="H107">
            <v>0.81100000000000005</v>
          </cell>
          <cell r="I107">
            <v>0</v>
          </cell>
          <cell r="J107">
            <v>0</v>
          </cell>
          <cell r="K107">
            <v>0</v>
          </cell>
          <cell r="L107">
            <v>0.32600000000000001</v>
          </cell>
        </row>
        <row r="108">
          <cell r="B108">
            <v>25</v>
          </cell>
          <cell r="C108" t="str">
            <v>Large Low Voltage Demand A</v>
          </cell>
          <cell r="D108" t="str">
            <v>DL.A</v>
          </cell>
          <cell r="E108">
            <v>0</v>
          </cell>
          <cell r="F108">
            <v>25.484000000000002</v>
          </cell>
          <cell r="H108">
            <v>0.83799999999999997</v>
          </cell>
          <cell r="I108">
            <v>0</v>
          </cell>
          <cell r="J108">
            <v>0</v>
          </cell>
          <cell r="K108">
            <v>0</v>
          </cell>
          <cell r="L108">
            <v>0.32600000000000001</v>
          </cell>
        </row>
        <row r="109">
          <cell r="B109">
            <v>26</v>
          </cell>
          <cell r="C109" t="str">
            <v>Large Low Voltage Demand C</v>
          </cell>
          <cell r="D109" t="str">
            <v>DL.C</v>
          </cell>
          <cell r="E109">
            <v>0</v>
          </cell>
          <cell r="F109">
            <v>24.783000000000001</v>
          </cell>
          <cell r="H109">
            <v>0.81399999999999995</v>
          </cell>
          <cell r="I109">
            <v>0</v>
          </cell>
          <cell r="J109">
            <v>0</v>
          </cell>
          <cell r="K109">
            <v>0</v>
          </cell>
          <cell r="L109">
            <v>0.32600000000000001</v>
          </cell>
        </row>
        <row r="110">
          <cell r="B110">
            <v>27</v>
          </cell>
          <cell r="C110" t="str">
            <v>Large Low Voltage Demand S</v>
          </cell>
          <cell r="D110" t="str">
            <v>DL.S</v>
          </cell>
          <cell r="E110">
            <v>0</v>
          </cell>
          <cell r="F110">
            <v>23.606000000000002</v>
          </cell>
          <cell r="H110">
            <v>0.77500000000000002</v>
          </cell>
          <cell r="I110">
            <v>0</v>
          </cell>
          <cell r="J110">
            <v>0</v>
          </cell>
          <cell r="K110">
            <v>0</v>
          </cell>
          <cell r="L110">
            <v>0.32600000000000001</v>
          </cell>
        </row>
        <row r="111">
          <cell r="B111">
            <v>28</v>
          </cell>
          <cell r="C111" t="str">
            <v>Large Low Voltage Demand Docklands</v>
          </cell>
          <cell r="D111" t="str">
            <v>DL.DK</v>
          </cell>
          <cell r="E111">
            <v>0</v>
          </cell>
          <cell r="F111">
            <v>25.17</v>
          </cell>
          <cell r="H111">
            <v>0.82699999999999996</v>
          </cell>
          <cell r="I111">
            <v>0</v>
          </cell>
          <cell r="J111">
            <v>0</v>
          </cell>
          <cell r="K111">
            <v>0</v>
          </cell>
          <cell r="L111">
            <v>0.34</v>
          </cell>
        </row>
        <row r="112">
          <cell r="B112">
            <v>29</v>
          </cell>
          <cell r="C112" t="str">
            <v>Large Low Voltage Demand CXX</v>
          </cell>
          <cell r="D112" t="str">
            <v>DL.CXX</v>
          </cell>
          <cell r="E112">
            <v>0</v>
          </cell>
          <cell r="F112">
            <v>24.533000000000001</v>
          </cell>
          <cell r="H112">
            <v>0.80600000000000005</v>
          </cell>
          <cell r="I112">
            <v>0</v>
          </cell>
          <cell r="J112">
            <v>0</v>
          </cell>
          <cell r="K112">
            <v>0</v>
          </cell>
          <cell r="L112">
            <v>0.32600000000000001</v>
          </cell>
        </row>
        <row r="113">
          <cell r="B113">
            <v>30</v>
          </cell>
          <cell r="C113" t="str">
            <v>Large Low Voltage Demand EN.R</v>
          </cell>
          <cell r="D113" t="str">
            <v>DL.R</v>
          </cell>
          <cell r="E113">
            <v>0</v>
          </cell>
          <cell r="F113">
            <v>24.091999999999999</v>
          </cell>
          <cell r="H113">
            <v>0.80200000000000005</v>
          </cell>
          <cell r="I113">
            <v>0</v>
          </cell>
          <cell r="J113">
            <v>0</v>
          </cell>
          <cell r="K113">
            <v>0</v>
          </cell>
          <cell r="L113">
            <v>0.32200000000000001</v>
          </cell>
        </row>
        <row r="114">
          <cell r="B114">
            <v>31</v>
          </cell>
          <cell r="C114" t="str">
            <v>Large Low Voltage Demand EN.NR</v>
          </cell>
          <cell r="D114" t="str">
            <v>DL.NR</v>
          </cell>
          <cell r="E114">
            <v>0</v>
          </cell>
          <cell r="F114">
            <v>24.091999999999999</v>
          </cell>
          <cell r="H114">
            <v>0.80200000000000005</v>
          </cell>
          <cell r="I114">
            <v>0</v>
          </cell>
          <cell r="J114">
            <v>0</v>
          </cell>
          <cell r="K114">
            <v>0</v>
          </cell>
          <cell r="L114">
            <v>0.32200000000000001</v>
          </cell>
        </row>
        <row r="115">
          <cell r="B115">
            <v>32</v>
          </cell>
          <cell r="C115" t="str">
            <v>Large Low Voltage Demand EN.RCXX</v>
          </cell>
          <cell r="D115" t="str">
            <v>DL.CXXR</v>
          </cell>
          <cell r="E115">
            <v>0</v>
          </cell>
          <cell r="F115">
            <v>25.138999999999999</v>
          </cell>
          <cell r="H115">
            <v>0.79700000000000004</v>
          </cell>
          <cell r="I115">
            <v>0</v>
          </cell>
          <cell r="J115">
            <v>0</v>
          </cell>
          <cell r="K115">
            <v>0</v>
          </cell>
          <cell r="L115">
            <v>0.32200000000000001</v>
          </cell>
        </row>
        <row r="116">
          <cell r="B116">
            <v>33</v>
          </cell>
          <cell r="C116" t="str">
            <v>Large Low Voltage Demand EN.NRCXX</v>
          </cell>
          <cell r="D116" t="str">
            <v>DL.CXXNR</v>
          </cell>
          <cell r="E116">
            <v>0</v>
          </cell>
          <cell r="F116">
            <v>25.138999999999999</v>
          </cell>
          <cell r="H116">
            <v>0.79700000000000004</v>
          </cell>
          <cell r="I116">
            <v>0</v>
          </cell>
          <cell r="J116">
            <v>0</v>
          </cell>
          <cell r="K116">
            <v>0</v>
          </cell>
          <cell r="L116">
            <v>0.32200000000000001</v>
          </cell>
        </row>
        <row r="117">
          <cell r="B117">
            <v>0</v>
          </cell>
          <cell r="C117" t="str">
            <v>New Tariff 10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0</v>
          </cell>
          <cell r="C118" t="str">
            <v>New Tariff 11</v>
          </cell>
          <cell r="D118" t="str">
            <v/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34</v>
          </cell>
          <cell r="C119" t="str">
            <v>High Voltage Demand</v>
          </cell>
          <cell r="D119" t="str">
            <v>DH</v>
          </cell>
          <cell r="E119">
            <v>0</v>
          </cell>
          <cell r="F119">
            <v>20.498000000000001</v>
          </cell>
          <cell r="H119">
            <v>0.76200000000000001</v>
          </cell>
          <cell r="I119">
            <v>0</v>
          </cell>
          <cell r="J119">
            <v>0</v>
          </cell>
          <cell r="K119">
            <v>0</v>
          </cell>
          <cell r="L119">
            <v>0.29899999999999999</v>
          </cell>
        </row>
        <row r="120">
          <cell r="B120">
            <v>35</v>
          </cell>
          <cell r="C120" t="str">
            <v>High Voltage Demand A</v>
          </cell>
          <cell r="D120" t="str">
            <v>DH.A</v>
          </cell>
          <cell r="E120">
            <v>0</v>
          </cell>
          <cell r="F120">
            <v>23.134</v>
          </cell>
          <cell r="H120">
            <v>0.85899999999999999</v>
          </cell>
          <cell r="I120">
            <v>0</v>
          </cell>
          <cell r="J120">
            <v>0</v>
          </cell>
          <cell r="K120">
            <v>0</v>
          </cell>
          <cell r="L120">
            <v>0.29199999999999998</v>
          </cell>
        </row>
        <row r="121">
          <cell r="B121">
            <v>36</v>
          </cell>
          <cell r="C121" t="str">
            <v>High Voltage Demand C</v>
          </cell>
          <cell r="D121" t="str">
            <v>DH.C</v>
          </cell>
          <cell r="E121">
            <v>0</v>
          </cell>
          <cell r="F121">
            <v>20.885999999999999</v>
          </cell>
          <cell r="H121">
            <v>0.77600000000000002</v>
          </cell>
          <cell r="I121">
            <v>0</v>
          </cell>
          <cell r="J121">
            <v>0</v>
          </cell>
          <cell r="K121">
            <v>0</v>
          </cell>
          <cell r="L121">
            <v>0.29899999999999999</v>
          </cell>
        </row>
        <row r="122">
          <cell r="B122">
            <v>37</v>
          </cell>
          <cell r="C122" t="str">
            <v>High Voltage Demand D1</v>
          </cell>
          <cell r="D122" t="str">
            <v>DH.D1</v>
          </cell>
          <cell r="E122">
            <v>0</v>
          </cell>
          <cell r="F122">
            <v>23.134</v>
          </cell>
          <cell r="H122">
            <v>0.85899999999999999</v>
          </cell>
          <cell r="I122">
            <v>0</v>
          </cell>
          <cell r="J122">
            <v>0</v>
          </cell>
          <cell r="K122">
            <v>0</v>
          </cell>
          <cell r="L122">
            <v>0.29199999999999998</v>
          </cell>
        </row>
        <row r="123">
          <cell r="B123">
            <v>38</v>
          </cell>
          <cell r="C123" t="str">
            <v>High Voltage Demand D2</v>
          </cell>
          <cell r="D123" t="str">
            <v>DH.D2</v>
          </cell>
          <cell r="E123">
            <v>0</v>
          </cell>
          <cell r="F123">
            <v>23.129000000000001</v>
          </cell>
          <cell r="H123">
            <v>0.84699999999999998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39</v>
          </cell>
          <cell r="C124" t="str">
            <v>High Voltage Demand Docklands</v>
          </cell>
          <cell r="D124" t="str">
            <v>DH.DK</v>
          </cell>
          <cell r="E124">
            <v>0</v>
          </cell>
          <cell r="F124">
            <v>24.641999999999999</v>
          </cell>
          <cell r="H124">
            <v>0.91500000000000004</v>
          </cell>
          <cell r="I124">
            <v>0</v>
          </cell>
          <cell r="J124">
            <v>0</v>
          </cell>
          <cell r="K124">
            <v>0</v>
          </cell>
          <cell r="L124">
            <v>0.34</v>
          </cell>
        </row>
        <row r="125">
          <cell r="B125">
            <v>40</v>
          </cell>
          <cell r="C125" t="str">
            <v>High Voltage Demand D3</v>
          </cell>
          <cell r="D125" t="str">
            <v>DH.D3</v>
          </cell>
          <cell r="E125">
            <v>0</v>
          </cell>
          <cell r="F125">
            <v>18.856999999999999</v>
          </cell>
          <cell r="H125">
            <v>8.4000000000000005E-2</v>
          </cell>
          <cell r="I125">
            <v>0</v>
          </cell>
          <cell r="J125">
            <v>0</v>
          </cell>
          <cell r="K125">
            <v>0</v>
          </cell>
          <cell r="L125">
            <v>0.29599999999999999</v>
          </cell>
        </row>
        <row r="126">
          <cell r="B126">
            <v>41</v>
          </cell>
          <cell r="C126" t="str">
            <v>High Voltage Demand D4</v>
          </cell>
          <cell r="D126" t="str">
            <v>DH.D4</v>
          </cell>
          <cell r="E126">
            <v>0</v>
          </cell>
          <cell r="F126">
            <v>13.388</v>
          </cell>
          <cell r="H126">
            <v>0.79300000000000004</v>
          </cell>
          <cell r="I126">
            <v>0</v>
          </cell>
          <cell r="J126">
            <v>0</v>
          </cell>
          <cell r="K126">
            <v>0</v>
          </cell>
          <cell r="L126">
            <v>0.29499999999999998</v>
          </cell>
        </row>
        <row r="127">
          <cell r="B127">
            <v>42</v>
          </cell>
          <cell r="C127" t="str">
            <v>High Voltage Demand D5</v>
          </cell>
          <cell r="D127" t="str">
            <v>DH.D5</v>
          </cell>
          <cell r="E127">
            <v>0</v>
          </cell>
          <cell r="F127">
            <v>13.388</v>
          </cell>
          <cell r="H127">
            <v>0.79300000000000004</v>
          </cell>
          <cell r="I127">
            <v>0</v>
          </cell>
          <cell r="J127">
            <v>0</v>
          </cell>
          <cell r="K127">
            <v>0</v>
          </cell>
          <cell r="L127">
            <v>0.29499999999999998</v>
          </cell>
        </row>
        <row r="128">
          <cell r="B128">
            <v>43</v>
          </cell>
          <cell r="C128" t="str">
            <v>High Voltage Demand EN.R</v>
          </cell>
          <cell r="D128" t="str">
            <v>DH.R</v>
          </cell>
          <cell r="E128">
            <v>0</v>
          </cell>
          <cell r="F128">
            <v>20.004000000000001</v>
          </cell>
          <cell r="H128">
            <v>0.753</v>
          </cell>
          <cell r="I128">
            <v>0</v>
          </cell>
          <cell r="J128">
            <v>0</v>
          </cell>
          <cell r="K128">
            <v>0</v>
          </cell>
          <cell r="L128">
            <v>0.29499999999999998</v>
          </cell>
        </row>
        <row r="129">
          <cell r="B129">
            <v>44</v>
          </cell>
          <cell r="C129" t="str">
            <v>High Voltage Demand EN.NR</v>
          </cell>
          <cell r="D129" t="str">
            <v>DH.NR</v>
          </cell>
          <cell r="E129">
            <v>0</v>
          </cell>
          <cell r="F129">
            <v>20.004000000000001</v>
          </cell>
          <cell r="H129">
            <v>0.753</v>
          </cell>
          <cell r="I129">
            <v>0</v>
          </cell>
          <cell r="J129">
            <v>0</v>
          </cell>
          <cell r="K129">
            <v>0</v>
          </cell>
          <cell r="L129">
            <v>0.29499999999999998</v>
          </cell>
        </row>
        <row r="130">
          <cell r="B130">
            <v>0</v>
          </cell>
          <cell r="C130" t="str">
            <v>New Tariff 11</v>
          </cell>
          <cell r="D130" t="str">
            <v/>
          </cell>
          <cell r="E130">
            <v>0</v>
          </cell>
          <cell r="F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0</v>
          </cell>
          <cell r="C131" t="str">
            <v>New Tariff 1</v>
          </cell>
          <cell r="D131" t="str">
            <v/>
          </cell>
          <cell r="E131">
            <v>0</v>
          </cell>
          <cell r="F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0</v>
          </cell>
          <cell r="C132" t="str">
            <v>New Tariff 2</v>
          </cell>
          <cell r="D132" t="str">
            <v/>
          </cell>
          <cell r="E132">
            <v>0</v>
          </cell>
          <cell r="F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45</v>
          </cell>
          <cell r="C133" t="str">
            <v>High Voltage Demand (kVa)</v>
          </cell>
          <cell r="D133" t="str">
            <v>DHk</v>
          </cell>
          <cell r="E133">
            <v>0</v>
          </cell>
          <cell r="F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46</v>
          </cell>
          <cell r="C134" t="str">
            <v>High Voltage Demand Docklands (kVa)</v>
          </cell>
          <cell r="D134" t="str">
            <v>DHDKk</v>
          </cell>
          <cell r="E134">
            <v>0</v>
          </cell>
          <cell r="F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0</v>
          </cell>
          <cell r="C135" t="str">
            <v>New Tariff 5</v>
          </cell>
          <cell r="D135" t="str">
            <v/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0</v>
          </cell>
          <cell r="C136" t="str">
            <v>New Tariff 6</v>
          </cell>
          <cell r="D136" t="str">
            <v/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0</v>
          </cell>
          <cell r="C137" t="str">
            <v>New Tariff 7</v>
          </cell>
          <cell r="D137" t="str">
            <v/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0</v>
          </cell>
          <cell r="C138" t="str">
            <v>New Tariff 8</v>
          </cell>
          <cell r="D138" t="str">
            <v/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0</v>
          </cell>
          <cell r="C139" t="str">
            <v>New Tariff 9</v>
          </cell>
          <cell r="D139" t="str">
            <v/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0</v>
          </cell>
          <cell r="C140" t="str">
            <v>New Tariff 10</v>
          </cell>
          <cell r="D140" t="str">
            <v/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0</v>
          </cell>
          <cell r="C141" t="str">
            <v>New Tariff 11</v>
          </cell>
          <cell r="D141" t="str">
            <v/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0</v>
          </cell>
          <cell r="C142" t="str">
            <v>New Tariff 12</v>
          </cell>
          <cell r="D142" t="str">
            <v/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0</v>
          </cell>
          <cell r="C143" t="str">
            <v>New Tariff 1</v>
          </cell>
          <cell r="D143" t="str">
            <v/>
          </cell>
          <cell r="E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47</v>
          </cell>
          <cell r="C144" t="str">
            <v>Subtransmission Demand A</v>
          </cell>
          <cell r="D144" t="str">
            <v>DS.A</v>
          </cell>
          <cell r="E144">
            <v>0</v>
          </cell>
          <cell r="F144">
            <v>8.6940000000000008</v>
          </cell>
          <cell r="H144">
            <v>1.327</v>
          </cell>
          <cell r="I144">
            <v>0</v>
          </cell>
          <cell r="J144">
            <v>0</v>
          </cell>
          <cell r="K144">
            <v>0</v>
          </cell>
          <cell r="L144">
            <v>0.32600000000000001</v>
          </cell>
        </row>
        <row r="145">
          <cell r="B145">
            <v>48</v>
          </cell>
          <cell r="C145" t="str">
            <v>Subtransmission Demand G</v>
          </cell>
          <cell r="D145" t="str">
            <v>DS.G</v>
          </cell>
          <cell r="E145">
            <v>0</v>
          </cell>
          <cell r="F145">
            <v>8.7070000000000007</v>
          </cell>
          <cell r="H145">
            <v>1.33</v>
          </cell>
          <cell r="I145">
            <v>0</v>
          </cell>
          <cell r="J145">
            <v>0</v>
          </cell>
          <cell r="K145">
            <v>0</v>
          </cell>
          <cell r="L145">
            <v>0.32600000000000001</v>
          </cell>
        </row>
        <row r="146">
          <cell r="B146">
            <v>49</v>
          </cell>
          <cell r="C146" t="str">
            <v>Subtransmission Demand S</v>
          </cell>
          <cell r="D146" t="str">
            <v>DS.S</v>
          </cell>
          <cell r="E146">
            <v>0</v>
          </cell>
          <cell r="F146">
            <v>8.6509999999999998</v>
          </cell>
          <cell r="H146">
            <v>1.32</v>
          </cell>
          <cell r="I146">
            <v>0</v>
          </cell>
          <cell r="J146">
            <v>0</v>
          </cell>
          <cell r="K146">
            <v>0</v>
          </cell>
          <cell r="L146">
            <v>0.32600000000000001</v>
          </cell>
        </row>
        <row r="147">
          <cell r="B147" t="str">
            <v>x</v>
          </cell>
          <cell r="C147" t="str">
            <v>Subtransmission Demand (kVa)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 t="str">
            <v>x</v>
          </cell>
          <cell r="C148" t="str">
            <v>New Tariff 5</v>
          </cell>
          <cell r="D148" t="str">
            <v/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 t="str">
            <v>x</v>
          </cell>
          <cell r="C149" t="str">
            <v>New Tariff 6</v>
          </cell>
          <cell r="D149" t="str">
            <v/>
          </cell>
          <cell r="E149">
            <v>0</v>
          </cell>
          <cell r="F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BN149" t="str">
            <v>PASS</v>
          </cell>
        </row>
        <row r="150">
          <cell r="B150" t="str">
            <v>x</v>
          </cell>
          <cell r="C150" t="str">
            <v>New Tariff 7</v>
          </cell>
          <cell r="D150" t="str">
            <v/>
          </cell>
          <cell r="E150">
            <v>0</v>
          </cell>
          <cell r="F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 t="str">
            <v>x</v>
          </cell>
          <cell r="C151" t="str">
            <v>New Tariff 8</v>
          </cell>
          <cell r="D151" t="str">
            <v/>
          </cell>
          <cell r="E151">
            <v>0</v>
          </cell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 t="str">
            <v>x</v>
          </cell>
          <cell r="C152" t="str">
            <v>New Tariff 9</v>
          </cell>
          <cell r="D152" t="str">
            <v/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 t="str">
            <v>x</v>
          </cell>
          <cell r="C153" t="str">
            <v>New Tariff 10</v>
          </cell>
          <cell r="D153" t="str">
            <v/>
          </cell>
          <cell r="E153">
            <v>0</v>
          </cell>
          <cell r="F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 t="str">
            <v>x</v>
          </cell>
          <cell r="C154" t="str">
            <v>New Tariff 11</v>
          </cell>
          <cell r="D154" t="str">
            <v/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6">
          <cell r="BN156">
            <v>17064815.228712678</v>
          </cell>
        </row>
        <row r="163">
          <cell r="B163" t="str">
            <v>x</v>
          </cell>
          <cell r="F163" t="str">
            <v>Demand charges</v>
          </cell>
          <cell r="H163" t="str">
            <v>Peak charges</v>
          </cell>
          <cell r="L163" t="str">
            <v>Off Peak charges</v>
          </cell>
          <cell r="N163" t="str">
            <v>Summer Time of Use Tariffs</v>
          </cell>
          <cell r="R163" t="str">
            <v>Winter Time of use tariffs</v>
          </cell>
          <cell r="Z163" t="str">
            <v>Demand charges</v>
          </cell>
          <cell r="AB163" t="str">
            <v>Peak charges</v>
          </cell>
          <cell r="AF163" t="str">
            <v>Off Peak charges</v>
          </cell>
          <cell r="AH163" t="str">
            <v>Summer Time of Use Tariffs</v>
          </cell>
          <cell r="AL163" t="str">
            <v>Winter Time of use tariffs</v>
          </cell>
          <cell r="AT163" t="str">
            <v>Demand charges</v>
          </cell>
          <cell r="AV163" t="str">
            <v>Peak charges</v>
          </cell>
          <cell r="AZ163" t="str">
            <v>Off Peak charges</v>
          </cell>
          <cell r="BB163" t="str">
            <v>Summer Time of Use Tariffs</v>
          </cell>
          <cell r="BF163" t="str">
            <v>Winter Time of use tariffs</v>
          </cell>
          <cell r="BK163" t="str">
            <v>Uniform adjustment</v>
          </cell>
          <cell r="BN163" t="str">
            <v>Source:</v>
          </cell>
          <cell r="BQ163" t="str">
            <v>Demand charges</v>
          </cell>
          <cell r="BS163" t="str">
            <v>Peak charges</v>
          </cell>
          <cell r="BW163" t="str">
            <v>Off Peak charges</v>
          </cell>
          <cell r="BY163" t="str">
            <v>Summer Time of Use Tariffs</v>
          </cell>
          <cell r="CC163" t="str">
            <v>Winter Time of use tariffs</v>
          </cell>
        </row>
        <row r="164">
          <cell r="B164" t="str">
            <v>x</v>
          </cell>
          <cell r="C164" t="str">
            <v>Network Tariffs</v>
          </cell>
          <cell r="D164" t="str">
            <v>Network Tariff Category</v>
          </cell>
          <cell r="E164" t="str">
            <v xml:space="preserve">Standing charges </v>
          </cell>
          <cell r="F164" t="str">
            <v>kW</v>
          </cell>
          <cell r="G164" t="str">
            <v>kVA</v>
          </cell>
          <cell r="H164" t="str">
            <v>Block1</v>
          </cell>
          <cell r="I164" t="str">
            <v>Block 2</v>
          </cell>
          <cell r="J164" t="str">
            <v>Block 3</v>
          </cell>
          <cell r="K164" t="str">
            <v>Block 4</v>
          </cell>
          <cell r="L164" t="str">
            <v>Block 1</v>
          </cell>
          <cell r="M164" t="str">
            <v>Block 2</v>
          </cell>
          <cell r="N164" t="str">
            <v>Block 1</v>
          </cell>
          <cell r="O164" t="str">
            <v>Block 2</v>
          </cell>
          <cell r="P164" t="str">
            <v>Block 3</v>
          </cell>
          <cell r="Q164" t="str">
            <v>Block 4</v>
          </cell>
          <cell r="R164" t="str">
            <v>Block1</v>
          </cell>
          <cell r="S164" t="str">
            <v>Block 2</v>
          </cell>
          <cell r="T164" t="str">
            <v>Block 3</v>
          </cell>
          <cell r="U164" t="str">
            <v>Block 4</v>
          </cell>
          <cell r="W164" t="str">
            <v>Network Tariffs</v>
          </cell>
          <cell r="X164" t="str">
            <v>Parent Tariff</v>
          </cell>
          <cell r="Y164" t="str">
            <v xml:space="preserve">Standing charges </v>
          </cell>
          <cell r="Z164" t="str">
            <v>kW</v>
          </cell>
          <cell r="AA164" t="str">
            <v>kVA</v>
          </cell>
          <cell r="AB164" t="str">
            <v>Block1</v>
          </cell>
          <cell r="AC164" t="str">
            <v>Block 2</v>
          </cell>
          <cell r="AD164" t="str">
            <v>Block 3</v>
          </cell>
          <cell r="AE164" t="str">
            <v>Block 4</v>
          </cell>
          <cell r="AF164" t="str">
            <v>Block 1</v>
          </cell>
          <cell r="AG164" t="str">
            <v>Block 2</v>
          </cell>
          <cell r="AH164" t="str">
            <v>Block 1</v>
          </cell>
          <cell r="AI164" t="str">
            <v>Block 2</v>
          </cell>
          <cell r="AJ164" t="str">
            <v>Block 3</v>
          </cell>
          <cell r="AK164" t="str">
            <v>Block 4</v>
          </cell>
          <cell r="AL164" t="str">
            <v>Block1</v>
          </cell>
          <cell r="AM164" t="str">
            <v>Block 2</v>
          </cell>
          <cell r="AN164" t="str">
            <v>Block 3</v>
          </cell>
          <cell r="AO164" t="str">
            <v>Block 4</v>
          </cell>
          <cell r="AQ164" t="str">
            <v>Network Tariffs</v>
          </cell>
          <cell r="AR164" t="str">
            <v>Network Tariff Category</v>
          </cell>
          <cell r="AS164" t="str">
            <v xml:space="preserve">Standing charges </v>
          </cell>
          <cell r="AT164" t="str">
            <v>kW</v>
          </cell>
          <cell r="AU164" t="str">
            <v>kVA</v>
          </cell>
          <cell r="AV164" t="str">
            <v>Block1</v>
          </cell>
          <cell r="AW164" t="str">
            <v>Block 2</v>
          </cell>
          <cell r="AX164" t="str">
            <v>Block 3</v>
          </cell>
          <cell r="AY164" t="str">
            <v>Block 4</v>
          </cell>
          <cell r="AZ164" t="str">
            <v>Block 1</v>
          </cell>
          <cell r="BA164" t="str">
            <v>Block 2</v>
          </cell>
          <cell r="BB164" t="str">
            <v>Block 1</v>
          </cell>
          <cell r="BC164" t="str">
            <v>Block 2</v>
          </cell>
          <cell r="BD164" t="str">
            <v>Block 3</v>
          </cell>
          <cell r="BE164" t="str">
            <v>Block 4</v>
          </cell>
          <cell r="BF164" t="str">
            <v>Block1</v>
          </cell>
          <cell r="BG164" t="str">
            <v>Block 2</v>
          </cell>
          <cell r="BH164" t="str">
            <v>Block 3</v>
          </cell>
          <cell r="BI164" t="str">
            <v>Block 4</v>
          </cell>
          <cell r="BK164" t="str">
            <v>Apply</v>
          </cell>
          <cell r="BL164" t="str">
            <v>Rate</v>
          </cell>
          <cell r="BM164" t="str">
            <v>Group adjustment</v>
          </cell>
          <cell r="BN164" t="str">
            <v>Network Tariffs</v>
          </cell>
          <cell r="BO164" t="str">
            <v>Network Tariff Category</v>
          </cell>
          <cell r="BP164" t="str">
            <v xml:space="preserve">Standing charges </v>
          </cell>
          <cell r="BQ164" t="str">
            <v>kW</v>
          </cell>
          <cell r="BR164" t="str">
            <v>kVA</v>
          </cell>
          <cell r="BS164" t="str">
            <v>Block1</v>
          </cell>
          <cell r="BT164" t="str">
            <v>Block 2</v>
          </cell>
          <cell r="BU164" t="str">
            <v>Block 3</v>
          </cell>
          <cell r="BV164" t="str">
            <v>Block 4</v>
          </cell>
          <cell r="BW164" t="str">
            <v>Block 1</v>
          </cell>
          <cell r="BX164" t="str">
            <v>Block 2</v>
          </cell>
          <cell r="BY164" t="str">
            <v>Block 1</v>
          </cell>
          <cell r="BZ164" t="str">
            <v>Block 2</v>
          </cell>
          <cell r="CA164" t="str">
            <v>Block 3</v>
          </cell>
          <cell r="CB164" t="str">
            <v>Block 4</v>
          </cell>
          <cell r="CC164" t="str">
            <v>Block1</v>
          </cell>
          <cell r="CD164" t="str">
            <v>Block 2</v>
          </cell>
          <cell r="CE164" t="str">
            <v>Block 3</v>
          </cell>
          <cell r="CF164" t="str">
            <v>Block 4</v>
          </cell>
        </row>
        <row r="165">
          <cell r="B165" t="str">
            <v>x</v>
          </cell>
          <cell r="E165" t="str">
            <v>$/cust pa</v>
          </cell>
          <cell r="F165" t="str">
            <v>$/kW pa</v>
          </cell>
          <cell r="G165" t="str">
            <v>$/kVa pa</v>
          </cell>
          <cell r="H165" t="str">
            <v>c/kWh</v>
          </cell>
          <cell r="I165" t="str">
            <v>c/kWh</v>
          </cell>
          <cell r="J165" t="str">
            <v>c/kWh</v>
          </cell>
          <cell r="K165" t="str">
            <v>c/kWh</v>
          </cell>
          <cell r="L165" t="str">
            <v>c/kWh</v>
          </cell>
          <cell r="M165" t="str">
            <v>c/kWh</v>
          </cell>
          <cell r="N165" t="str">
            <v>c/kWh</v>
          </cell>
          <cell r="O165" t="str">
            <v>c/kWh</v>
          </cell>
          <cell r="P165" t="str">
            <v>c/kWh</v>
          </cell>
          <cell r="Q165" t="str">
            <v>c/kWh</v>
          </cell>
          <cell r="R165" t="str">
            <v>c/kWh</v>
          </cell>
          <cell r="S165" t="str">
            <v>c/kWh</v>
          </cell>
          <cell r="T165" t="str">
            <v>c/kWh</v>
          </cell>
          <cell r="U165" t="str">
            <v>c/kWh</v>
          </cell>
          <cell r="Y165" t="str">
            <v>$/cust pa</v>
          </cell>
          <cell r="Z165" t="str">
            <v>$/kW pa</v>
          </cell>
          <cell r="AA165" t="str">
            <v>$/kVa pa</v>
          </cell>
          <cell r="AB165" t="str">
            <v>c/kWh</v>
          </cell>
          <cell r="AC165" t="str">
            <v>c/kWh</v>
          </cell>
          <cell r="AD165" t="str">
            <v>c/kWh</v>
          </cell>
          <cell r="AE165" t="str">
            <v>c/kWh</v>
          </cell>
          <cell r="AF165" t="str">
            <v>c/kWh</v>
          </cell>
          <cell r="AG165" t="str">
            <v>c/kWh</v>
          </cell>
          <cell r="AH165" t="str">
            <v>c/kWh</v>
          </cell>
          <cell r="AI165" t="str">
            <v>c/kWh</v>
          </cell>
          <cell r="AJ165" t="str">
            <v>c/kWh</v>
          </cell>
          <cell r="AK165" t="str">
            <v>c/kWh</v>
          </cell>
          <cell r="AL165" t="str">
            <v>c/kWh</v>
          </cell>
          <cell r="AM165" t="str">
            <v>c/kWh</v>
          </cell>
          <cell r="AN165" t="str">
            <v>c/kWh</v>
          </cell>
          <cell r="AO165" t="str">
            <v>c/kWh</v>
          </cell>
          <cell r="AS165" t="str">
            <v>$/cust pa</v>
          </cell>
          <cell r="AT165" t="str">
            <v>$/kW pa</v>
          </cell>
          <cell r="AU165" t="str">
            <v>$/kVa pa</v>
          </cell>
          <cell r="AV165" t="str">
            <v>c/kWh</v>
          </cell>
          <cell r="AW165" t="str">
            <v>c/kWh</v>
          </cell>
          <cell r="AX165" t="str">
            <v>c/kWh</v>
          </cell>
          <cell r="AY165" t="str">
            <v>c/kWh</v>
          </cell>
          <cell r="AZ165" t="str">
            <v>c/kWh</v>
          </cell>
          <cell r="BA165" t="str">
            <v>c/kWh</v>
          </cell>
          <cell r="BB165" t="str">
            <v>c/kWh</v>
          </cell>
          <cell r="BC165" t="str">
            <v>c/kWh</v>
          </cell>
          <cell r="BD165" t="str">
            <v>c/kWh</v>
          </cell>
          <cell r="BE165" t="str">
            <v>c/kWh</v>
          </cell>
          <cell r="BF165" t="str">
            <v>c/kWh</v>
          </cell>
          <cell r="BG165" t="str">
            <v>c/kWh</v>
          </cell>
          <cell r="BH165" t="str">
            <v>c/kWh</v>
          </cell>
          <cell r="BI165" t="str">
            <v>c/kWh</v>
          </cell>
          <cell r="BL165">
            <v>9.7747798819967591E-2</v>
          </cell>
          <cell r="BY165" t="str">
            <v>c/kWh</v>
          </cell>
          <cell r="BZ165" t="str">
            <v>c/kWh</v>
          </cell>
          <cell r="CA165" t="str">
            <v>c/kWh</v>
          </cell>
          <cell r="CB165" t="str">
            <v>c/kWh</v>
          </cell>
          <cell r="CC165" t="str">
            <v>c/kWh</v>
          </cell>
          <cell r="CD165" t="str">
            <v>c/kWh</v>
          </cell>
          <cell r="CE165" t="str">
            <v>c/kWh</v>
          </cell>
          <cell r="CF165" t="str">
            <v>c/kWh</v>
          </cell>
        </row>
        <row r="166">
          <cell r="A166">
            <v>1</v>
          </cell>
          <cell r="B166">
            <v>1</v>
          </cell>
          <cell r="C166" t="str">
            <v>Residential Single Rate</v>
          </cell>
          <cell r="D166" t="str">
            <v>D1</v>
          </cell>
          <cell r="E166">
            <v>6.8860000000000001</v>
          </cell>
          <cell r="F166">
            <v>0</v>
          </cell>
          <cell r="H166">
            <v>0.66200000000000003</v>
          </cell>
          <cell r="I166">
            <v>0.66200000000000003</v>
          </cell>
          <cell r="J166">
            <v>0.66200000000000003</v>
          </cell>
          <cell r="K166">
            <v>0.66200000000000003</v>
          </cell>
          <cell r="L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Q166" t="str">
            <v>Residential Single Rate</v>
          </cell>
          <cell r="AR166" t="str">
            <v>D1</v>
          </cell>
          <cell r="BK166" t="b">
            <v>1</v>
          </cell>
          <cell r="BL166">
            <v>1.0977477988199675</v>
          </cell>
          <cell r="BM166">
            <v>1</v>
          </cell>
          <cell r="BN166" t="str">
            <v>Residential Single Rate</v>
          </cell>
          <cell r="BO166" t="str">
            <v>D1</v>
          </cell>
        </row>
        <row r="167">
          <cell r="A167">
            <v>2</v>
          </cell>
          <cell r="B167">
            <v>2</v>
          </cell>
          <cell r="C167" t="str">
            <v>ClimateSaver</v>
          </cell>
          <cell r="D167" t="str">
            <v>D1.CS</v>
          </cell>
          <cell r="E167">
            <v>0</v>
          </cell>
          <cell r="F167">
            <v>0</v>
          </cell>
          <cell r="H167">
            <v>0.66200000000000003</v>
          </cell>
          <cell r="I167">
            <v>0.66200000000000003</v>
          </cell>
          <cell r="J167">
            <v>0.66200000000000003</v>
          </cell>
          <cell r="K167">
            <v>0.66200000000000003</v>
          </cell>
          <cell r="L167">
            <v>0.315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Q167" t="str">
            <v>ClimateSaver</v>
          </cell>
          <cell r="AR167" t="str">
            <v>D1.CS</v>
          </cell>
          <cell r="BK167" t="b">
            <v>1</v>
          </cell>
          <cell r="BL167">
            <v>1.0977477988199675</v>
          </cell>
          <cell r="BM167">
            <v>1</v>
          </cell>
          <cell r="BN167" t="str">
            <v>ClimateSaver</v>
          </cell>
          <cell r="BO167" t="str">
            <v>D1.CS</v>
          </cell>
        </row>
        <row r="168">
          <cell r="A168">
            <v>3</v>
          </cell>
          <cell r="B168">
            <v>3</v>
          </cell>
          <cell r="C168" t="str">
            <v>ClimateSaver Interval</v>
          </cell>
          <cell r="D168" t="str">
            <v>D3.CS</v>
          </cell>
          <cell r="E168">
            <v>0</v>
          </cell>
          <cell r="F168">
            <v>0</v>
          </cell>
          <cell r="H168">
            <v>0.66200000000000003</v>
          </cell>
          <cell r="I168">
            <v>0.66200000000000003</v>
          </cell>
          <cell r="J168">
            <v>0.66200000000000003</v>
          </cell>
          <cell r="K168">
            <v>0.66200000000000003</v>
          </cell>
          <cell r="L168">
            <v>0.315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Q168" t="str">
            <v>ClimateSaver Interval</v>
          </cell>
          <cell r="AR168" t="str">
            <v>D3.CS</v>
          </cell>
          <cell r="BK168" t="b">
            <v>1</v>
          </cell>
          <cell r="BL168">
            <v>1.0977477988199675</v>
          </cell>
          <cell r="BM168">
            <v>1</v>
          </cell>
          <cell r="BN168" t="str">
            <v>ClimateSaver Interval</v>
          </cell>
          <cell r="BO168" t="str">
            <v>D3.CS</v>
          </cell>
        </row>
        <row r="169">
          <cell r="A169">
            <v>0</v>
          </cell>
          <cell r="B169">
            <v>0</v>
          </cell>
          <cell r="C169" t="str">
            <v>New Tariff 3</v>
          </cell>
          <cell r="D169" t="str">
            <v/>
          </cell>
          <cell r="E169">
            <v>0</v>
          </cell>
          <cell r="F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0.66200000000000003</v>
          </cell>
          <cell r="O169">
            <v>0.66200000000000014</v>
          </cell>
          <cell r="P169">
            <v>0.66199999999999992</v>
          </cell>
          <cell r="R169">
            <v>0.315</v>
          </cell>
          <cell r="S169">
            <v>0.315</v>
          </cell>
          <cell r="T169">
            <v>0.31499999999999995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Q169" t="str">
            <v>New Tariff 3</v>
          </cell>
          <cell r="AR169" t="str">
            <v/>
          </cell>
          <cell r="BK169" t="b">
            <v>1</v>
          </cell>
          <cell r="BL169">
            <v>1.0977477988199675</v>
          </cell>
          <cell r="BM169">
            <v>1</v>
          </cell>
          <cell r="BN169" t="str">
            <v>New Tariff 3</v>
          </cell>
          <cell r="BO169" t="str">
            <v/>
          </cell>
        </row>
        <row r="170">
          <cell r="A170">
            <v>0</v>
          </cell>
          <cell r="B170">
            <v>0</v>
          </cell>
          <cell r="C170" t="str">
            <v>New Tariff 4</v>
          </cell>
          <cell r="D170" t="str">
            <v/>
          </cell>
          <cell r="E170">
            <v>0</v>
          </cell>
          <cell r="F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Q170" t="str">
            <v>New Tariff 4</v>
          </cell>
          <cell r="AR170" t="str">
            <v/>
          </cell>
          <cell r="BK170" t="b">
            <v>1</v>
          </cell>
          <cell r="BL170">
            <v>1.0977477988199675</v>
          </cell>
          <cell r="BM170">
            <v>1</v>
          </cell>
          <cell r="BN170" t="str">
            <v>New Tariff 4</v>
          </cell>
          <cell r="BO170" t="str">
            <v/>
          </cell>
        </row>
        <row r="171">
          <cell r="A171">
            <v>0</v>
          </cell>
          <cell r="B171">
            <v>0</v>
          </cell>
          <cell r="C171" t="str">
            <v>New Tariff 5</v>
          </cell>
          <cell r="D171" t="str">
            <v/>
          </cell>
          <cell r="E171">
            <v>0</v>
          </cell>
          <cell r="F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Q171" t="str">
            <v>New Tariff 5</v>
          </cell>
          <cell r="AR171" t="str">
            <v/>
          </cell>
          <cell r="BK171" t="b">
            <v>1</v>
          </cell>
          <cell r="BL171">
            <v>1.0977477988199675</v>
          </cell>
          <cell r="BM171">
            <v>1</v>
          </cell>
          <cell r="BN171" t="str">
            <v>New Tariff 5</v>
          </cell>
          <cell r="BO171" t="str">
            <v/>
          </cell>
        </row>
        <row r="172">
          <cell r="A172">
            <v>0</v>
          </cell>
          <cell r="B172">
            <v>0</v>
          </cell>
          <cell r="C172" t="str">
            <v>New Tariff 6</v>
          </cell>
          <cell r="D172" t="str">
            <v/>
          </cell>
          <cell r="E172">
            <v>0</v>
          </cell>
          <cell r="F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Q172" t="str">
            <v>New Tariff 6</v>
          </cell>
          <cell r="AR172" t="str">
            <v/>
          </cell>
          <cell r="BK172" t="b">
            <v>1</v>
          </cell>
          <cell r="BL172">
            <v>1.0977477988199675</v>
          </cell>
          <cell r="BM172">
            <v>1</v>
          </cell>
          <cell r="BN172" t="str">
            <v>New Tariff 6</v>
          </cell>
          <cell r="BO172" t="str">
            <v/>
          </cell>
        </row>
        <row r="173">
          <cell r="A173">
            <v>0</v>
          </cell>
          <cell r="B173">
            <v>0</v>
          </cell>
          <cell r="C173" t="str">
            <v>New Tariff 7</v>
          </cell>
          <cell r="D173" t="str">
            <v/>
          </cell>
          <cell r="E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Q173" t="str">
            <v>New Tariff 7</v>
          </cell>
          <cell r="AR173" t="str">
            <v/>
          </cell>
          <cell r="BK173" t="b">
            <v>1</v>
          </cell>
          <cell r="BL173">
            <v>1.0977477988199675</v>
          </cell>
          <cell r="BM173">
            <v>1</v>
          </cell>
          <cell r="BN173" t="str">
            <v>New Tariff 7</v>
          </cell>
          <cell r="BO173" t="str">
            <v/>
          </cell>
        </row>
        <row r="174">
          <cell r="A174">
            <v>0</v>
          </cell>
          <cell r="B174">
            <v>0</v>
          </cell>
          <cell r="C174" t="str">
            <v>New Tariff 8</v>
          </cell>
          <cell r="D174" t="str">
            <v/>
          </cell>
          <cell r="E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Q174" t="str">
            <v>New Tariff 8</v>
          </cell>
          <cell r="AR174" t="str">
            <v/>
          </cell>
          <cell r="BK174" t="b">
            <v>1</v>
          </cell>
          <cell r="BL174">
            <v>1.0977477988199675</v>
          </cell>
          <cell r="BM174">
            <v>1</v>
          </cell>
          <cell r="BN174" t="str">
            <v>New Tariff 8</v>
          </cell>
          <cell r="BO174" t="str">
            <v/>
          </cell>
        </row>
        <row r="175">
          <cell r="A175">
            <v>0</v>
          </cell>
          <cell r="B175">
            <v>0</v>
          </cell>
          <cell r="C175" t="str">
            <v>New Tariff 9</v>
          </cell>
          <cell r="D175" t="str">
            <v/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 t="str">
            <v>New Tariff 9</v>
          </cell>
          <cell r="AR175" t="str">
            <v/>
          </cell>
          <cell r="BK175" t="b">
            <v>1</v>
          </cell>
          <cell r="BL175">
            <v>1.0977477988199675</v>
          </cell>
          <cell r="BM175">
            <v>1</v>
          </cell>
          <cell r="BN175" t="str">
            <v>New Tariff 9</v>
          </cell>
          <cell r="BO175" t="str">
            <v/>
          </cell>
        </row>
        <row r="176">
          <cell r="A176">
            <v>0</v>
          </cell>
          <cell r="B176">
            <v>0</v>
          </cell>
          <cell r="C176" t="str">
            <v>New Tariff 10</v>
          </cell>
          <cell r="D176" t="str">
            <v/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Q176" t="str">
            <v>New Tariff 10</v>
          </cell>
          <cell r="AR176" t="str">
            <v/>
          </cell>
          <cell r="BK176" t="b">
            <v>1</v>
          </cell>
          <cell r="BL176">
            <v>1.0977477988199675</v>
          </cell>
          <cell r="BM176">
            <v>1</v>
          </cell>
          <cell r="BN176" t="str">
            <v>New Tariff 10</v>
          </cell>
          <cell r="BO176" t="str">
            <v/>
          </cell>
        </row>
        <row r="177">
          <cell r="A177">
            <v>0</v>
          </cell>
          <cell r="B177">
            <v>0</v>
          </cell>
          <cell r="C177" t="str">
            <v>New Tariff 11</v>
          </cell>
          <cell r="D177" t="str">
            <v/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Q177" t="str">
            <v>New Tariff 11</v>
          </cell>
          <cell r="AR177" t="str">
            <v/>
          </cell>
          <cell r="BK177" t="b">
            <v>1</v>
          </cell>
          <cell r="BL177">
            <v>1.0977477988199675</v>
          </cell>
          <cell r="BM177">
            <v>1</v>
          </cell>
          <cell r="BN177" t="str">
            <v>New Tariff 11</v>
          </cell>
          <cell r="BO177" t="str">
            <v/>
          </cell>
        </row>
        <row r="178">
          <cell r="A178">
            <v>4</v>
          </cell>
          <cell r="B178">
            <v>4</v>
          </cell>
          <cell r="C178" t="str">
            <v>Residential Two Rate 5d</v>
          </cell>
          <cell r="D178" t="str">
            <v>D2</v>
          </cell>
          <cell r="E178">
            <v>8.1989999999999998</v>
          </cell>
          <cell r="F178">
            <v>0</v>
          </cell>
          <cell r="H178">
            <v>0.51200000000000001</v>
          </cell>
          <cell r="I178">
            <v>0.51200000000000001</v>
          </cell>
          <cell r="J178">
            <v>0.51200000000000001</v>
          </cell>
          <cell r="K178">
            <v>0.51200000000000001</v>
          </cell>
          <cell r="L178">
            <v>0.28399999999999997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Q178" t="str">
            <v>Residential Two Rate 5d</v>
          </cell>
          <cell r="AR178" t="str">
            <v>D2</v>
          </cell>
          <cell r="BK178" t="b">
            <v>1</v>
          </cell>
          <cell r="BL178">
            <v>1.0977477988199675</v>
          </cell>
          <cell r="BM178">
            <v>1</v>
          </cell>
          <cell r="BN178" t="str">
            <v>Residential Two Rate 5d</v>
          </cell>
          <cell r="BO178" t="str">
            <v>D2</v>
          </cell>
        </row>
        <row r="179">
          <cell r="A179">
            <v>5</v>
          </cell>
          <cell r="B179">
            <v>5</v>
          </cell>
          <cell r="C179" t="str">
            <v>Docklands Two Rate 5d</v>
          </cell>
          <cell r="D179" t="str">
            <v>D2.DK</v>
          </cell>
          <cell r="E179">
            <v>8.3279999999999994</v>
          </cell>
          <cell r="F179">
            <v>0</v>
          </cell>
          <cell r="H179">
            <v>1.456</v>
          </cell>
          <cell r="I179">
            <v>1.456</v>
          </cell>
          <cell r="J179">
            <v>1.456</v>
          </cell>
          <cell r="K179">
            <v>1.456</v>
          </cell>
          <cell r="L179">
            <v>0.315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Q179" t="str">
            <v>Docklands Two Rate 5d</v>
          </cell>
          <cell r="AR179" t="str">
            <v>D2.DK</v>
          </cell>
          <cell r="BK179" t="b">
            <v>1</v>
          </cell>
          <cell r="BL179">
            <v>1.0977477988199675</v>
          </cell>
          <cell r="BM179">
            <v>1</v>
          </cell>
          <cell r="BN179" t="str">
            <v>Docklands Two Rate 5d</v>
          </cell>
          <cell r="BO179" t="str">
            <v>D2.DK</v>
          </cell>
        </row>
        <row r="180">
          <cell r="A180">
            <v>6</v>
          </cell>
          <cell r="B180">
            <v>6</v>
          </cell>
          <cell r="C180" t="str">
            <v>Residential Interval</v>
          </cell>
          <cell r="D180" t="str">
            <v>D3</v>
          </cell>
          <cell r="E180">
            <v>8.1989999999999998</v>
          </cell>
          <cell r="F180">
            <v>0</v>
          </cell>
          <cell r="H180">
            <v>0.51200000000000001</v>
          </cell>
          <cell r="I180">
            <v>0.51200000000000001</v>
          </cell>
          <cell r="J180">
            <v>0.51200000000000001</v>
          </cell>
          <cell r="K180">
            <v>0.51200000000000001</v>
          </cell>
          <cell r="L180">
            <v>0.28399999999999997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Q180" t="str">
            <v>Residential Interval</v>
          </cell>
          <cell r="AR180" t="str">
            <v>D3</v>
          </cell>
          <cell r="BK180" t="b">
            <v>1</v>
          </cell>
          <cell r="BL180">
            <v>1.0977477988199675</v>
          </cell>
          <cell r="BM180">
            <v>1</v>
          </cell>
          <cell r="BN180" t="str">
            <v>Residential Interval</v>
          </cell>
          <cell r="BO180" t="str">
            <v>D3</v>
          </cell>
        </row>
        <row r="181">
          <cell r="A181">
            <v>7</v>
          </cell>
          <cell r="B181">
            <v>7</v>
          </cell>
          <cell r="C181" t="str">
            <v>Residential AMI</v>
          </cell>
          <cell r="D181" t="str">
            <v>D4</v>
          </cell>
          <cell r="E181">
            <v>8.1989999999999998</v>
          </cell>
          <cell r="F181">
            <v>0</v>
          </cell>
          <cell r="H181">
            <v>0.51200000000000001</v>
          </cell>
          <cell r="I181">
            <v>0</v>
          </cell>
          <cell r="J181">
            <v>0</v>
          </cell>
          <cell r="K181">
            <v>0</v>
          </cell>
          <cell r="L181">
            <v>0.28399999999999997</v>
          </cell>
          <cell r="N181">
            <v>0.61104712136372075</v>
          </cell>
          <cell r="O181">
            <v>0.61104712136372052</v>
          </cell>
          <cell r="P181">
            <v>0.61104712136372064</v>
          </cell>
          <cell r="R181">
            <v>0.61104712136372064</v>
          </cell>
          <cell r="S181">
            <v>0.61104712136372075</v>
          </cell>
          <cell r="T181">
            <v>0.61104712136372064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Q181" t="str">
            <v>Residential AMI</v>
          </cell>
          <cell r="AR181" t="str">
            <v>D4</v>
          </cell>
          <cell r="BK181" t="b">
            <v>1</v>
          </cell>
          <cell r="BL181">
            <v>1.0977477988199675</v>
          </cell>
          <cell r="BM181">
            <v>1</v>
          </cell>
          <cell r="BN181" t="str">
            <v>Residential AMI</v>
          </cell>
          <cell r="BO181" t="str">
            <v>D4</v>
          </cell>
        </row>
        <row r="182">
          <cell r="A182">
            <v>8</v>
          </cell>
          <cell r="B182">
            <v>8</v>
          </cell>
          <cell r="C182" t="str">
            <v>Residential Docklands AMI</v>
          </cell>
          <cell r="D182" t="str">
            <v>D4.DK</v>
          </cell>
          <cell r="E182">
            <v>8.3279999999999994</v>
          </cell>
          <cell r="F182">
            <v>0</v>
          </cell>
          <cell r="H182">
            <v>1.456</v>
          </cell>
          <cell r="I182">
            <v>0</v>
          </cell>
          <cell r="J182">
            <v>0</v>
          </cell>
          <cell r="K182">
            <v>0</v>
          </cell>
          <cell r="L182">
            <v>0.315</v>
          </cell>
          <cell r="N182">
            <v>0.61104712136372064</v>
          </cell>
          <cell r="O182">
            <v>0.61104712136372041</v>
          </cell>
          <cell r="P182">
            <v>0.61104712136372075</v>
          </cell>
          <cell r="R182">
            <v>0.61104712136372064</v>
          </cell>
          <cell r="S182">
            <v>0.61104712136372075</v>
          </cell>
          <cell r="T182">
            <v>0.61104712136372064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Q182" t="str">
            <v>Residential Docklands AMI</v>
          </cell>
          <cell r="AR182" t="str">
            <v>D4.DK</v>
          </cell>
          <cell r="BK182" t="b">
            <v>1</v>
          </cell>
          <cell r="BL182">
            <v>1.0977477988199675</v>
          </cell>
          <cell r="BM182">
            <v>1</v>
          </cell>
          <cell r="BN182" t="str">
            <v>Residential Docklands AMI</v>
          </cell>
          <cell r="BO182" t="str">
            <v>D4.DK</v>
          </cell>
        </row>
        <row r="183">
          <cell r="A183">
            <v>0</v>
          </cell>
          <cell r="B183">
            <v>0</v>
          </cell>
          <cell r="C183" t="str">
            <v>New Tariff 5</v>
          </cell>
          <cell r="D183" t="str">
            <v/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0.88067205238804236</v>
          </cell>
          <cell r="O183">
            <v>0.88067205238804225</v>
          </cell>
          <cell r="P183">
            <v>0.88067205238804236</v>
          </cell>
          <cell r="R183">
            <v>0.88067205238804236</v>
          </cell>
          <cell r="S183">
            <v>0.88067205238804236</v>
          </cell>
          <cell r="T183">
            <v>0.88067205238804236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Q183" t="str">
            <v>New Tariff 5</v>
          </cell>
          <cell r="AR183" t="str">
            <v/>
          </cell>
          <cell r="BK183" t="b">
            <v>1</v>
          </cell>
          <cell r="BL183">
            <v>1.0977477988199675</v>
          </cell>
          <cell r="BM183">
            <v>1</v>
          </cell>
          <cell r="BN183" t="str">
            <v>New Tariff 5</v>
          </cell>
          <cell r="BO183" t="str">
            <v/>
          </cell>
        </row>
        <row r="184">
          <cell r="A184">
            <v>0</v>
          </cell>
          <cell r="B184">
            <v>0</v>
          </cell>
          <cell r="C184" t="str">
            <v>New Tariff 6</v>
          </cell>
          <cell r="D184" t="str">
            <v/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Q184" t="str">
            <v>New Tariff 6</v>
          </cell>
          <cell r="AR184" t="str">
            <v/>
          </cell>
          <cell r="BK184" t="b">
            <v>1</v>
          </cell>
          <cell r="BL184">
            <v>1.0977477988199675</v>
          </cell>
          <cell r="BM184">
            <v>1</v>
          </cell>
          <cell r="BN184" t="str">
            <v>New Tariff 6</v>
          </cell>
          <cell r="BO184" t="str">
            <v/>
          </cell>
        </row>
        <row r="185">
          <cell r="A185">
            <v>0</v>
          </cell>
          <cell r="B185">
            <v>0</v>
          </cell>
          <cell r="C185" t="str">
            <v>New Tariff 7</v>
          </cell>
          <cell r="D185" t="str">
            <v/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Q185" t="str">
            <v>New Tariff 7</v>
          </cell>
          <cell r="AR185" t="str">
            <v/>
          </cell>
          <cell r="BK185" t="b">
            <v>1</v>
          </cell>
          <cell r="BL185">
            <v>1.0977477988199675</v>
          </cell>
          <cell r="BM185">
            <v>1</v>
          </cell>
          <cell r="BN185" t="str">
            <v>New Tariff 7</v>
          </cell>
          <cell r="BO185" t="str">
            <v/>
          </cell>
        </row>
        <row r="186">
          <cell r="A186">
            <v>0</v>
          </cell>
          <cell r="B186">
            <v>0</v>
          </cell>
          <cell r="C186" t="str">
            <v>New Tariff 8</v>
          </cell>
          <cell r="D186" t="str">
            <v/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 t="str">
            <v>New Tariff 8</v>
          </cell>
          <cell r="AR186" t="str">
            <v/>
          </cell>
          <cell r="BK186" t="b">
            <v>1</v>
          </cell>
          <cell r="BL186">
            <v>1.0977477988199675</v>
          </cell>
          <cell r="BM186">
            <v>1</v>
          </cell>
          <cell r="BN186" t="str">
            <v>New Tariff 8</v>
          </cell>
          <cell r="BO186" t="str">
            <v/>
          </cell>
        </row>
        <row r="187">
          <cell r="A187">
            <v>0</v>
          </cell>
          <cell r="B187">
            <v>0</v>
          </cell>
          <cell r="C187" t="str">
            <v>New Tariff 9</v>
          </cell>
          <cell r="D187" t="str">
            <v/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Q187" t="str">
            <v>New Tariff 9</v>
          </cell>
          <cell r="AR187" t="str">
            <v/>
          </cell>
          <cell r="BK187" t="b">
            <v>1</v>
          </cell>
          <cell r="BL187">
            <v>1.0977477988199675</v>
          </cell>
          <cell r="BM187">
            <v>1</v>
          </cell>
          <cell r="BN187" t="str">
            <v>New Tariff 9</v>
          </cell>
          <cell r="BO187" t="str">
            <v/>
          </cell>
        </row>
        <row r="188">
          <cell r="A188">
            <v>0</v>
          </cell>
          <cell r="B188">
            <v>0</v>
          </cell>
          <cell r="C188" t="str">
            <v>New Tariff 10</v>
          </cell>
          <cell r="D188" t="str">
            <v/>
          </cell>
          <cell r="E188">
            <v>0</v>
          </cell>
          <cell r="F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Q188" t="str">
            <v>New Tariff 10</v>
          </cell>
          <cell r="AR188" t="str">
            <v/>
          </cell>
          <cell r="BK188" t="b">
            <v>1</v>
          </cell>
          <cell r="BL188">
            <v>1.0977477988199675</v>
          </cell>
          <cell r="BM188">
            <v>1</v>
          </cell>
          <cell r="BN188" t="str">
            <v>New Tariff 10</v>
          </cell>
          <cell r="BO188" t="str">
            <v/>
          </cell>
        </row>
        <row r="189">
          <cell r="A189">
            <v>0</v>
          </cell>
          <cell r="B189">
            <v>0</v>
          </cell>
          <cell r="C189" t="str">
            <v>New Tariff 11</v>
          </cell>
          <cell r="D189" t="str">
            <v/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Q189" t="str">
            <v>New Tariff 11</v>
          </cell>
          <cell r="AR189" t="str">
            <v/>
          </cell>
          <cell r="BK189" t="b">
            <v>1</v>
          </cell>
          <cell r="BL189">
            <v>1.0977477988199675</v>
          </cell>
          <cell r="BM189">
            <v>1</v>
          </cell>
          <cell r="BN189" t="str">
            <v>New Tariff 11</v>
          </cell>
          <cell r="BO189" t="str">
            <v/>
          </cell>
        </row>
        <row r="190">
          <cell r="A190">
            <v>9</v>
          </cell>
          <cell r="B190">
            <v>9</v>
          </cell>
          <cell r="C190" t="str">
            <v>Dedicated circuit</v>
          </cell>
          <cell r="D190" t="str">
            <v>DD1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0.85899999999999999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Q190" t="str">
            <v>Dedicated circuit</v>
          </cell>
          <cell r="AR190" t="str">
            <v>DD1</v>
          </cell>
          <cell r="BK190" t="b">
            <v>1</v>
          </cell>
          <cell r="BL190">
            <v>1.0977477988199675</v>
          </cell>
          <cell r="BM190">
            <v>1</v>
          </cell>
          <cell r="BN190" t="str">
            <v>Dedicated circuit</v>
          </cell>
          <cell r="BO190" t="str">
            <v>DD1</v>
          </cell>
        </row>
        <row r="191">
          <cell r="A191">
            <v>10</v>
          </cell>
          <cell r="B191">
            <v>10</v>
          </cell>
          <cell r="C191" t="str">
            <v>Hot Water Interval</v>
          </cell>
          <cell r="D191" t="str">
            <v>D3.HW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0.85899999999999999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 t="str">
            <v>Hot Water Interval</v>
          </cell>
          <cell r="AR191" t="str">
            <v>D3.HW</v>
          </cell>
          <cell r="BK191" t="b">
            <v>1</v>
          </cell>
          <cell r="BL191">
            <v>1.0977477988199675</v>
          </cell>
          <cell r="BM191">
            <v>1</v>
          </cell>
          <cell r="BN191" t="str">
            <v>Hot Water Interval</v>
          </cell>
          <cell r="BO191" t="str">
            <v>D3.HW</v>
          </cell>
        </row>
        <row r="192">
          <cell r="A192">
            <v>11</v>
          </cell>
          <cell r="B192">
            <v>11</v>
          </cell>
          <cell r="C192" t="str">
            <v>Dedicated Circuit AMI - Slab Heat</v>
          </cell>
          <cell r="D192" t="str">
            <v>DCSH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0.85899999999999999</v>
          </cell>
          <cell r="N192">
            <v>0</v>
          </cell>
          <cell r="O192">
            <v>0</v>
          </cell>
          <cell r="P192">
            <v>0.85900000000000021</v>
          </cell>
          <cell r="R192">
            <v>0</v>
          </cell>
          <cell r="S192">
            <v>0</v>
          </cell>
          <cell r="T192">
            <v>0.85899999999999999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Q192" t="str">
            <v>Dedicated Circuit AMI - Slab Heat</v>
          </cell>
          <cell r="AR192" t="str">
            <v>DCSH</v>
          </cell>
          <cell r="BK192" t="b">
            <v>1</v>
          </cell>
          <cell r="BL192">
            <v>1.0977477988199675</v>
          </cell>
          <cell r="BM192">
            <v>1</v>
          </cell>
          <cell r="BN192" t="str">
            <v>Dedicated Circuit AMI - Slab Heat</v>
          </cell>
          <cell r="BO192" t="str">
            <v>DCSH</v>
          </cell>
        </row>
        <row r="193">
          <cell r="A193">
            <v>12</v>
          </cell>
          <cell r="B193">
            <v>12</v>
          </cell>
          <cell r="C193" t="str">
            <v>Dedicated Circuit AMI - Hot Water</v>
          </cell>
          <cell r="D193" t="str">
            <v>DCHW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0.85899999999999999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Q193" t="str">
            <v>Dedicated Circuit AMI - Hot Water</v>
          </cell>
          <cell r="AR193" t="str">
            <v>DCHW</v>
          </cell>
          <cell r="BK193" t="b">
            <v>1</v>
          </cell>
          <cell r="BL193">
            <v>1.0977477988199675</v>
          </cell>
          <cell r="BM193">
            <v>1</v>
          </cell>
          <cell r="BN193" t="str">
            <v>Dedicated Circuit AMI - Hot Water</v>
          </cell>
          <cell r="BO193" t="str">
            <v>DCHW</v>
          </cell>
        </row>
        <row r="194">
          <cell r="A194">
            <v>0</v>
          </cell>
          <cell r="B194">
            <v>0</v>
          </cell>
          <cell r="C194" t="str">
            <v>New Tariff 4</v>
          </cell>
          <cell r="D194" t="str">
            <v/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Q194" t="str">
            <v>New Tariff 4</v>
          </cell>
          <cell r="AR194" t="str">
            <v/>
          </cell>
          <cell r="BK194" t="b">
            <v>1</v>
          </cell>
          <cell r="BL194">
            <v>1.0977477988199675</v>
          </cell>
          <cell r="BM194">
            <v>1</v>
          </cell>
          <cell r="BN194" t="str">
            <v>New Tariff 4</v>
          </cell>
          <cell r="BO194" t="str">
            <v/>
          </cell>
        </row>
        <row r="195">
          <cell r="A195">
            <v>0</v>
          </cell>
          <cell r="B195">
            <v>0</v>
          </cell>
          <cell r="C195" t="str">
            <v>New Tariff 5</v>
          </cell>
          <cell r="D195" t="str">
            <v/>
          </cell>
          <cell r="E195">
            <v>0</v>
          </cell>
          <cell r="F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Q195" t="str">
            <v>New Tariff 5</v>
          </cell>
          <cell r="AR195" t="str">
            <v/>
          </cell>
          <cell r="BK195" t="b">
            <v>1</v>
          </cell>
          <cell r="BL195">
            <v>1.0977477988199675</v>
          </cell>
          <cell r="BM195">
            <v>1</v>
          </cell>
          <cell r="BN195" t="str">
            <v>New Tariff 5</v>
          </cell>
          <cell r="BO195" t="str">
            <v/>
          </cell>
        </row>
        <row r="196">
          <cell r="A196">
            <v>0</v>
          </cell>
          <cell r="B196">
            <v>0</v>
          </cell>
          <cell r="C196" t="str">
            <v>New Tariff 6</v>
          </cell>
          <cell r="D196" t="str">
            <v/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 t="str">
            <v>New Tariff 6</v>
          </cell>
          <cell r="AR196" t="str">
            <v/>
          </cell>
          <cell r="BK196" t="b">
            <v>1</v>
          </cell>
          <cell r="BL196">
            <v>1.0977477988199675</v>
          </cell>
          <cell r="BM196">
            <v>1</v>
          </cell>
          <cell r="BN196" t="str">
            <v>New Tariff 6</v>
          </cell>
          <cell r="BO196" t="str">
            <v/>
          </cell>
        </row>
        <row r="197">
          <cell r="A197">
            <v>0</v>
          </cell>
          <cell r="B197">
            <v>0</v>
          </cell>
          <cell r="C197" t="str">
            <v>New Tariff 7</v>
          </cell>
          <cell r="D197" t="str">
            <v/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Q197" t="str">
            <v>New Tariff 7</v>
          </cell>
          <cell r="AR197" t="str">
            <v/>
          </cell>
          <cell r="BK197" t="b">
            <v>1</v>
          </cell>
          <cell r="BL197">
            <v>1.0977477988199675</v>
          </cell>
          <cell r="BM197">
            <v>1</v>
          </cell>
          <cell r="BN197" t="str">
            <v>New Tariff 7</v>
          </cell>
          <cell r="BO197" t="str">
            <v/>
          </cell>
        </row>
        <row r="198">
          <cell r="A198">
            <v>0</v>
          </cell>
          <cell r="B198">
            <v>0</v>
          </cell>
          <cell r="C198" t="str">
            <v>New Tariff 8</v>
          </cell>
          <cell r="D198" t="str">
            <v/>
          </cell>
          <cell r="E198">
            <v>0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Q198" t="str">
            <v>New Tariff 8</v>
          </cell>
          <cell r="AR198" t="str">
            <v/>
          </cell>
          <cell r="BK198" t="b">
            <v>1</v>
          </cell>
          <cell r="BL198">
            <v>1.0977477988199675</v>
          </cell>
          <cell r="BM198">
            <v>1</v>
          </cell>
          <cell r="BN198" t="str">
            <v>New Tariff 8</v>
          </cell>
          <cell r="BO198" t="str">
            <v/>
          </cell>
        </row>
        <row r="199">
          <cell r="A199">
            <v>0</v>
          </cell>
          <cell r="B199">
            <v>0</v>
          </cell>
          <cell r="C199" t="str">
            <v>New Tariff 9</v>
          </cell>
          <cell r="D199" t="str">
            <v/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Q199" t="str">
            <v>New Tariff 9</v>
          </cell>
          <cell r="AR199" t="str">
            <v/>
          </cell>
          <cell r="BK199" t="b">
            <v>1</v>
          </cell>
          <cell r="BL199">
            <v>1.0977477988199675</v>
          </cell>
          <cell r="BM199">
            <v>1</v>
          </cell>
          <cell r="BN199" t="str">
            <v>New Tariff 9</v>
          </cell>
          <cell r="BO199" t="str">
            <v/>
          </cell>
        </row>
        <row r="200">
          <cell r="A200">
            <v>0</v>
          </cell>
          <cell r="B200">
            <v>0</v>
          </cell>
          <cell r="C200" t="str">
            <v>New Tariff 10</v>
          </cell>
          <cell r="D200" t="str">
            <v/>
          </cell>
          <cell r="E200">
            <v>0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Q200" t="str">
            <v>New Tariff 10</v>
          </cell>
          <cell r="AR200" t="str">
            <v/>
          </cell>
          <cell r="BK200" t="b">
            <v>1</v>
          </cell>
          <cell r="BL200">
            <v>1.0977477988199675</v>
          </cell>
          <cell r="BM200">
            <v>1</v>
          </cell>
          <cell r="BN200" t="str">
            <v>New Tariff 10</v>
          </cell>
          <cell r="BO200" t="str">
            <v/>
          </cell>
        </row>
        <row r="201">
          <cell r="A201">
            <v>0</v>
          </cell>
          <cell r="B201">
            <v>0</v>
          </cell>
          <cell r="C201" t="str">
            <v>New Tariff 11</v>
          </cell>
          <cell r="D201" t="str">
            <v/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Q201" t="str">
            <v>New Tariff 11</v>
          </cell>
          <cell r="AR201" t="str">
            <v/>
          </cell>
          <cell r="BK201" t="b">
            <v>1</v>
          </cell>
          <cell r="BL201">
            <v>1.0977477988199675</v>
          </cell>
          <cell r="BM201">
            <v>1</v>
          </cell>
          <cell r="BN201" t="str">
            <v>New Tariff 11</v>
          </cell>
          <cell r="BO201" t="str">
            <v/>
          </cell>
        </row>
        <row r="202">
          <cell r="A202">
            <v>13</v>
          </cell>
          <cell r="B202">
            <v>13</v>
          </cell>
          <cell r="C202" t="str">
            <v>Non-Residential Single Rate</v>
          </cell>
          <cell r="D202" t="str">
            <v>ND1</v>
          </cell>
          <cell r="E202">
            <v>6.75</v>
          </cell>
          <cell r="F202">
            <v>0</v>
          </cell>
          <cell r="H202">
            <v>0.66200000000000003</v>
          </cell>
          <cell r="I202">
            <v>0.66200000000000003</v>
          </cell>
          <cell r="J202">
            <v>0.66200000000000003</v>
          </cell>
          <cell r="K202">
            <v>0.66200000000000003</v>
          </cell>
          <cell r="L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Q202" t="str">
            <v>Non-Residential Single Rate</v>
          </cell>
          <cell r="AR202" t="str">
            <v>ND1</v>
          </cell>
          <cell r="BK202" t="b">
            <v>1</v>
          </cell>
          <cell r="BL202">
            <v>1.0977477988199675</v>
          </cell>
          <cell r="BM202">
            <v>1</v>
          </cell>
          <cell r="BN202" t="str">
            <v>Non-Residential Single Rate</v>
          </cell>
          <cell r="BO202" t="str">
            <v>ND1</v>
          </cell>
        </row>
        <row r="203">
          <cell r="A203">
            <v>14</v>
          </cell>
          <cell r="B203">
            <v>14</v>
          </cell>
          <cell r="C203" t="str">
            <v>Non-Residential Single Rate (R)</v>
          </cell>
          <cell r="D203" t="str">
            <v>ND1.R</v>
          </cell>
          <cell r="E203">
            <v>6.75</v>
          </cell>
          <cell r="F203">
            <v>0</v>
          </cell>
          <cell r="H203">
            <v>0.66200000000000003</v>
          </cell>
          <cell r="I203">
            <v>0.66200000000000003</v>
          </cell>
          <cell r="J203">
            <v>0.66200000000000003</v>
          </cell>
          <cell r="K203">
            <v>0.66200000000000003</v>
          </cell>
          <cell r="L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Q203" t="str">
            <v>Non-Residential Single Rate (R)</v>
          </cell>
          <cell r="AR203" t="str">
            <v>ND1.R</v>
          </cell>
          <cell r="BK203" t="b">
            <v>1</v>
          </cell>
          <cell r="BL203">
            <v>1.0977477988199675</v>
          </cell>
          <cell r="BM203">
            <v>1</v>
          </cell>
          <cell r="BN203" t="str">
            <v>Non-Residential Single Rate (R)</v>
          </cell>
          <cell r="BO203" t="str">
            <v>ND1.R</v>
          </cell>
        </row>
        <row r="204">
          <cell r="A204">
            <v>0</v>
          </cell>
          <cell r="B204">
            <v>0</v>
          </cell>
          <cell r="C204" t="str">
            <v>New Tariff 2</v>
          </cell>
          <cell r="D204" t="str">
            <v/>
          </cell>
          <cell r="E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Q204" t="str">
            <v>New Tariff 2</v>
          </cell>
          <cell r="AR204" t="str">
            <v/>
          </cell>
          <cell r="BK204" t="b">
            <v>1</v>
          </cell>
          <cell r="BL204">
            <v>1.0977477988199675</v>
          </cell>
          <cell r="BM204">
            <v>1</v>
          </cell>
          <cell r="BN204" t="str">
            <v>New Tariff 2</v>
          </cell>
          <cell r="BO204" t="str">
            <v/>
          </cell>
        </row>
        <row r="205">
          <cell r="A205">
            <v>0</v>
          </cell>
          <cell r="B205">
            <v>0</v>
          </cell>
          <cell r="C205" t="str">
            <v>New Tariff 3</v>
          </cell>
          <cell r="D205" t="str">
            <v/>
          </cell>
          <cell r="E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Q205" t="str">
            <v>New Tariff 3</v>
          </cell>
          <cell r="AR205" t="str">
            <v/>
          </cell>
          <cell r="BK205" t="b">
            <v>1</v>
          </cell>
          <cell r="BL205">
            <v>1.0977477988199675</v>
          </cell>
          <cell r="BM205">
            <v>1</v>
          </cell>
          <cell r="BN205" t="str">
            <v>New Tariff 3</v>
          </cell>
          <cell r="BO205" t="str">
            <v/>
          </cell>
        </row>
        <row r="206">
          <cell r="A206">
            <v>0</v>
          </cell>
          <cell r="B206">
            <v>0</v>
          </cell>
          <cell r="C206" t="str">
            <v>New Tariff 4</v>
          </cell>
          <cell r="D206" t="str">
            <v/>
          </cell>
          <cell r="E206">
            <v>0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Q206" t="str">
            <v>New Tariff 4</v>
          </cell>
          <cell r="AR206" t="str">
            <v/>
          </cell>
          <cell r="BK206" t="b">
            <v>1</v>
          </cell>
          <cell r="BL206">
            <v>1.0977477988199675</v>
          </cell>
          <cell r="BM206">
            <v>1</v>
          </cell>
          <cell r="BN206" t="str">
            <v>New Tariff 4</v>
          </cell>
          <cell r="BO206" t="str">
            <v/>
          </cell>
        </row>
        <row r="207">
          <cell r="A207">
            <v>0</v>
          </cell>
          <cell r="B207">
            <v>0</v>
          </cell>
          <cell r="C207" t="str">
            <v>New Tariff 5</v>
          </cell>
          <cell r="D207" t="str">
            <v/>
          </cell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Q207" t="str">
            <v>New Tariff 5</v>
          </cell>
          <cell r="AR207" t="str">
            <v/>
          </cell>
          <cell r="BK207" t="b">
            <v>1</v>
          </cell>
          <cell r="BL207">
            <v>1.0977477988199675</v>
          </cell>
          <cell r="BM207">
            <v>1</v>
          </cell>
          <cell r="BN207" t="str">
            <v>New Tariff 5</v>
          </cell>
          <cell r="BO207" t="str">
            <v/>
          </cell>
        </row>
        <row r="208">
          <cell r="A208">
            <v>0</v>
          </cell>
          <cell r="B208">
            <v>0</v>
          </cell>
          <cell r="C208" t="str">
            <v>New Tariff 6</v>
          </cell>
          <cell r="D208" t="str">
            <v/>
          </cell>
          <cell r="E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Q208" t="str">
            <v>New Tariff 6</v>
          </cell>
          <cell r="AR208" t="str">
            <v/>
          </cell>
          <cell r="BK208" t="b">
            <v>1</v>
          </cell>
          <cell r="BL208">
            <v>1.0977477988199675</v>
          </cell>
          <cell r="BM208">
            <v>1</v>
          </cell>
          <cell r="BN208" t="str">
            <v>New Tariff 6</v>
          </cell>
          <cell r="BO208" t="str">
            <v/>
          </cell>
        </row>
        <row r="209">
          <cell r="A209">
            <v>0</v>
          </cell>
          <cell r="B209">
            <v>0</v>
          </cell>
          <cell r="C209" t="str">
            <v>New Tariff 7</v>
          </cell>
          <cell r="D209" t="str">
            <v/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Q209" t="str">
            <v>New Tariff 7</v>
          </cell>
          <cell r="AR209" t="str">
            <v/>
          </cell>
          <cell r="BK209" t="b">
            <v>1</v>
          </cell>
          <cell r="BL209">
            <v>1.0977477988199675</v>
          </cell>
          <cell r="BM209">
            <v>1</v>
          </cell>
          <cell r="BN209" t="str">
            <v>New Tariff 7</v>
          </cell>
          <cell r="BO209" t="str">
            <v/>
          </cell>
        </row>
        <row r="210">
          <cell r="A210">
            <v>0</v>
          </cell>
          <cell r="B210">
            <v>0</v>
          </cell>
          <cell r="C210" t="str">
            <v>New Tariff 8</v>
          </cell>
          <cell r="D210" t="str">
            <v/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Q210" t="str">
            <v>New Tariff 8</v>
          </cell>
          <cell r="AR210" t="str">
            <v/>
          </cell>
          <cell r="BK210" t="b">
            <v>1</v>
          </cell>
          <cell r="BL210">
            <v>1.0977477988199675</v>
          </cell>
          <cell r="BM210">
            <v>1</v>
          </cell>
          <cell r="BN210" t="str">
            <v>New Tariff 8</v>
          </cell>
          <cell r="BO210" t="str">
            <v/>
          </cell>
        </row>
        <row r="211">
          <cell r="A211">
            <v>0</v>
          </cell>
          <cell r="B211">
            <v>0</v>
          </cell>
          <cell r="C211" t="str">
            <v>New Tariff 9</v>
          </cell>
          <cell r="D211" t="str">
            <v/>
          </cell>
          <cell r="E211">
            <v>0</v>
          </cell>
          <cell r="F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 t="str">
            <v>New Tariff 9</v>
          </cell>
          <cell r="AR211" t="str">
            <v/>
          </cell>
          <cell r="BK211" t="b">
            <v>1</v>
          </cell>
          <cell r="BL211">
            <v>1.0977477988199675</v>
          </cell>
          <cell r="BM211">
            <v>1</v>
          </cell>
          <cell r="BN211" t="str">
            <v>New Tariff 9</v>
          </cell>
          <cell r="BO211" t="str">
            <v/>
          </cell>
        </row>
        <row r="212">
          <cell r="A212">
            <v>0</v>
          </cell>
          <cell r="B212">
            <v>0</v>
          </cell>
          <cell r="C212" t="str">
            <v>New Tariff 10</v>
          </cell>
          <cell r="D212" t="str">
            <v/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Q212" t="str">
            <v>New Tariff 10</v>
          </cell>
          <cell r="AR212" t="str">
            <v/>
          </cell>
          <cell r="BK212" t="b">
            <v>1</v>
          </cell>
          <cell r="BL212">
            <v>1.0977477988199675</v>
          </cell>
          <cell r="BM212">
            <v>1</v>
          </cell>
          <cell r="BN212" t="str">
            <v>New Tariff 10</v>
          </cell>
          <cell r="BO212" t="str">
            <v/>
          </cell>
        </row>
        <row r="213">
          <cell r="A213">
            <v>0</v>
          </cell>
          <cell r="B213">
            <v>0</v>
          </cell>
          <cell r="C213" t="str">
            <v>New Tariff 11</v>
          </cell>
          <cell r="D213" t="str">
            <v/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Q213" t="str">
            <v>New Tariff 11</v>
          </cell>
          <cell r="AR213" t="str">
            <v/>
          </cell>
          <cell r="BK213" t="b">
            <v>1</v>
          </cell>
          <cell r="BL213">
            <v>1.0977477988199675</v>
          </cell>
          <cell r="BM213">
            <v>1</v>
          </cell>
          <cell r="BN213" t="str">
            <v>New Tariff 11</v>
          </cell>
          <cell r="BO213" t="str">
            <v/>
          </cell>
        </row>
        <row r="214">
          <cell r="A214">
            <v>15</v>
          </cell>
          <cell r="B214">
            <v>15</v>
          </cell>
          <cell r="C214" t="str">
            <v>Non-Residential Two Rate 5d</v>
          </cell>
          <cell r="D214" t="str">
            <v>ND2</v>
          </cell>
          <cell r="E214">
            <v>8.0370000000000008</v>
          </cell>
          <cell r="F214">
            <v>0</v>
          </cell>
          <cell r="H214">
            <v>0.51200000000000001</v>
          </cell>
          <cell r="I214">
            <v>0.51200000000000001</v>
          </cell>
          <cell r="J214">
            <v>0.51200000000000001</v>
          </cell>
          <cell r="K214">
            <v>0.51200000000000001</v>
          </cell>
          <cell r="L214">
            <v>0.28399999999999997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Q214" t="str">
            <v>Non-Residential Two Rate 5d</v>
          </cell>
          <cell r="AR214" t="str">
            <v>ND2</v>
          </cell>
          <cell r="BK214" t="b">
            <v>1</v>
          </cell>
          <cell r="BL214">
            <v>1.0977477988199675</v>
          </cell>
          <cell r="BM214">
            <v>1</v>
          </cell>
          <cell r="BN214" t="str">
            <v>Non-Residential Two Rate 5d</v>
          </cell>
          <cell r="BO214" t="str">
            <v>ND2</v>
          </cell>
        </row>
        <row r="215">
          <cell r="A215">
            <v>16</v>
          </cell>
          <cell r="B215">
            <v>0</v>
          </cell>
          <cell r="C215" t="str">
            <v>Business Sunraysia</v>
          </cell>
          <cell r="D215" t="str">
            <v>ND2.BS</v>
          </cell>
          <cell r="E215">
            <v>8.1189999999999998</v>
          </cell>
          <cell r="F215">
            <v>0</v>
          </cell>
          <cell r="H215">
            <v>0.51200000000000001</v>
          </cell>
          <cell r="I215">
            <v>0.51200000000000001</v>
          </cell>
          <cell r="J215">
            <v>0.51200000000000001</v>
          </cell>
          <cell r="K215">
            <v>0.51200000000000001</v>
          </cell>
          <cell r="L215">
            <v>0.28399999999999997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 t="str">
            <v>Business Sunraysia</v>
          </cell>
          <cell r="AR215">
            <v>0</v>
          </cell>
          <cell r="BK215" t="b">
            <v>1</v>
          </cell>
          <cell r="BL215">
            <v>1.0977477988199675</v>
          </cell>
          <cell r="BM215">
            <v>1</v>
          </cell>
          <cell r="BN215" t="str">
            <v>Business Sunraysia</v>
          </cell>
          <cell r="BO215">
            <v>0</v>
          </cell>
        </row>
        <row r="216">
          <cell r="A216">
            <v>17</v>
          </cell>
          <cell r="B216">
            <v>16</v>
          </cell>
          <cell r="C216" t="str">
            <v>Non-Residential Interval</v>
          </cell>
          <cell r="D216" t="str">
            <v>ND5</v>
          </cell>
          <cell r="E216">
            <v>8.0370000000000008</v>
          </cell>
          <cell r="F216">
            <v>0</v>
          </cell>
          <cell r="H216">
            <v>0.51200000000000001</v>
          </cell>
          <cell r="I216">
            <v>0.51200000000000001</v>
          </cell>
          <cell r="J216">
            <v>0.51200000000000001</v>
          </cell>
          <cell r="K216">
            <v>0.51200000000000001</v>
          </cell>
          <cell r="L216">
            <v>0.28399999999999997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Q216" t="str">
            <v>Non-Residential Interval</v>
          </cell>
          <cell r="AR216" t="str">
            <v>ND5</v>
          </cell>
          <cell r="BK216" t="b">
            <v>1</v>
          </cell>
          <cell r="BL216">
            <v>1.0977477988199675</v>
          </cell>
          <cell r="BM216">
            <v>1</v>
          </cell>
          <cell r="BN216" t="str">
            <v>Non-Residential Interval</v>
          </cell>
          <cell r="BO216" t="str">
            <v>ND5</v>
          </cell>
        </row>
        <row r="217">
          <cell r="A217">
            <v>18</v>
          </cell>
          <cell r="B217">
            <v>17</v>
          </cell>
          <cell r="C217" t="str">
            <v>Non-Residential AMI</v>
          </cell>
          <cell r="D217" t="str">
            <v>ND7</v>
          </cell>
          <cell r="E217">
            <v>8.0370000000000008</v>
          </cell>
          <cell r="F217">
            <v>0</v>
          </cell>
          <cell r="H217">
            <v>0.51200000000000001</v>
          </cell>
          <cell r="I217">
            <v>0</v>
          </cell>
          <cell r="J217">
            <v>0</v>
          </cell>
          <cell r="K217">
            <v>0</v>
          </cell>
          <cell r="L217">
            <v>0.28399999999999997</v>
          </cell>
          <cell r="N217">
            <v>0.46818902449937261</v>
          </cell>
          <cell r="O217">
            <v>0.46818902449937266</v>
          </cell>
          <cell r="P217">
            <v>0.46818902449937244</v>
          </cell>
          <cell r="R217">
            <v>0.4681890244993725</v>
          </cell>
          <cell r="S217">
            <v>0.46818902449937244</v>
          </cell>
          <cell r="T217">
            <v>0.46818902449937244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Q217" t="str">
            <v>Non-Residential AMI</v>
          </cell>
          <cell r="AR217" t="str">
            <v>ND7</v>
          </cell>
          <cell r="BK217" t="b">
            <v>1</v>
          </cell>
          <cell r="BL217">
            <v>1.0977477988199675</v>
          </cell>
          <cell r="BM217">
            <v>1</v>
          </cell>
          <cell r="BN217" t="str">
            <v>Non-Residential AMI</v>
          </cell>
          <cell r="BO217" t="str">
            <v>ND7</v>
          </cell>
        </row>
        <row r="218">
          <cell r="A218">
            <v>0</v>
          </cell>
          <cell r="B218">
            <v>0</v>
          </cell>
          <cell r="C218" t="str">
            <v>New Tariff 4</v>
          </cell>
          <cell r="D218" t="str">
            <v/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0.4681890244993725</v>
          </cell>
          <cell r="O218">
            <v>0.4681890244993725</v>
          </cell>
          <cell r="P218">
            <v>0.4681890244993725</v>
          </cell>
          <cell r="R218">
            <v>0.4681890244993725</v>
          </cell>
          <cell r="S218">
            <v>0.46818902449937261</v>
          </cell>
          <cell r="T218">
            <v>0.46818902449937244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Q218" t="str">
            <v>New Tariff 4</v>
          </cell>
          <cell r="AR218" t="str">
            <v/>
          </cell>
          <cell r="BK218" t="b">
            <v>1</v>
          </cell>
          <cell r="BL218">
            <v>1.0977477988199675</v>
          </cell>
          <cell r="BM218">
            <v>1</v>
          </cell>
          <cell r="BN218" t="str">
            <v>New Tariff 4</v>
          </cell>
          <cell r="BO218" t="str">
            <v/>
          </cell>
        </row>
        <row r="219">
          <cell r="A219">
            <v>0</v>
          </cell>
          <cell r="B219">
            <v>0</v>
          </cell>
          <cell r="C219" t="str">
            <v>New Tariff 5</v>
          </cell>
          <cell r="D219" t="str">
            <v/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Q219" t="str">
            <v>New Tariff 5</v>
          </cell>
          <cell r="AR219" t="str">
            <v/>
          </cell>
          <cell r="BK219" t="b">
            <v>1</v>
          </cell>
          <cell r="BL219">
            <v>1.0977477988199675</v>
          </cell>
          <cell r="BM219">
            <v>1</v>
          </cell>
          <cell r="BN219" t="str">
            <v>New Tariff 5</v>
          </cell>
          <cell r="BO219" t="str">
            <v/>
          </cell>
        </row>
        <row r="220">
          <cell r="A220">
            <v>0</v>
          </cell>
          <cell r="B220">
            <v>0</v>
          </cell>
          <cell r="C220" t="str">
            <v>New Tariff 6</v>
          </cell>
          <cell r="D220" t="str">
            <v/>
          </cell>
          <cell r="E220">
            <v>0</v>
          </cell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Q220" t="str">
            <v>New Tariff 6</v>
          </cell>
          <cell r="AR220" t="str">
            <v/>
          </cell>
          <cell r="BK220" t="b">
            <v>1</v>
          </cell>
          <cell r="BL220">
            <v>1.0977477988199675</v>
          </cell>
          <cell r="BM220">
            <v>1</v>
          </cell>
          <cell r="BN220" t="str">
            <v>New Tariff 6</v>
          </cell>
          <cell r="BO220" t="str">
            <v/>
          </cell>
        </row>
        <row r="221">
          <cell r="A221">
            <v>0</v>
          </cell>
          <cell r="B221">
            <v>0</v>
          </cell>
          <cell r="C221" t="str">
            <v>New Tariff 7</v>
          </cell>
          <cell r="D221" t="str">
            <v/>
          </cell>
          <cell r="E221">
            <v>0</v>
          </cell>
          <cell r="F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Q221" t="str">
            <v>New Tariff 7</v>
          </cell>
          <cell r="AR221" t="str">
            <v/>
          </cell>
          <cell r="BK221" t="b">
            <v>1</v>
          </cell>
          <cell r="BL221">
            <v>1.0977477988199675</v>
          </cell>
          <cell r="BM221">
            <v>1</v>
          </cell>
          <cell r="BN221" t="str">
            <v>New Tariff 7</v>
          </cell>
          <cell r="BO221" t="str">
            <v/>
          </cell>
        </row>
        <row r="222">
          <cell r="A222">
            <v>0</v>
          </cell>
          <cell r="B222">
            <v>0</v>
          </cell>
          <cell r="C222" t="str">
            <v>New Tariff 8</v>
          </cell>
          <cell r="D222" t="str">
            <v/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Q222" t="str">
            <v>New Tariff 8</v>
          </cell>
          <cell r="AR222" t="str">
            <v/>
          </cell>
          <cell r="BK222" t="b">
            <v>1</v>
          </cell>
          <cell r="BL222">
            <v>1.0977477988199675</v>
          </cell>
          <cell r="BM222">
            <v>1</v>
          </cell>
          <cell r="BN222" t="str">
            <v>New Tariff 8</v>
          </cell>
          <cell r="BO222" t="str">
            <v/>
          </cell>
        </row>
        <row r="223">
          <cell r="A223">
            <v>0</v>
          </cell>
          <cell r="B223">
            <v>0</v>
          </cell>
          <cell r="C223" t="str">
            <v>New Tariff 9</v>
          </cell>
          <cell r="D223" t="str">
            <v/>
          </cell>
          <cell r="E223">
            <v>0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Q223" t="str">
            <v>New Tariff 9</v>
          </cell>
          <cell r="AR223" t="str">
            <v/>
          </cell>
          <cell r="BK223" t="b">
            <v>1</v>
          </cell>
          <cell r="BL223">
            <v>1.0977477988199675</v>
          </cell>
          <cell r="BM223">
            <v>1</v>
          </cell>
          <cell r="BN223" t="str">
            <v>New Tariff 9</v>
          </cell>
          <cell r="BO223" t="str">
            <v/>
          </cell>
        </row>
        <row r="224">
          <cell r="A224">
            <v>0</v>
          </cell>
          <cell r="B224">
            <v>0</v>
          </cell>
          <cell r="C224" t="str">
            <v>New Tariff 10</v>
          </cell>
          <cell r="D224" t="str">
            <v/>
          </cell>
          <cell r="E224">
            <v>0</v>
          </cell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Q224" t="str">
            <v>New Tariff 10</v>
          </cell>
          <cell r="AR224" t="str">
            <v/>
          </cell>
          <cell r="BK224" t="b">
            <v>1</v>
          </cell>
          <cell r="BL224">
            <v>1.0977477988199675</v>
          </cell>
          <cell r="BM224">
            <v>1</v>
          </cell>
          <cell r="BN224" t="str">
            <v>New Tariff 10</v>
          </cell>
          <cell r="BO224" t="str">
            <v/>
          </cell>
        </row>
        <row r="225">
          <cell r="A225">
            <v>0</v>
          </cell>
          <cell r="B225">
            <v>0</v>
          </cell>
          <cell r="C225" t="str">
            <v>New Tariff 11</v>
          </cell>
          <cell r="D225" t="str">
            <v/>
          </cell>
          <cell r="E225">
            <v>0</v>
          </cell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Q225" t="str">
            <v>New Tariff 11</v>
          </cell>
          <cell r="AR225" t="str">
            <v/>
          </cell>
          <cell r="BK225" t="b">
            <v>1</v>
          </cell>
          <cell r="BL225">
            <v>1.0977477988199675</v>
          </cell>
          <cell r="BM225">
            <v>1</v>
          </cell>
          <cell r="BN225" t="str">
            <v>New Tariff 11</v>
          </cell>
          <cell r="BO225" t="str">
            <v/>
          </cell>
        </row>
        <row r="226">
          <cell r="A226">
            <v>19</v>
          </cell>
          <cell r="B226">
            <v>18</v>
          </cell>
          <cell r="C226" t="str">
            <v>Non-Residential Two Rate 7d</v>
          </cell>
          <cell r="D226" t="str">
            <v>ND3</v>
          </cell>
          <cell r="E226">
            <v>8.9670000000000005</v>
          </cell>
          <cell r="F226">
            <v>0</v>
          </cell>
          <cell r="H226">
            <v>0.72699999999999998</v>
          </cell>
          <cell r="I226">
            <v>0.72699999999999998</v>
          </cell>
          <cell r="J226">
            <v>0.72699999999999998</v>
          </cell>
          <cell r="K226">
            <v>0.72699999999999998</v>
          </cell>
          <cell r="L226">
            <v>0.29899999999999999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Q226" t="str">
            <v>Non-Residential Two Rate 7d</v>
          </cell>
          <cell r="AR226" t="str">
            <v>ND3</v>
          </cell>
          <cell r="BK226" t="b">
            <v>1</v>
          </cell>
          <cell r="BL226">
            <v>1.0977477988199675</v>
          </cell>
          <cell r="BM226">
            <v>1</v>
          </cell>
          <cell r="BN226" t="str">
            <v>Non-Residential Two Rate 7d</v>
          </cell>
          <cell r="BO226" t="str">
            <v>ND3</v>
          </cell>
        </row>
        <row r="227">
          <cell r="A227">
            <v>0</v>
          </cell>
          <cell r="B227">
            <v>0</v>
          </cell>
          <cell r="C227" t="str">
            <v>New Tariff  1</v>
          </cell>
          <cell r="D227" t="str">
            <v/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 t="str">
            <v>New Tariff  1</v>
          </cell>
          <cell r="AR227" t="str">
            <v/>
          </cell>
          <cell r="BK227" t="b">
            <v>1</v>
          </cell>
          <cell r="BL227">
            <v>1.0977477988199675</v>
          </cell>
          <cell r="BM227">
            <v>1</v>
          </cell>
          <cell r="BN227" t="str">
            <v>New Tariff  1</v>
          </cell>
          <cell r="BO227" t="str">
            <v/>
          </cell>
        </row>
        <row r="228">
          <cell r="A228">
            <v>0</v>
          </cell>
          <cell r="B228">
            <v>0</v>
          </cell>
          <cell r="C228" t="str">
            <v>New Tariff  2</v>
          </cell>
          <cell r="D228" t="str">
            <v/>
          </cell>
          <cell r="E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Q228" t="str">
            <v>New Tariff  2</v>
          </cell>
          <cell r="AR228" t="str">
            <v/>
          </cell>
          <cell r="BK228" t="b">
            <v>1</v>
          </cell>
          <cell r="BL228">
            <v>1.0977477988199675</v>
          </cell>
          <cell r="BM228">
            <v>1</v>
          </cell>
          <cell r="BN228" t="str">
            <v>New Tariff  2</v>
          </cell>
          <cell r="BO228" t="str">
            <v/>
          </cell>
        </row>
        <row r="229">
          <cell r="A229">
            <v>0</v>
          </cell>
          <cell r="B229">
            <v>0</v>
          </cell>
          <cell r="C229" t="str">
            <v>New Tariff  3</v>
          </cell>
          <cell r="D229" t="str">
            <v/>
          </cell>
          <cell r="E229">
            <v>0</v>
          </cell>
          <cell r="F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Q229" t="str">
            <v>New Tariff  3</v>
          </cell>
          <cell r="AR229" t="str">
            <v/>
          </cell>
          <cell r="BK229" t="b">
            <v>1</v>
          </cell>
          <cell r="BL229">
            <v>1.0977477988199675</v>
          </cell>
          <cell r="BM229">
            <v>1</v>
          </cell>
          <cell r="BN229" t="str">
            <v>New Tariff  3</v>
          </cell>
          <cell r="BO229" t="str">
            <v/>
          </cell>
        </row>
        <row r="230">
          <cell r="A230">
            <v>0</v>
          </cell>
          <cell r="B230">
            <v>0</v>
          </cell>
          <cell r="C230" t="str">
            <v>New Tariff  4</v>
          </cell>
          <cell r="D230" t="str">
            <v/>
          </cell>
          <cell r="E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Q230" t="str">
            <v>New Tariff  4</v>
          </cell>
          <cell r="AR230" t="str">
            <v/>
          </cell>
          <cell r="BK230" t="b">
            <v>1</v>
          </cell>
          <cell r="BL230">
            <v>1.0977477988199675</v>
          </cell>
          <cell r="BM230">
            <v>1</v>
          </cell>
          <cell r="BN230" t="str">
            <v>New Tariff  4</v>
          </cell>
          <cell r="BO230" t="str">
            <v/>
          </cell>
        </row>
        <row r="231">
          <cell r="A231">
            <v>0</v>
          </cell>
          <cell r="B231">
            <v>0</v>
          </cell>
          <cell r="C231" t="str">
            <v>New Tariff  5</v>
          </cell>
          <cell r="D231" t="str">
            <v/>
          </cell>
          <cell r="E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Q231" t="str">
            <v>New Tariff  5</v>
          </cell>
          <cell r="AR231" t="str">
            <v/>
          </cell>
          <cell r="BK231" t="b">
            <v>1</v>
          </cell>
          <cell r="BL231">
            <v>1.0977477988199675</v>
          </cell>
          <cell r="BM231">
            <v>1</v>
          </cell>
          <cell r="BN231" t="str">
            <v>New Tariff  5</v>
          </cell>
          <cell r="BO231" t="str">
            <v/>
          </cell>
        </row>
        <row r="232">
          <cell r="A232">
            <v>0</v>
          </cell>
          <cell r="B232">
            <v>0</v>
          </cell>
          <cell r="C232" t="str">
            <v>New Tariff  6</v>
          </cell>
          <cell r="D232" t="str">
            <v/>
          </cell>
          <cell r="E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Q232" t="str">
            <v>New Tariff  6</v>
          </cell>
          <cell r="AR232" t="str">
            <v/>
          </cell>
          <cell r="BK232" t="b">
            <v>1</v>
          </cell>
          <cell r="BL232">
            <v>1.0977477988199675</v>
          </cell>
          <cell r="BM232">
            <v>1</v>
          </cell>
          <cell r="BN232" t="str">
            <v>New Tariff  6</v>
          </cell>
          <cell r="BO232" t="str">
            <v/>
          </cell>
        </row>
        <row r="233">
          <cell r="A233">
            <v>0</v>
          </cell>
          <cell r="B233">
            <v>0</v>
          </cell>
          <cell r="C233" t="str">
            <v>New Tariff  7</v>
          </cell>
          <cell r="D233" t="str">
            <v/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Q233" t="str">
            <v>New Tariff  7</v>
          </cell>
          <cell r="AR233" t="str">
            <v/>
          </cell>
          <cell r="BK233" t="b">
            <v>1</v>
          </cell>
          <cell r="BL233">
            <v>1.0977477988199675</v>
          </cell>
          <cell r="BM233">
            <v>1</v>
          </cell>
          <cell r="BN233" t="str">
            <v>New Tariff  7</v>
          </cell>
          <cell r="BO233" t="str">
            <v/>
          </cell>
        </row>
        <row r="234">
          <cell r="A234">
            <v>0</v>
          </cell>
          <cell r="B234">
            <v>0</v>
          </cell>
          <cell r="C234" t="str">
            <v>New Tariff  8</v>
          </cell>
          <cell r="D234" t="str">
            <v/>
          </cell>
          <cell r="E234">
            <v>0</v>
          </cell>
          <cell r="F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 t="str">
            <v>New Tariff  8</v>
          </cell>
          <cell r="AR234" t="str">
            <v/>
          </cell>
          <cell r="BK234" t="b">
            <v>1</v>
          </cell>
          <cell r="BL234">
            <v>1.0977477988199675</v>
          </cell>
          <cell r="BM234">
            <v>1</v>
          </cell>
          <cell r="BN234" t="str">
            <v>New Tariff  8</v>
          </cell>
          <cell r="BO234" t="str">
            <v/>
          </cell>
        </row>
        <row r="235">
          <cell r="A235">
            <v>0</v>
          </cell>
          <cell r="B235">
            <v>0</v>
          </cell>
          <cell r="C235" t="str">
            <v>New Tariff  9</v>
          </cell>
          <cell r="D235" t="str">
            <v/>
          </cell>
          <cell r="E235">
            <v>0</v>
          </cell>
          <cell r="F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Q235" t="str">
            <v>New Tariff  9</v>
          </cell>
          <cell r="AR235" t="str">
            <v/>
          </cell>
          <cell r="BK235" t="b">
            <v>1</v>
          </cell>
          <cell r="BL235">
            <v>1.0977477988199675</v>
          </cell>
          <cell r="BM235">
            <v>1</v>
          </cell>
          <cell r="BN235" t="str">
            <v>New Tariff  9</v>
          </cell>
          <cell r="BO235" t="str">
            <v/>
          </cell>
        </row>
        <row r="236">
          <cell r="A236">
            <v>0</v>
          </cell>
          <cell r="B236">
            <v>0</v>
          </cell>
          <cell r="C236" t="str">
            <v>New Tariff  10</v>
          </cell>
          <cell r="D236" t="str">
            <v/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 t="str">
            <v>New Tariff  10</v>
          </cell>
          <cell r="AR236" t="str">
            <v/>
          </cell>
          <cell r="BK236" t="b">
            <v>1</v>
          </cell>
          <cell r="BL236">
            <v>1.0977477988199675</v>
          </cell>
          <cell r="BM236">
            <v>1</v>
          </cell>
          <cell r="BN236" t="str">
            <v>New Tariff  10</v>
          </cell>
          <cell r="BO236" t="str">
            <v/>
          </cell>
        </row>
        <row r="237">
          <cell r="A237">
            <v>0</v>
          </cell>
          <cell r="B237">
            <v>0</v>
          </cell>
          <cell r="C237" t="str">
            <v>New Tariff  11</v>
          </cell>
          <cell r="D237" t="str">
            <v/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Q237" t="str">
            <v>New Tariff  11</v>
          </cell>
          <cell r="AR237" t="str">
            <v/>
          </cell>
          <cell r="BK237" t="b">
            <v>1</v>
          </cell>
          <cell r="BL237">
            <v>1.0977477988199675</v>
          </cell>
          <cell r="BM237">
            <v>1</v>
          </cell>
          <cell r="BN237" t="str">
            <v>New Tariff  11</v>
          </cell>
          <cell r="BO237" t="str">
            <v/>
          </cell>
        </row>
        <row r="238">
          <cell r="A238">
            <v>20</v>
          </cell>
          <cell r="B238">
            <v>19</v>
          </cell>
          <cell r="C238" t="str">
            <v>Unmetered supplies</v>
          </cell>
          <cell r="D238" t="str">
            <v>PL2</v>
          </cell>
          <cell r="E238">
            <v>0</v>
          </cell>
          <cell r="F238">
            <v>0</v>
          </cell>
          <cell r="H238">
            <v>0.76700000000000002</v>
          </cell>
          <cell r="I238">
            <v>0</v>
          </cell>
          <cell r="J238">
            <v>0</v>
          </cell>
          <cell r="K238">
            <v>0</v>
          </cell>
          <cell r="L238">
            <v>0.28199999999999997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Q238" t="str">
            <v>Unmetered supplies</v>
          </cell>
          <cell r="AR238" t="str">
            <v>PL2</v>
          </cell>
          <cell r="BK238" t="b">
            <v>1</v>
          </cell>
          <cell r="BL238">
            <v>1.0977477988199675</v>
          </cell>
          <cell r="BM238">
            <v>1</v>
          </cell>
          <cell r="BN238" t="str">
            <v>Unmetered supplies</v>
          </cell>
          <cell r="BO238" t="str">
            <v>PL2</v>
          </cell>
        </row>
        <row r="239">
          <cell r="A239">
            <v>0</v>
          </cell>
          <cell r="B239">
            <v>0</v>
          </cell>
          <cell r="C239" t="str">
            <v>New Tariff 1</v>
          </cell>
          <cell r="D239" t="str">
            <v/>
          </cell>
          <cell r="E239">
            <v>0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Q239" t="str">
            <v>New Tariff 1</v>
          </cell>
          <cell r="AR239">
            <v>0</v>
          </cell>
          <cell r="BK239" t="b">
            <v>1</v>
          </cell>
          <cell r="BL239">
            <v>1.0977477988199675</v>
          </cell>
          <cell r="BM239">
            <v>1</v>
          </cell>
          <cell r="BN239" t="str">
            <v>New Tariff 1</v>
          </cell>
          <cell r="BO239">
            <v>0</v>
          </cell>
        </row>
        <row r="240">
          <cell r="A240">
            <v>0</v>
          </cell>
          <cell r="B240">
            <v>0</v>
          </cell>
          <cell r="C240" t="str">
            <v>New Tariff 2</v>
          </cell>
          <cell r="D240" t="str">
            <v/>
          </cell>
          <cell r="E240">
            <v>0</v>
          </cell>
          <cell r="F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Q240" t="str">
            <v>New Tariff 2</v>
          </cell>
          <cell r="AR240" t="str">
            <v/>
          </cell>
          <cell r="BK240" t="b">
            <v>1</v>
          </cell>
          <cell r="BL240">
            <v>1.0977477988199675</v>
          </cell>
          <cell r="BM240">
            <v>1</v>
          </cell>
          <cell r="BN240" t="str">
            <v>New Tariff 2</v>
          </cell>
          <cell r="BO240" t="str">
            <v/>
          </cell>
        </row>
        <row r="241">
          <cell r="A241">
            <v>21</v>
          </cell>
          <cell r="B241">
            <v>20</v>
          </cell>
          <cell r="C241" t="str">
            <v>Large Low Voltage Demand (kVa)</v>
          </cell>
          <cell r="D241" t="str">
            <v>DLk</v>
          </cell>
          <cell r="E241">
            <v>0</v>
          </cell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Q241" t="str">
            <v>Large Low Voltage Demand (kVa)</v>
          </cell>
          <cell r="AR241" t="str">
            <v>DLk</v>
          </cell>
          <cell r="AU241">
            <v>19.514367634099667</v>
          </cell>
          <cell r="AV241">
            <v>0.746</v>
          </cell>
          <cell r="AZ241">
            <v>0.30199999999999999</v>
          </cell>
          <cell r="BK241" t="b">
            <v>1</v>
          </cell>
          <cell r="BL241">
            <v>1.0977477988199675</v>
          </cell>
          <cell r="BM241">
            <v>1</v>
          </cell>
          <cell r="BN241" t="str">
            <v>Large Low Voltage Demand (kVa)</v>
          </cell>
          <cell r="BO241" t="str">
            <v>DLk</v>
          </cell>
        </row>
        <row r="242">
          <cell r="A242">
            <v>22</v>
          </cell>
          <cell r="B242">
            <v>21</v>
          </cell>
          <cell r="C242" t="str">
            <v>Large Low Voltage Demand Docklands (kVa)</v>
          </cell>
          <cell r="D242" t="str">
            <v>DLDKk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Q242" t="str">
            <v>Large Low Voltage Demand Docklands (kVa)</v>
          </cell>
          <cell r="AR242" t="str">
            <v>DLDKk</v>
          </cell>
          <cell r="AU242">
            <v>20.059933775335782</v>
          </cell>
          <cell r="AV242">
            <v>0.76500000000000001</v>
          </cell>
          <cell r="AZ242">
            <v>0.315</v>
          </cell>
          <cell r="BK242" t="b">
            <v>1</v>
          </cell>
          <cell r="BL242">
            <v>1.0977477988199675</v>
          </cell>
          <cell r="BM242">
            <v>1</v>
          </cell>
          <cell r="BN242" t="str">
            <v>Large Low Voltage Demand Docklands (kVa)</v>
          </cell>
          <cell r="BO242" t="str">
            <v>DLDKk</v>
          </cell>
        </row>
        <row r="243">
          <cell r="A243">
            <v>23</v>
          </cell>
          <cell r="B243">
            <v>22</v>
          </cell>
          <cell r="C243" t="str">
            <v>Large Low Voltage Demand CXX (kVa)</v>
          </cell>
          <cell r="D243" t="str">
            <v>DLCXXk</v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Q243" t="str">
            <v>Large Low Voltage Demand CXX (kVa)</v>
          </cell>
          <cell r="AR243" t="str">
            <v>DLCXXk</v>
          </cell>
          <cell r="AU243">
            <v>19.718791125335468</v>
          </cell>
          <cell r="AV243">
            <v>0.75</v>
          </cell>
          <cell r="AZ243">
            <v>0.30199999999999999</v>
          </cell>
          <cell r="BK243" t="b">
            <v>1</v>
          </cell>
          <cell r="BL243">
            <v>1.0977477988199675</v>
          </cell>
          <cell r="BM243">
            <v>1</v>
          </cell>
          <cell r="BN243" t="str">
            <v>Large Low Voltage Demand CXX (kVa)</v>
          </cell>
          <cell r="BO243" t="str">
            <v>DLCXXk</v>
          </cell>
        </row>
        <row r="244">
          <cell r="A244">
            <v>0</v>
          </cell>
          <cell r="B244">
            <v>0</v>
          </cell>
          <cell r="C244" t="str">
            <v>New Tariff 6</v>
          </cell>
          <cell r="D244" t="str">
            <v/>
          </cell>
          <cell r="E244">
            <v>0</v>
          </cell>
          <cell r="F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Q244" t="str">
            <v>New Tariff 6</v>
          </cell>
          <cell r="AR244" t="str">
            <v/>
          </cell>
          <cell r="BK244" t="b">
            <v>1</v>
          </cell>
          <cell r="BL244">
            <v>1.0977477988199675</v>
          </cell>
          <cell r="BM244">
            <v>1</v>
          </cell>
          <cell r="BN244" t="str">
            <v>New Tariff 6</v>
          </cell>
          <cell r="BO244" t="str">
            <v/>
          </cell>
        </row>
        <row r="245">
          <cell r="A245">
            <v>0</v>
          </cell>
          <cell r="B245">
            <v>0</v>
          </cell>
          <cell r="C245" t="str">
            <v>New Tariff 7</v>
          </cell>
          <cell r="D245" t="str">
            <v/>
          </cell>
          <cell r="E245">
            <v>0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Q245" t="str">
            <v>New Tariff 7</v>
          </cell>
          <cell r="AR245" t="str">
            <v/>
          </cell>
          <cell r="BK245" t="b">
            <v>1</v>
          </cell>
          <cell r="BL245">
            <v>1.0977477988199675</v>
          </cell>
          <cell r="BM245">
            <v>1</v>
          </cell>
          <cell r="BN245" t="str">
            <v>New Tariff 7</v>
          </cell>
          <cell r="BO245" t="str">
            <v/>
          </cell>
        </row>
        <row r="246">
          <cell r="A246">
            <v>0</v>
          </cell>
          <cell r="B246">
            <v>0</v>
          </cell>
          <cell r="C246" t="str">
            <v>New Tariff 8</v>
          </cell>
          <cell r="D246" t="str">
            <v/>
          </cell>
          <cell r="E246">
            <v>0</v>
          </cell>
          <cell r="F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Q246" t="str">
            <v>New Tariff 8</v>
          </cell>
          <cell r="AR246" t="str">
            <v/>
          </cell>
          <cell r="BK246" t="b">
            <v>1</v>
          </cell>
          <cell r="BL246">
            <v>1.0977477988199675</v>
          </cell>
          <cell r="BM246">
            <v>1</v>
          </cell>
          <cell r="BN246" t="str">
            <v>New Tariff 8</v>
          </cell>
          <cell r="BO246" t="str">
            <v/>
          </cell>
        </row>
        <row r="247">
          <cell r="A247">
            <v>0</v>
          </cell>
          <cell r="B247">
            <v>0</v>
          </cell>
          <cell r="C247" t="str">
            <v>New Tariff 9</v>
          </cell>
          <cell r="D247" t="str">
            <v/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Q247" t="str">
            <v>New Tariff 9</v>
          </cell>
          <cell r="AR247" t="str">
            <v/>
          </cell>
          <cell r="BK247" t="b">
            <v>1</v>
          </cell>
          <cell r="BL247">
            <v>1.0977477988199675</v>
          </cell>
          <cell r="BM247">
            <v>1</v>
          </cell>
          <cell r="BN247" t="str">
            <v>New Tariff 9</v>
          </cell>
          <cell r="BO247" t="str">
            <v/>
          </cell>
        </row>
        <row r="248">
          <cell r="A248">
            <v>0</v>
          </cell>
          <cell r="B248">
            <v>0</v>
          </cell>
          <cell r="C248" t="str">
            <v>New Tariff 10</v>
          </cell>
          <cell r="D248" t="str">
            <v/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Q248" t="str">
            <v>New Tariff 10</v>
          </cell>
          <cell r="AR248" t="str">
            <v/>
          </cell>
          <cell r="BK248" t="b">
            <v>1</v>
          </cell>
          <cell r="BL248">
            <v>1.0977477988199675</v>
          </cell>
          <cell r="BM248">
            <v>1</v>
          </cell>
          <cell r="BN248" t="str">
            <v>New Tariff 10</v>
          </cell>
          <cell r="BO248" t="str">
            <v/>
          </cell>
        </row>
        <row r="249">
          <cell r="A249">
            <v>0</v>
          </cell>
          <cell r="B249">
            <v>0</v>
          </cell>
          <cell r="C249" t="str">
            <v>New Tariff 11</v>
          </cell>
          <cell r="D249" t="str">
            <v/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Q249" t="str">
            <v>New Tariff 11</v>
          </cell>
          <cell r="AR249" t="str">
            <v/>
          </cell>
          <cell r="BK249" t="b">
            <v>1</v>
          </cell>
          <cell r="BL249">
            <v>1.0977477988199675</v>
          </cell>
          <cell r="BM249">
            <v>1</v>
          </cell>
          <cell r="BN249" t="str">
            <v>New Tariff 11</v>
          </cell>
          <cell r="BO249" t="str">
            <v/>
          </cell>
        </row>
        <row r="250">
          <cell r="A250">
            <v>24</v>
          </cell>
          <cell r="B250">
            <v>23</v>
          </cell>
          <cell r="C250" t="str">
            <v>Large Low Voltage Demand</v>
          </cell>
          <cell r="D250" t="str">
            <v>DL</v>
          </cell>
          <cell r="E250">
            <v>0</v>
          </cell>
          <cell r="F250">
            <v>22.838999999999999</v>
          </cell>
          <cell r="H250">
            <v>0.75</v>
          </cell>
          <cell r="I250">
            <v>0</v>
          </cell>
          <cell r="J250">
            <v>0</v>
          </cell>
          <cell r="K250">
            <v>0</v>
          </cell>
          <cell r="L250">
            <v>0.30199999999999999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Q250" t="str">
            <v>Large Low Voltage Demand</v>
          </cell>
          <cell r="AR250" t="str">
            <v>DL</v>
          </cell>
          <cell r="BK250" t="b">
            <v>1</v>
          </cell>
          <cell r="BL250">
            <v>1.0977477988199675</v>
          </cell>
          <cell r="BM250">
            <v>1</v>
          </cell>
          <cell r="BN250" t="str">
            <v>Large Low Voltage Demand</v>
          </cell>
          <cell r="BO250" t="str">
            <v>DL</v>
          </cell>
        </row>
        <row r="251">
          <cell r="A251">
            <v>25</v>
          </cell>
          <cell r="B251">
            <v>24</v>
          </cell>
          <cell r="C251" t="str">
            <v>Large Low Voltage Demand A</v>
          </cell>
          <cell r="D251" t="str">
            <v>DL.A</v>
          </cell>
          <cell r="E251">
            <v>0</v>
          </cell>
          <cell r="F251">
            <v>23.574999999999999</v>
          </cell>
          <cell r="H251">
            <v>0.77500000000000002</v>
          </cell>
          <cell r="I251">
            <v>0</v>
          </cell>
          <cell r="J251">
            <v>0</v>
          </cell>
          <cell r="K251">
            <v>0</v>
          </cell>
          <cell r="L251">
            <v>0.30199999999999999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Q251" t="str">
            <v>Large Low Voltage Demand A</v>
          </cell>
          <cell r="AR251" t="str">
            <v>DL.A</v>
          </cell>
          <cell r="BK251" t="b">
            <v>1</v>
          </cell>
          <cell r="BL251">
            <v>1.0977477988199675</v>
          </cell>
          <cell r="BM251">
            <v>1</v>
          </cell>
          <cell r="BN251" t="str">
            <v>Large Low Voltage Demand A</v>
          </cell>
          <cell r="BO251" t="str">
            <v>DL.A</v>
          </cell>
        </row>
        <row r="252">
          <cell r="A252">
            <v>26</v>
          </cell>
          <cell r="B252">
            <v>25</v>
          </cell>
          <cell r="C252" t="str">
            <v>Large Low Voltage Demand C</v>
          </cell>
          <cell r="D252" t="str">
            <v>DL.C</v>
          </cell>
          <cell r="E252">
            <v>0</v>
          </cell>
          <cell r="F252">
            <v>22.925999999999998</v>
          </cell>
          <cell r="H252">
            <v>0.753</v>
          </cell>
          <cell r="I252">
            <v>0</v>
          </cell>
          <cell r="J252">
            <v>0</v>
          </cell>
          <cell r="K252">
            <v>0</v>
          </cell>
          <cell r="L252">
            <v>0.30199999999999999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Q252" t="str">
            <v>Large Low Voltage Demand C</v>
          </cell>
          <cell r="AR252" t="str">
            <v>DL.C</v>
          </cell>
          <cell r="BK252" t="b">
            <v>1</v>
          </cell>
          <cell r="BL252">
            <v>1.0977477988199675</v>
          </cell>
          <cell r="BM252">
            <v>1</v>
          </cell>
          <cell r="BN252" t="str">
            <v>Large Low Voltage Demand C</v>
          </cell>
          <cell r="BO252" t="str">
            <v>DL.C</v>
          </cell>
        </row>
        <row r="253">
          <cell r="A253">
            <v>27</v>
          </cell>
          <cell r="B253">
            <v>26</v>
          </cell>
          <cell r="C253" t="str">
            <v>Large Low Voltage Demand S</v>
          </cell>
          <cell r="D253" t="str">
            <v>DL.S</v>
          </cell>
          <cell r="E253">
            <v>0</v>
          </cell>
          <cell r="F253">
            <v>21.838000000000001</v>
          </cell>
          <cell r="H253">
            <v>0.71699999999999997</v>
          </cell>
          <cell r="I253">
            <v>0</v>
          </cell>
          <cell r="J253">
            <v>0</v>
          </cell>
          <cell r="K253">
            <v>0</v>
          </cell>
          <cell r="L253">
            <v>0.30199999999999999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 t="str">
            <v>Large Low Voltage Demand S</v>
          </cell>
          <cell r="AR253" t="str">
            <v>DL.S</v>
          </cell>
          <cell r="BK253" t="b">
            <v>1</v>
          </cell>
          <cell r="BL253">
            <v>1.0977477988199675</v>
          </cell>
          <cell r="BM253">
            <v>1</v>
          </cell>
          <cell r="BN253" t="str">
            <v>Large Low Voltage Demand S</v>
          </cell>
          <cell r="BO253" t="str">
            <v>DL.S</v>
          </cell>
        </row>
        <row r="254">
          <cell r="A254">
            <v>28</v>
          </cell>
          <cell r="B254">
            <v>27</v>
          </cell>
          <cell r="C254" t="str">
            <v>Large Low Voltage Demand Docklands</v>
          </cell>
          <cell r="D254" t="str">
            <v>DL.DK</v>
          </cell>
          <cell r="E254">
            <v>0</v>
          </cell>
          <cell r="F254">
            <v>23.285</v>
          </cell>
          <cell r="H254">
            <v>0.76500000000000001</v>
          </cell>
          <cell r="I254">
            <v>0</v>
          </cell>
          <cell r="J254">
            <v>0</v>
          </cell>
          <cell r="K254">
            <v>0</v>
          </cell>
          <cell r="L254">
            <v>0.315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 t="str">
            <v>Large Low Voltage Demand Docklands</v>
          </cell>
          <cell r="AR254" t="str">
            <v>DL.DK</v>
          </cell>
          <cell r="BK254" t="b">
            <v>1</v>
          </cell>
          <cell r="BL254">
            <v>1.0977477988199675</v>
          </cell>
          <cell r="BM254">
            <v>1</v>
          </cell>
          <cell r="BN254" t="str">
            <v>Large Low Voltage Demand Docklands</v>
          </cell>
          <cell r="BO254" t="str">
            <v>DL.DK</v>
          </cell>
        </row>
        <row r="255">
          <cell r="A255">
            <v>29</v>
          </cell>
          <cell r="B255">
            <v>28</v>
          </cell>
          <cell r="C255" t="str">
            <v>Large Low Voltage Demand CXX</v>
          </cell>
          <cell r="D255" t="str">
            <v>DL.CXX</v>
          </cell>
          <cell r="E255">
            <v>0</v>
          </cell>
          <cell r="F255">
            <v>22.695</v>
          </cell>
          <cell r="H255">
            <v>0.746</v>
          </cell>
          <cell r="I255">
            <v>0</v>
          </cell>
          <cell r="J255">
            <v>0</v>
          </cell>
          <cell r="K255">
            <v>0</v>
          </cell>
          <cell r="L255">
            <v>0.30199999999999999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 t="str">
            <v>Large Low Voltage Demand CXX</v>
          </cell>
          <cell r="AR255" t="str">
            <v>DL.CXX</v>
          </cell>
          <cell r="BK255" t="b">
            <v>1</v>
          </cell>
          <cell r="BL255">
            <v>1.0977477988199675</v>
          </cell>
          <cell r="BM255">
            <v>1</v>
          </cell>
          <cell r="BN255" t="str">
            <v>Large Low Voltage Demand CXX</v>
          </cell>
          <cell r="BO255" t="str">
            <v>DL.CXX</v>
          </cell>
        </row>
        <row r="256">
          <cell r="A256">
            <v>30</v>
          </cell>
          <cell r="B256">
            <v>29</v>
          </cell>
          <cell r="C256" t="str">
            <v>Large Low Voltage Demand EN.R</v>
          </cell>
          <cell r="D256" t="str">
            <v>DL.R</v>
          </cell>
          <cell r="E256">
            <v>0</v>
          </cell>
          <cell r="F256">
            <v>22.286999999999999</v>
          </cell>
          <cell r="H256">
            <v>0.74199999999999999</v>
          </cell>
          <cell r="I256">
            <v>0</v>
          </cell>
          <cell r="J256">
            <v>0</v>
          </cell>
          <cell r="K256">
            <v>0</v>
          </cell>
          <cell r="L256">
            <v>0.29799999999999999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Q256" t="str">
            <v>Large Low Voltage Demand EN.R</v>
          </cell>
          <cell r="AR256" t="str">
            <v>DL.R</v>
          </cell>
          <cell r="BK256" t="b">
            <v>1</v>
          </cell>
          <cell r="BL256">
            <v>1.0977477988199675</v>
          </cell>
          <cell r="BM256">
            <v>1</v>
          </cell>
          <cell r="BN256" t="str">
            <v>Large Low Voltage Demand EN.R</v>
          </cell>
          <cell r="BO256" t="str">
            <v>DL.R</v>
          </cell>
        </row>
        <row r="257">
          <cell r="A257">
            <v>31</v>
          </cell>
          <cell r="B257">
            <v>30</v>
          </cell>
          <cell r="C257" t="str">
            <v>Large Low Voltage Demand EN.NR</v>
          </cell>
          <cell r="D257" t="str">
            <v>DL.NR</v>
          </cell>
          <cell r="E257">
            <v>0</v>
          </cell>
          <cell r="F257">
            <v>22.286999999999999</v>
          </cell>
          <cell r="H257">
            <v>0.74199999999999999</v>
          </cell>
          <cell r="I257">
            <v>0</v>
          </cell>
          <cell r="J257">
            <v>0</v>
          </cell>
          <cell r="K257">
            <v>0</v>
          </cell>
          <cell r="L257">
            <v>0.29799999999999999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Q257" t="str">
            <v>Large Low Voltage Demand EN.NR</v>
          </cell>
          <cell r="AR257" t="str">
            <v>DL.NR</v>
          </cell>
          <cell r="BK257" t="b">
            <v>1</v>
          </cell>
          <cell r="BL257">
            <v>1.0977477988199675</v>
          </cell>
          <cell r="BM257">
            <v>1</v>
          </cell>
          <cell r="BN257" t="str">
            <v>Large Low Voltage Demand EN.NR</v>
          </cell>
          <cell r="BO257" t="str">
            <v>DL.NR</v>
          </cell>
        </row>
        <row r="258">
          <cell r="A258">
            <v>32</v>
          </cell>
          <cell r="B258">
            <v>31</v>
          </cell>
          <cell r="C258" t="str">
            <v>Large Low Voltage Demand EN.R CXX</v>
          </cell>
          <cell r="D258" t="str">
            <v>DL.CXXR</v>
          </cell>
          <cell r="E258">
            <v>0</v>
          </cell>
          <cell r="F258">
            <v>23.256</v>
          </cell>
          <cell r="H258">
            <v>0.73699999999999999</v>
          </cell>
          <cell r="I258">
            <v>0</v>
          </cell>
          <cell r="J258">
            <v>0</v>
          </cell>
          <cell r="K258">
            <v>0</v>
          </cell>
          <cell r="L258">
            <v>0.29799999999999999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Q258" t="str">
            <v>Large Low Voltage Demand EN.R CXX</v>
          </cell>
          <cell r="AR258" t="str">
            <v>DL.CXXR</v>
          </cell>
          <cell r="BK258" t="b">
            <v>1</v>
          </cell>
          <cell r="BL258">
            <v>1.0977477988199675</v>
          </cell>
          <cell r="BM258">
            <v>1</v>
          </cell>
          <cell r="BN258" t="str">
            <v>Large Low Voltage Demand EN.R CXX</v>
          </cell>
          <cell r="BO258" t="str">
            <v>DL.CXXR</v>
          </cell>
        </row>
        <row r="259">
          <cell r="A259">
            <v>33</v>
          </cell>
          <cell r="B259">
            <v>32</v>
          </cell>
          <cell r="C259" t="str">
            <v>Large Low Voltage Demand EN.NR CXX</v>
          </cell>
          <cell r="D259" t="str">
            <v>DL.CXXNR</v>
          </cell>
          <cell r="E259">
            <v>0</v>
          </cell>
          <cell r="F259">
            <v>23.256</v>
          </cell>
          <cell r="H259">
            <v>0.73699999999999999</v>
          </cell>
          <cell r="I259">
            <v>0</v>
          </cell>
          <cell r="J259">
            <v>0</v>
          </cell>
          <cell r="K259">
            <v>0</v>
          </cell>
          <cell r="L259">
            <v>0.29799999999999999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Q259" t="str">
            <v>Large Low Voltage Demand EN.NR CXX</v>
          </cell>
          <cell r="AR259" t="str">
            <v>DL.CXXNR</v>
          </cell>
          <cell r="BK259" t="b">
            <v>1</v>
          </cell>
          <cell r="BL259">
            <v>1.0977477988199675</v>
          </cell>
          <cell r="BM259">
            <v>1</v>
          </cell>
          <cell r="BN259" t="str">
            <v>Large Low Voltage Demand EN.NR CXX</v>
          </cell>
          <cell r="BO259" t="str">
            <v>DL.CXXNR</v>
          </cell>
        </row>
        <row r="260">
          <cell r="A260">
            <v>0</v>
          </cell>
          <cell r="B260">
            <v>0</v>
          </cell>
          <cell r="C260" t="str">
            <v>New Tariff 10</v>
          </cell>
          <cell r="D260" t="str">
            <v/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 t="str">
            <v>New Tariff 10</v>
          </cell>
          <cell r="AR260">
            <v>0</v>
          </cell>
          <cell r="BK260" t="b">
            <v>1</v>
          </cell>
          <cell r="BL260">
            <v>1.0977477988199675</v>
          </cell>
          <cell r="BM260">
            <v>1</v>
          </cell>
          <cell r="BN260" t="str">
            <v>New Tariff 10</v>
          </cell>
          <cell r="BO260">
            <v>0</v>
          </cell>
        </row>
        <row r="261">
          <cell r="A261">
            <v>0</v>
          </cell>
          <cell r="B261">
            <v>0</v>
          </cell>
          <cell r="C261" t="str">
            <v>New Tariff 11</v>
          </cell>
          <cell r="D261" t="str">
            <v/>
          </cell>
          <cell r="E261">
            <v>0</v>
          </cell>
          <cell r="F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Q261" t="str">
            <v>New Tariff 11</v>
          </cell>
          <cell r="AR261" t="str">
            <v/>
          </cell>
          <cell r="BK261" t="b">
            <v>1</v>
          </cell>
          <cell r="BL261">
            <v>1.0977477988199675</v>
          </cell>
          <cell r="BM261">
            <v>1</v>
          </cell>
          <cell r="BN261" t="str">
            <v>New Tariff 11</v>
          </cell>
          <cell r="BO261" t="str">
            <v/>
          </cell>
        </row>
        <row r="262">
          <cell r="A262">
            <v>34</v>
          </cell>
          <cell r="B262">
            <v>33</v>
          </cell>
          <cell r="C262" t="str">
            <v>High Voltage Demand</v>
          </cell>
          <cell r="D262" t="str">
            <v>DH</v>
          </cell>
          <cell r="E262">
            <v>0</v>
          </cell>
          <cell r="F262">
            <v>18.962</v>
          </cell>
          <cell r="H262">
            <v>0.70499999999999996</v>
          </cell>
          <cell r="I262">
            <v>0</v>
          </cell>
          <cell r="J262">
            <v>0</v>
          </cell>
          <cell r="K262">
            <v>0</v>
          </cell>
          <cell r="L262">
            <v>0.27700000000000002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Q262" t="str">
            <v>High Voltage Demand</v>
          </cell>
          <cell r="AR262" t="str">
            <v>DH</v>
          </cell>
          <cell r="BK262" t="b">
            <v>1</v>
          </cell>
          <cell r="BL262">
            <v>1.0977477988199675</v>
          </cell>
          <cell r="BM262">
            <v>1</v>
          </cell>
          <cell r="BN262" t="str">
            <v>High Voltage Demand</v>
          </cell>
          <cell r="BO262" t="str">
            <v>DH</v>
          </cell>
        </row>
        <row r="263">
          <cell r="A263">
            <v>35</v>
          </cell>
          <cell r="B263">
            <v>34</v>
          </cell>
          <cell r="C263" t="str">
            <v>High Voltage Demand A</v>
          </cell>
          <cell r="D263" t="str">
            <v>DH.A</v>
          </cell>
          <cell r="E263">
            <v>0</v>
          </cell>
          <cell r="F263">
            <v>21.401</v>
          </cell>
          <cell r="H263">
            <v>0.79500000000000004</v>
          </cell>
          <cell r="I263">
            <v>0</v>
          </cell>
          <cell r="J263">
            <v>0</v>
          </cell>
          <cell r="K263">
            <v>0</v>
          </cell>
          <cell r="L263">
            <v>0.27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Q263" t="str">
            <v>High Voltage Demand A</v>
          </cell>
          <cell r="AR263" t="str">
            <v>DH.A</v>
          </cell>
          <cell r="BK263" t="b">
            <v>1</v>
          </cell>
          <cell r="BL263">
            <v>1.0977477988199675</v>
          </cell>
          <cell r="BM263">
            <v>1</v>
          </cell>
          <cell r="BN263" t="str">
            <v>High Voltage Demand A</v>
          </cell>
          <cell r="BO263" t="str">
            <v>DH.A</v>
          </cell>
        </row>
        <row r="264">
          <cell r="A264">
            <v>36</v>
          </cell>
          <cell r="B264">
            <v>35</v>
          </cell>
          <cell r="C264" t="str">
            <v>High Voltage Demand C</v>
          </cell>
          <cell r="D264" t="str">
            <v>DH.C</v>
          </cell>
          <cell r="E264">
            <v>0</v>
          </cell>
          <cell r="F264">
            <v>19.321000000000002</v>
          </cell>
          <cell r="H264">
            <v>0.71799999999999997</v>
          </cell>
          <cell r="I264">
            <v>0</v>
          </cell>
          <cell r="J264">
            <v>0</v>
          </cell>
          <cell r="K264">
            <v>0</v>
          </cell>
          <cell r="L264">
            <v>0.27700000000000002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Q264" t="str">
            <v>High Voltage Demand C</v>
          </cell>
          <cell r="AR264" t="str">
            <v>DH.C</v>
          </cell>
          <cell r="BK264" t="b">
            <v>1</v>
          </cell>
          <cell r="BL264">
            <v>1.0977477988199675</v>
          </cell>
          <cell r="BM264">
            <v>1</v>
          </cell>
          <cell r="BN264" t="str">
            <v>High Voltage Demand C</v>
          </cell>
          <cell r="BO264" t="str">
            <v>DH.C</v>
          </cell>
        </row>
        <row r="265">
          <cell r="A265">
            <v>37</v>
          </cell>
          <cell r="B265">
            <v>36</v>
          </cell>
          <cell r="C265" t="str">
            <v>High Voltage Demand D1</v>
          </cell>
          <cell r="D265" t="str">
            <v>DH.D1</v>
          </cell>
          <cell r="E265">
            <v>0</v>
          </cell>
          <cell r="F265">
            <v>21.401</v>
          </cell>
          <cell r="H265">
            <v>0.79500000000000004</v>
          </cell>
          <cell r="I265">
            <v>0</v>
          </cell>
          <cell r="J265">
            <v>0</v>
          </cell>
          <cell r="K265">
            <v>0</v>
          </cell>
          <cell r="L265">
            <v>0.27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Q265" t="str">
            <v>High Voltage Demand D1</v>
          </cell>
          <cell r="AR265" t="str">
            <v>DH.D1</v>
          </cell>
          <cell r="BK265" t="b">
            <v>1</v>
          </cell>
          <cell r="BL265">
            <v>1.0977477988199675</v>
          </cell>
          <cell r="BM265">
            <v>1</v>
          </cell>
          <cell r="BN265" t="str">
            <v>High Voltage Demand D1</v>
          </cell>
          <cell r="BO265" t="str">
            <v>DH.D1</v>
          </cell>
        </row>
        <row r="266">
          <cell r="A266">
            <v>38</v>
          </cell>
          <cell r="B266">
            <v>37</v>
          </cell>
          <cell r="C266" t="str">
            <v>High Voltage Demand D2</v>
          </cell>
          <cell r="D266" t="str">
            <v>DH.D2</v>
          </cell>
          <cell r="E266">
            <v>0</v>
          </cell>
          <cell r="F266">
            <v>21.396000000000001</v>
          </cell>
          <cell r="H266">
            <v>0.78400000000000003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Q266" t="str">
            <v>High Voltage Demand D2</v>
          </cell>
          <cell r="AR266" t="str">
            <v>DH.D2</v>
          </cell>
          <cell r="BK266" t="b">
            <v>1</v>
          </cell>
          <cell r="BL266">
            <v>1.0977477988199675</v>
          </cell>
          <cell r="BM266">
            <v>1</v>
          </cell>
          <cell r="BN266" t="str">
            <v>High Voltage Demand D2</v>
          </cell>
          <cell r="BO266" t="str">
            <v>DH.D2</v>
          </cell>
        </row>
        <row r="267">
          <cell r="A267">
            <v>39</v>
          </cell>
          <cell r="B267">
            <v>38</v>
          </cell>
          <cell r="C267" t="str">
            <v>High Voltage Demand Docklands</v>
          </cell>
          <cell r="D267" t="str">
            <v>DH.DK</v>
          </cell>
          <cell r="E267">
            <v>0</v>
          </cell>
          <cell r="F267">
            <v>22.795999999999999</v>
          </cell>
          <cell r="H267">
            <v>0.84599999999999997</v>
          </cell>
          <cell r="I267">
            <v>0</v>
          </cell>
          <cell r="J267">
            <v>0</v>
          </cell>
          <cell r="K267">
            <v>0</v>
          </cell>
          <cell r="L267">
            <v>0.315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Q267" t="str">
            <v>High Voltage Demand Docklands</v>
          </cell>
          <cell r="AR267" t="str">
            <v>DH.DK</v>
          </cell>
          <cell r="BK267" t="b">
            <v>1</v>
          </cell>
          <cell r="BL267">
            <v>1.0977477988199675</v>
          </cell>
          <cell r="BM267">
            <v>1</v>
          </cell>
          <cell r="BN267" t="str">
            <v>High Voltage Demand Docklands</v>
          </cell>
          <cell r="BO267" t="str">
            <v>DH.DK</v>
          </cell>
        </row>
        <row r="268">
          <cell r="A268">
            <v>40</v>
          </cell>
          <cell r="B268">
            <v>39</v>
          </cell>
          <cell r="C268" t="str">
            <v>High Voltage Demand D3</v>
          </cell>
          <cell r="D268" t="str">
            <v>DH.D3</v>
          </cell>
          <cell r="E268">
            <v>0</v>
          </cell>
          <cell r="F268">
            <v>17.443999999999999</v>
          </cell>
          <cell r="H268">
            <v>7.8E-2</v>
          </cell>
          <cell r="I268">
            <v>0</v>
          </cell>
          <cell r="J268">
            <v>0</v>
          </cell>
          <cell r="K268">
            <v>0</v>
          </cell>
          <cell r="L268">
            <v>0.27400000000000002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Q268" t="str">
            <v>High Voltage Demand D3</v>
          </cell>
          <cell r="AR268" t="str">
            <v>DH.D3</v>
          </cell>
          <cell r="BK268" t="b">
            <v>1</v>
          </cell>
          <cell r="BL268">
            <v>1.0977477988199675</v>
          </cell>
          <cell r="BM268">
            <v>1</v>
          </cell>
          <cell r="BN268" t="str">
            <v>High Voltage Demand D3</v>
          </cell>
          <cell r="BO268" t="str">
            <v>DH.D3</v>
          </cell>
        </row>
        <row r="269">
          <cell r="A269">
            <v>41</v>
          </cell>
          <cell r="B269">
            <v>40</v>
          </cell>
          <cell r="C269" t="str">
            <v>High Voltage Demand D4</v>
          </cell>
          <cell r="D269" t="str">
            <v>DH.D4</v>
          </cell>
          <cell r="E269">
            <v>0</v>
          </cell>
          <cell r="F269">
            <v>12.385</v>
          </cell>
          <cell r="H269">
            <v>0.73399999999999999</v>
          </cell>
          <cell r="I269">
            <v>0</v>
          </cell>
          <cell r="J269">
            <v>0</v>
          </cell>
          <cell r="K269">
            <v>0</v>
          </cell>
          <cell r="L269">
            <v>0.27300000000000002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Q269" t="str">
            <v>High Voltage Demand D4</v>
          </cell>
          <cell r="AR269" t="str">
            <v>DH.D4</v>
          </cell>
          <cell r="BK269" t="b">
            <v>1</v>
          </cell>
          <cell r="BL269">
            <v>1.0977477988199675</v>
          </cell>
          <cell r="BM269">
            <v>1</v>
          </cell>
          <cell r="BN269" t="str">
            <v>High Voltage Demand D4</v>
          </cell>
          <cell r="BO269" t="str">
            <v>DH.D4</v>
          </cell>
        </row>
        <row r="270">
          <cell r="A270">
            <v>42</v>
          </cell>
          <cell r="B270">
            <v>0</v>
          </cell>
          <cell r="C270" t="str">
            <v>High Voltage Demand D5</v>
          </cell>
          <cell r="D270" t="str">
            <v>DH.D5</v>
          </cell>
          <cell r="E270">
            <v>0</v>
          </cell>
          <cell r="F270">
            <v>12.385</v>
          </cell>
          <cell r="H270">
            <v>0.73399999999999999</v>
          </cell>
          <cell r="I270">
            <v>0</v>
          </cell>
          <cell r="J270">
            <v>0</v>
          </cell>
          <cell r="K270">
            <v>0</v>
          </cell>
          <cell r="L270">
            <v>0.27300000000000002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Q270" t="str">
            <v>High Voltage Demand D5</v>
          </cell>
          <cell r="AR270">
            <v>0</v>
          </cell>
          <cell r="BK270" t="b">
            <v>1</v>
          </cell>
          <cell r="BL270">
            <v>1.0977477988199675</v>
          </cell>
          <cell r="BM270">
            <v>1</v>
          </cell>
          <cell r="BN270" t="str">
            <v>High Voltage Demand D5</v>
          </cell>
          <cell r="BO270">
            <v>0</v>
          </cell>
        </row>
        <row r="271">
          <cell r="A271">
            <v>43</v>
          </cell>
          <cell r="B271">
            <v>0</v>
          </cell>
          <cell r="C271" t="str">
            <v>High Voltage Demand EN.R</v>
          </cell>
          <cell r="D271" t="str">
            <v>DH.R</v>
          </cell>
          <cell r="E271">
            <v>0</v>
          </cell>
          <cell r="F271">
            <v>18.504999999999999</v>
          </cell>
          <cell r="H271">
            <v>0.69699999999999995</v>
          </cell>
          <cell r="I271">
            <v>0</v>
          </cell>
          <cell r="J271">
            <v>0</v>
          </cell>
          <cell r="K271">
            <v>0</v>
          </cell>
          <cell r="L271">
            <v>0.27300000000000002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Q271" t="str">
            <v>High Voltage Demand EN.R</v>
          </cell>
          <cell r="AR271">
            <v>0</v>
          </cell>
          <cell r="BK271" t="b">
            <v>1</v>
          </cell>
          <cell r="BL271">
            <v>1.0977477988199675</v>
          </cell>
          <cell r="BM271">
            <v>1</v>
          </cell>
          <cell r="BN271" t="str">
            <v>High Voltage Demand EN.R</v>
          </cell>
          <cell r="BO271">
            <v>0</v>
          </cell>
        </row>
        <row r="272">
          <cell r="A272">
            <v>44</v>
          </cell>
          <cell r="B272">
            <v>0</v>
          </cell>
          <cell r="C272" t="str">
            <v>High Voltage Demand EN.NR</v>
          </cell>
          <cell r="D272" t="str">
            <v>DH.NR</v>
          </cell>
          <cell r="E272">
            <v>0</v>
          </cell>
          <cell r="F272">
            <v>18.504999999999999</v>
          </cell>
          <cell r="H272">
            <v>0.69699999999999995</v>
          </cell>
          <cell r="I272">
            <v>0</v>
          </cell>
          <cell r="J272">
            <v>0</v>
          </cell>
          <cell r="K272">
            <v>0</v>
          </cell>
          <cell r="L272">
            <v>0.27300000000000002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Q272" t="str">
            <v>High Voltage Demand EN.NR</v>
          </cell>
          <cell r="AR272">
            <v>0</v>
          </cell>
          <cell r="BK272" t="b">
            <v>1</v>
          </cell>
          <cell r="BL272">
            <v>1.0977477988199675</v>
          </cell>
          <cell r="BM272">
            <v>1</v>
          </cell>
          <cell r="BN272" t="str">
            <v>High Voltage Demand EN.NR</v>
          </cell>
          <cell r="BO272">
            <v>0</v>
          </cell>
        </row>
        <row r="273">
          <cell r="A273">
            <v>0</v>
          </cell>
          <cell r="B273">
            <v>0</v>
          </cell>
          <cell r="C273" t="str">
            <v>New Tariff 11</v>
          </cell>
          <cell r="D273" t="str">
            <v/>
          </cell>
          <cell r="E273">
            <v>0</v>
          </cell>
          <cell r="F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Q273" t="str">
            <v>New Tariff 11</v>
          </cell>
          <cell r="AR273" t="str">
            <v/>
          </cell>
          <cell r="BK273" t="b">
            <v>1</v>
          </cell>
          <cell r="BL273">
            <v>1.0977477988199675</v>
          </cell>
          <cell r="BM273">
            <v>1</v>
          </cell>
          <cell r="BN273" t="str">
            <v>New Tariff 11</v>
          </cell>
          <cell r="BO273" t="str">
            <v/>
          </cell>
        </row>
        <row r="274">
          <cell r="A274">
            <v>0</v>
          </cell>
          <cell r="B274">
            <v>0</v>
          </cell>
          <cell r="C274" t="str">
            <v>New Tariff 1</v>
          </cell>
          <cell r="D274" t="str">
            <v/>
          </cell>
          <cell r="E274">
            <v>0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Q274" t="str">
            <v>New Tariff 1</v>
          </cell>
          <cell r="AR274" t="str">
            <v/>
          </cell>
          <cell r="BK274" t="b">
            <v>1</v>
          </cell>
          <cell r="BL274">
            <v>1.0977477988199675</v>
          </cell>
          <cell r="BM274">
            <v>1</v>
          </cell>
          <cell r="BN274" t="str">
            <v>New Tariff 1</v>
          </cell>
          <cell r="BO274" t="str">
            <v/>
          </cell>
        </row>
        <row r="275">
          <cell r="A275">
            <v>0</v>
          </cell>
          <cell r="B275">
            <v>0</v>
          </cell>
          <cell r="C275" t="str">
            <v>New Tariff 2</v>
          </cell>
          <cell r="D275" t="str">
            <v/>
          </cell>
          <cell r="E275">
            <v>0</v>
          </cell>
          <cell r="F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Q275" t="str">
            <v>New Tariff 2</v>
          </cell>
          <cell r="AR275" t="str">
            <v/>
          </cell>
          <cell r="BK275" t="b">
            <v>1</v>
          </cell>
          <cell r="BL275">
            <v>1.0977477988199675</v>
          </cell>
          <cell r="BM275">
            <v>1</v>
          </cell>
          <cell r="BN275" t="str">
            <v>New Tariff 2</v>
          </cell>
          <cell r="BO275" t="str">
            <v/>
          </cell>
        </row>
        <row r="276">
          <cell r="A276">
            <v>45</v>
          </cell>
          <cell r="B276">
            <v>41</v>
          </cell>
          <cell r="C276" t="str">
            <v>High Voltage Demand (kVa)</v>
          </cell>
          <cell r="D276" t="str">
            <v>DHk</v>
          </cell>
          <cell r="E276">
            <v>0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Q276" t="str">
            <v>High Voltage Demand (kVa)</v>
          </cell>
          <cell r="AR276" t="str">
            <v>DHk</v>
          </cell>
          <cell r="AU276">
            <v>18.37238025239801</v>
          </cell>
          <cell r="AV276">
            <v>0.70499999999999996</v>
          </cell>
          <cell r="AZ276">
            <v>0.27700000000000002</v>
          </cell>
          <cell r="BK276" t="b">
            <v>1</v>
          </cell>
          <cell r="BL276">
            <v>1.0977477988199675</v>
          </cell>
          <cell r="BM276">
            <v>1</v>
          </cell>
          <cell r="BN276" t="str">
            <v>High Voltage Demand (kVa)</v>
          </cell>
          <cell r="BO276" t="str">
            <v>DHk</v>
          </cell>
        </row>
        <row r="277">
          <cell r="A277">
            <v>46</v>
          </cell>
          <cell r="B277">
            <v>42</v>
          </cell>
          <cell r="C277" t="str">
            <v>High Voltage Demand Docklands (kVa)</v>
          </cell>
          <cell r="D277" t="str">
            <v>DHDKk</v>
          </cell>
          <cell r="E277">
            <v>0</v>
          </cell>
          <cell r="F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Q277" t="str">
            <v>High Voltage Demand Docklands (kVa)</v>
          </cell>
          <cell r="AR277" t="str">
            <v>DHDKk</v>
          </cell>
          <cell r="AU277">
            <v>22.087162758868526</v>
          </cell>
          <cell r="AV277">
            <v>0.84599999999999997</v>
          </cell>
          <cell r="AZ277">
            <v>0.315</v>
          </cell>
          <cell r="BK277" t="b">
            <v>1</v>
          </cell>
          <cell r="BL277">
            <v>1.0977477988199675</v>
          </cell>
          <cell r="BM277">
            <v>1</v>
          </cell>
          <cell r="BN277" t="str">
            <v>High Voltage Demand Docklands (kVa)</v>
          </cell>
          <cell r="BO277" t="str">
            <v>DHDKk</v>
          </cell>
        </row>
        <row r="278">
          <cell r="A278">
            <v>0</v>
          </cell>
          <cell r="B278">
            <v>0</v>
          </cell>
          <cell r="C278" t="str">
            <v>New Tariff 5</v>
          </cell>
          <cell r="D278" t="str">
            <v/>
          </cell>
          <cell r="E278">
            <v>0</v>
          </cell>
          <cell r="F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Q278" t="str">
            <v>New Tariff 5</v>
          </cell>
          <cell r="AR278" t="str">
            <v/>
          </cell>
          <cell r="BK278" t="b">
            <v>1</v>
          </cell>
          <cell r="BL278">
            <v>1.0977477988199675</v>
          </cell>
          <cell r="BM278">
            <v>1</v>
          </cell>
          <cell r="BN278" t="str">
            <v>New Tariff 5</v>
          </cell>
          <cell r="BO278" t="str">
            <v/>
          </cell>
        </row>
        <row r="279">
          <cell r="A279">
            <v>0</v>
          </cell>
          <cell r="B279">
            <v>0</v>
          </cell>
          <cell r="C279" t="str">
            <v>New Tariff 6</v>
          </cell>
          <cell r="D279" t="str">
            <v/>
          </cell>
          <cell r="E279">
            <v>0</v>
          </cell>
          <cell r="F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Q279" t="str">
            <v>New Tariff 6</v>
          </cell>
          <cell r="AR279" t="str">
            <v/>
          </cell>
          <cell r="BK279" t="b">
            <v>1</v>
          </cell>
          <cell r="BL279">
            <v>1.0977477988199675</v>
          </cell>
          <cell r="BM279">
            <v>1</v>
          </cell>
          <cell r="BN279" t="str">
            <v>New Tariff 6</v>
          </cell>
          <cell r="BO279" t="str">
            <v/>
          </cell>
        </row>
        <row r="280">
          <cell r="A280">
            <v>0</v>
          </cell>
          <cell r="B280">
            <v>0</v>
          </cell>
          <cell r="C280" t="str">
            <v>New Tariff 7</v>
          </cell>
          <cell r="D280" t="str">
            <v/>
          </cell>
          <cell r="E280">
            <v>0</v>
          </cell>
          <cell r="F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Q280" t="str">
            <v>New Tariff 7</v>
          </cell>
          <cell r="AR280" t="str">
            <v/>
          </cell>
          <cell r="BK280" t="b">
            <v>1</v>
          </cell>
          <cell r="BL280">
            <v>1.0977477988199675</v>
          </cell>
          <cell r="BM280">
            <v>1</v>
          </cell>
          <cell r="BN280" t="str">
            <v>New Tariff 7</v>
          </cell>
          <cell r="BO280" t="str">
            <v/>
          </cell>
        </row>
        <row r="281">
          <cell r="A281">
            <v>0</v>
          </cell>
          <cell r="B281">
            <v>0</v>
          </cell>
          <cell r="C281" t="str">
            <v>New Tariff 8</v>
          </cell>
          <cell r="D281" t="str">
            <v/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Q281" t="str">
            <v>New Tariff 8</v>
          </cell>
          <cell r="AR281" t="str">
            <v/>
          </cell>
          <cell r="BK281" t="b">
            <v>1</v>
          </cell>
          <cell r="BL281">
            <v>1.0977477988199675</v>
          </cell>
          <cell r="BM281">
            <v>1</v>
          </cell>
          <cell r="BN281" t="str">
            <v>New Tariff 8</v>
          </cell>
          <cell r="BO281" t="str">
            <v/>
          </cell>
        </row>
        <row r="282">
          <cell r="A282">
            <v>0</v>
          </cell>
          <cell r="B282">
            <v>0</v>
          </cell>
          <cell r="C282" t="str">
            <v>New Tariff 9</v>
          </cell>
          <cell r="D282" t="str">
            <v/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Q282" t="str">
            <v>New Tariff 9</v>
          </cell>
          <cell r="AR282" t="str">
            <v/>
          </cell>
          <cell r="BK282" t="b">
            <v>1</v>
          </cell>
          <cell r="BL282">
            <v>1.0977477988199675</v>
          </cell>
          <cell r="BM282">
            <v>1</v>
          </cell>
          <cell r="BN282" t="str">
            <v>New Tariff 9</v>
          </cell>
          <cell r="BO282" t="str">
            <v/>
          </cell>
        </row>
        <row r="283">
          <cell r="A283">
            <v>0</v>
          </cell>
          <cell r="B283">
            <v>0</v>
          </cell>
          <cell r="C283" t="str">
            <v>New Tariff 10</v>
          </cell>
          <cell r="D283" t="str">
            <v/>
          </cell>
          <cell r="E283">
            <v>0</v>
          </cell>
          <cell r="F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 t="str">
            <v>New Tariff 10</v>
          </cell>
          <cell r="AR283" t="str">
            <v/>
          </cell>
          <cell r="BK283" t="b">
            <v>1</v>
          </cell>
          <cell r="BL283">
            <v>1.0977477988199675</v>
          </cell>
          <cell r="BM283">
            <v>1</v>
          </cell>
          <cell r="BN283" t="str">
            <v>New Tariff 10</v>
          </cell>
          <cell r="BO283" t="str">
            <v/>
          </cell>
        </row>
        <row r="284">
          <cell r="A284">
            <v>0</v>
          </cell>
          <cell r="B284">
            <v>0</v>
          </cell>
          <cell r="C284" t="str">
            <v>New Tariff 11</v>
          </cell>
          <cell r="D284" t="str">
            <v/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Q284" t="str">
            <v>New Tariff 11</v>
          </cell>
          <cell r="AR284" t="str">
            <v/>
          </cell>
          <cell r="BK284" t="b">
            <v>1</v>
          </cell>
          <cell r="BL284">
            <v>1.0977477988199675</v>
          </cell>
          <cell r="BM284">
            <v>1</v>
          </cell>
          <cell r="BN284" t="str">
            <v>New Tariff 11</v>
          </cell>
          <cell r="BO284" t="str">
            <v/>
          </cell>
        </row>
        <row r="285">
          <cell r="A285">
            <v>0</v>
          </cell>
          <cell r="B285">
            <v>0</v>
          </cell>
          <cell r="C285" t="str">
            <v>New Tariff 12</v>
          </cell>
          <cell r="D285" t="str">
            <v/>
          </cell>
          <cell r="E285">
            <v>0</v>
          </cell>
          <cell r="F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Q285" t="str">
            <v>New Tariff 12</v>
          </cell>
          <cell r="AR285" t="str">
            <v/>
          </cell>
          <cell r="BK285" t="b">
            <v>1</v>
          </cell>
          <cell r="BL285">
            <v>1.0977477988199675</v>
          </cell>
          <cell r="BM285">
            <v>1</v>
          </cell>
          <cell r="BN285" t="str">
            <v>New Tariff 12</v>
          </cell>
          <cell r="BO285" t="str">
            <v/>
          </cell>
        </row>
        <row r="286">
          <cell r="A286">
            <v>0</v>
          </cell>
          <cell r="B286">
            <v>0</v>
          </cell>
          <cell r="C286" t="str">
            <v>New Tariff 1</v>
          </cell>
          <cell r="D286" t="str">
            <v/>
          </cell>
          <cell r="E286">
            <v>0</v>
          </cell>
          <cell r="F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Q286" t="str">
            <v>New Tariff 1</v>
          </cell>
          <cell r="AR286" t="str">
            <v/>
          </cell>
          <cell r="BK286" t="b">
            <v>1</v>
          </cell>
          <cell r="BL286">
            <v>1.0977477988199675</v>
          </cell>
          <cell r="BM286">
            <v>1</v>
          </cell>
          <cell r="BN286" t="str">
            <v>New Tariff 1</v>
          </cell>
          <cell r="BO286" t="str">
            <v/>
          </cell>
        </row>
        <row r="287">
          <cell r="A287">
            <v>47</v>
          </cell>
          <cell r="B287">
            <v>43</v>
          </cell>
          <cell r="C287" t="str">
            <v>Subtransmission Demand A</v>
          </cell>
          <cell r="D287" t="str">
            <v>DS.A</v>
          </cell>
          <cell r="E287">
            <v>0</v>
          </cell>
          <cell r="F287">
            <v>8.0429999999999993</v>
          </cell>
          <cell r="H287">
            <v>1.228</v>
          </cell>
          <cell r="I287">
            <v>0</v>
          </cell>
          <cell r="J287">
            <v>0</v>
          </cell>
          <cell r="K287">
            <v>0</v>
          </cell>
          <cell r="L287">
            <v>0.30199999999999999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Q287" t="str">
            <v>Subtransmission Demand A</v>
          </cell>
          <cell r="AR287" t="str">
            <v>DS.A</v>
          </cell>
          <cell r="BK287" t="b">
            <v>1</v>
          </cell>
          <cell r="BL287">
            <v>1.0977477988199675</v>
          </cell>
          <cell r="BM287">
            <v>1</v>
          </cell>
          <cell r="BN287" t="str">
            <v>Subtransmission Demand A</v>
          </cell>
          <cell r="BO287" t="str">
            <v>DS.A</v>
          </cell>
        </row>
        <row r="288">
          <cell r="A288">
            <v>48</v>
          </cell>
          <cell r="B288">
            <v>44</v>
          </cell>
          <cell r="C288" t="str">
            <v>Subtransmission Demand G</v>
          </cell>
          <cell r="D288" t="str">
            <v>DS.G</v>
          </cell>
          <cell r="E288">
            <v>0</v>
          </cell>
          <cell r="F288">
            <v>8.0549999999999997</v>
          </cell>
          <cell r="H288">
            <v>1.23</v>
          </cell>
          <cell r="I288">
            <v>0</v>
          </cell>
          <cell r="J288">
            <v>0</v>
          </cell>
          <cell r="K288">
            <v>0</v>
          </cell>
          <cell r="L288">
            <v>0.30199999999999999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Q288" t="str">
            <v>Subtransmission Demand G</v>
          </cell>
          <cell r="AR288" t="str">
            <v>DS.G</v>
          </cell>
          <cell r="BK288" t="b">
            <v>1</v>
          </cell>
          <cell r="BL288">
            <v>1.0977477988199675</v>
          </cell>
          <cell r="BM288">
            <v>1</v>
          </cell>
          <cell r="BN288" t="str">
            <v>Subtransmission Demand G</v>
          </cell>
          <cell r="BO288" t="str">
            <v>DS.G</v>
          </cell>
        </row>
        <row r="289">
          <cell r="A289">
            <v>49</v>
          </cell>
          <cell r="B289">
            <v>45</v>
          </cell>
          <cell r="C289" t="str">
            <v>Subtransmission Demand S</v>
          </cell>
          <cell r="D289" t="str">
            <v>DS.S</v>
          </cell>
          <cell r="E289">
            <v>0</v>
          </cell>
          <cell r="F289">
            <v>8.0030000000000001</v>
          </cell>
          <cell r="H289">
            <v>1.2210000000000001</v>
          </cell>
          <cell r="I289">
            <v>0</v>
          </cell>
          <cell r="J289">
            <v>0</v>
          </cell>
          <cell r="K289">
            <v>0</v>
          </cell>
          <cell r="L289">
            <v>0.30199999999999999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Q289" t="str">
            <v>Subtransmission Demand S</v>
          </cell>
          <cell r="AR289" t="str">
            <v>DS.S</v>
          </cell>
          <cell r="BK289" t="b">
            <v>1</v>
          </cell>
          <cell r="BL289">
            <v>1.0977477988199675</v>
          </cell>
          <cell r="BM289">
            <v>1</v>
          </cell>
          <cell r="BN289" t="str">
            <v>Subtransmission Demand S</v>
          </cell>
          <cell r="BO289" t="str">
            <v>DS.S</v>
          </cell>
        </row>
        <row r="290">
          <cell r="A290">
            <v>50</v>
          </cell>
          <cell r="B290">
            <v>46</v>
          </cell>
          <cell r="C290" t="str">
            <v>Subtransmission Demand (kVa)</v>
          </cell>
          <cell r="D290" t="str">
            <v>DSk</v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Q290" t="str">
            <v>Subtransmission Demand (kVa)</v>
          </cell>
          <cell r="AR290" t="str">
            <v>DSk</v>
          </cell>
          <cell r="BK290" t="b">
            <v>1</v>
          </cell>
          <cell r="BL290">
            <v>1.0977477988199675</v>
          </cell>
          <cell r="BM290">
            <v>1</v>
          </cell>
          <cell r="BN290" t="str">
            <v>Subtransmission Demand (kVa)</v>
          </cell>
          <cell r="BO290" t="str">
            <v>DSk</v>
          </cell>
        </row>
        <row r="291">
          <cell r="A291">
            <v>0</v>
          </cell>
          <cell r="B291">
            <v>0</v>
          </cell>
          <cell r="C291" t="str">
            <v>New Tariff 5</v>
          </cell>
          <cell r="D291" t="str">
            <v/>
          </cell>
          <cell r="E291">
            <v>0</v>
          </cell>
          <cell r="F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Q291" t="str">
            <v>New Tariff 5</v>
          </cell>
          <cell r="AR291" t="str">
            <v/>
          </cell>
          <cell r="BK291" t="b">
            <v>1</v>
          </cell>
          <cell r="BL291">
            <v>1.0977477988199675</v>
          </cell>
          <cell r="BM291">
            <v>1</v>
          </cell>
          <cell r="BN291" t="str">
            <v>New Tariff 5</v>
          </cell>
          <cell r="BO291" t="str">
            <v/>
          </cell>
        </row>
        <row r="292">
          <cell r="A292">
            <v>0</v>
          </cell>
          <cell r="B292">
            <v>0</v>
          </cell>
          <cell r="C292" t="str">
            <v>New Tariff 6</v>
          </cell>
          <cell r="D292" t="str">
            <v/>
          </cell>
          <cell r="E292">
            <v>0</v>
          </cell>
          <cell r="F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Q292" t="str">
            <v>New Tariff 6</v>
          </cell>
          <cell r="AR292" t="str">
            <v/>
          </cell>
          <cell r="BK292" t="b">
            <v>1</v>
          </cell>
          <cell r="BL292">
            <v>1.0977477988199675</v>
          </cell>
          <cell r="BM292">
            <v>1</v>
          </cell>
          <cell r="BN292" t="str">
            <v>New Tariff 6</v>
          </cell>
          <cell r="BO292" t="str">
            <v/>
          </cell>
        </row>
        <row r="293">
          <cell r="A293">
            <v>0</v>
          </cell>
          <cell r="B293">
            <v>0</v>
          </cell>
          <cell r="C293" t="str">
            <v>New Tariff 7</v>
          </cell>
          <cell r="D293" t="str">
            <v/>
          </cell>
          <cell r="E293">
            <v>0</v>
          </cell>
          <cell r="F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Q293" t="str">
            <v>New Tariff 7</v>
          </cell>
          <cell r="AR293" t="str">
            <v/>
          </cell>
          <cell r="BK293" t="b">
            <v>1</v>
          </cell>
          <cell r="BL293">
            <v>1.0977477988199675</v>
          </cell>
          <cell r="BM293">
            <v>1</v>
          </cell>
          <cell r="BN293" t="str">
            <v>New Tariff 7</v>
          </cell>
          <cell r="BO293" t="str">
            <v/>
          </cell>
        </row>
        <row r="294">
          <cell r="A294">
            <v>0</v>
          </cell>
          <cell r="B294">
            <v>0</v>
          </cell>
          <cell r="C294" t="str">
            <v>New Tariff 8</v>
          </cell>
          <cell r="D294" t="str">
            <v/>
          </cell>
          <cell r="E294">
            <v>0</v>
          </cell>
          <cell r="F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 t="str">
            <v>New Tariff 8</v>
          </cell>
          <cell r="AR294" t="str">
            <v/>
          </cell>
          <cell r="BK294" t="b">
            <v>1</v>
          </cell>
          <cell r="BL294">
            <v>1.0977477988199675</v>
          </cell>
          <cell r="BM294">
            <v>1</v>
          </cell>
          <cell r="BN294" t="str">
            <v>New Tariff 8</v>
          </cell>
          <cell r="BO294" t="str">
            <v/>
          </cell>
        </row>
        <row r="295">
          <cell r="A295">
            <v>0</v>
          </cell>
          <cell r="B295">
            <v>0</v>
          </cell>
          <cell r="C295" t="str">
            <v>New Tariff 9</v>
          </cell>
          <cell r="D295" t="str">
            <v/>
          </cell>
          <cell r="E295">
            <v>0</v>
          </cell>
          <cell r="F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Q295" t="str">
            <v>New Tariff 9</v>
          </cell>
          <cell r="AR295" t="str">
            <v/>
          </cell>
          <cell r="BK295" t="b">
            <v>1</v>
          </cell>
          <cell r="BL295">
            <v>1.0977477988199675</v>
          </cell>
          <cell r="BM295">
            <v>1</v>
          </cell>
          <cell r="BN295" t="str">
            <v>New Tariff 9</v>
          </cell>
          <cell r="BO295" t="str">
            <v/>
          </cell>
        </row>
        <row r="296">
          <cell r="A296">
            <v>0</v>
          </cell>
          <cell r="B296">
            <v>0</v>
          </cell>
          <cell r="C296" t="str">
            <v>New Tariff 10</v>
          </cell>
          <cell r="D296" t="str">
            <v/>
          </cell>
          <cell r="E296">
            <v>0</v>
          </cell>
          <cell r="F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Q296" t="str">
            <v>New Tariff 10</v>
          </cell>
          <cell r="AR296" t="str">
            <v/>
          </cell>
          <cell r="BK296" t="b">
            <v>1</v>
          </cell>
          <cell r="BL296">
            <v>1.0977477988199675</v>
          </cell>
          <cell r="BM296">
            <v>1</v>
          </cell>
          <cell r="BN296" t="str">
            <v>New Tariff 10</v>
          </cell>
          <cell r="BO296" t="str">
            <v/>
          </cell>
        </row>
        <row r="297">
          <cell r="A297">
            <v>0</v>
          </cell>
          <cell r="B297">
            <v>0</v>
          </cell>
          <cell r="C297" t="str">
            <v>New Tariff 11</v>
          </cell>
          <cell r="D297" t="str">
            <v/>
          </cell>
          <cell r="E297">
            <v>0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Q297" t="str">
            <v>New Tariff 11</v>
          </cell>
          <cell r="AR297" t="str">
            <v/>
          </cell>
          <cell r="BK297" t="b">
            <v>1</v>
          </cell>
          <cell r="BL297">
            <v>1.0977477988199675</v>
          </cell>
          <cell r="BM297">
            <v>1</v>
          </cell>
          <cell r="BN297" t="str">
            <v>New Tariff 11</v>
          </cell>
          <cell r="BO297" t="str">
            <v/>
          </cell>
        </row>
        <row r="306">
          <cell r="B306" t="str">
            <v>x</v>
          </cell>
          <cell r="F306" t="str">
            <v>Demand charges</v>
          </cell>
          <cell r="H306" t="str">
            <v>Peak charges</v>
          </cell>
          <cell r="L306" t="str">
            <v>Off Peak charges</v>
          </cell>
          <cell r="N306" t="str">
            <v>Summer Time of Use Tariffs</v>
          </cell>
          <cell r="R306" t="str">
            <v>Winter Time of use tariffs</v>
          </cell>
        </row>
        <row r="307">
          <cell r="B307" t="str">
            <v>x</v>
          </cell>
          <cell r="C307" t="str">
            <v>Network Tariffs</v>
          </cell>
          <cell r="D307" t="str">
            <v>Network Tariff Category</v>
          </cell>
          <cell r="E307" t="str">
            <v xml:space="preserve">Standing charges </v>
          </cell>
          <cell r="F307" t="str">
            <v>kW</v>
          </cell>
          <cell r="G307" t="str">
            <v>kVA</v>
          </cell>
          <cell r="H307" t="str">
            <v>Block1</v>
          </cell>
          <cell r="I307" t="str">
            <v>Block 2</v>
          </cell>
          <cell r="J307" t="str">
            <v>Block 3</v>
          </cell>
          <cell r="K307" t="str">
            <v>Block 4</v>
          </cell>
          <cell r="L307" t="str">
            <v>Block 1</v>
          </cell>
          <cell r="M307" t="str">
            <v>Block 2</v>
          </cell>
          <cell r="N307" t="str">
            <v>Block 1</v>
          </cell>
          <cell r="O307" t="str">
            <v>Block 2</v>
          </cell>
          <cell r="P307" t="str">
            <v>Block 3</v>
          </cell>
          <cell r="Q307" t="str">
            <v>Block 4</v>
          </cell>
          <cell r="R307" t="str">
            <v>Block1</v>
          </cell>
          <cell r="S307" t="str">
            <v>Block 2</v>
          </cell>
          <cell r="T307" t="str">
            <v>Block 3</v>
          </cell>
          <cell r="U307" t="str">
            <v>Block 4</v>
          </cell>
        </row>
        <row r="308">
          <cell r="B308" t="str">
            <v>x</v>
          </cell>
          <cell r="E308" t="str">
            <v>$/cust pa</v>
          </cell>
          <cell r="F308" t="str">
            <v>$/kW pa</v>
          </cell>
          <cell r="G308" t="str">
            <v>$/kVa pa</v>
          </cell>
          <cell r="H308" t="str">
            <v>c/kWh</v>
          </cell>
          <cell r="I308" t="str">
            <v>c/kWh</v>
          </cell>
          <cell r="J308" t="str">
            <v>c/kWh</v>
          </cell>
          <cell r="K308" t="str">
            <v>c/kWh</v>
          </cell>
          <cell r="L308" t="str">
            <v>c/kWh</v>
          </cell>
          <cell r="M308" t="str">
            <v>c/kWh</v>
          </cell>
          <cell r="N308" t="str">
            <v>c/kWh</v>
          </cell>
          <cell r="O308" t="str">
            <v>c/kWh</v>
          </cell>
          <cell r="P308" t="str">
            <v>c/kWh</v>
          </cell>
          <cell r="Q308" t="str">
            <v>c/kWh</v>
          </cell>
          <cell r="R308" t="str">
            <v>c/kWh</v>
          </cell>
          <cell r="S308" t="str">
            <v>c/kWh</v>
          </cell>
          <cell r="T308" t="str">
            <v>c/kWh</v>
          </cell>
          <cell r="U308" t="str">
            <v>c/kWh</v>
          </cell>
        </row>
        <row r="309">
          <cell r="A309">
            <v>1</v>
          </cell>
          <cell r="B309">
            <v>1</v>
          </cell>
          <cell r="C309" t="str">
            <v>Residential Single Rate</v>
          </cell>
          <cell r="D309" t="str">
            <v>D1</v>
          </cell>
          <cell r="E309">
            <v>7.5590913426742965</v>
          </cell>
          <cell r="F309">
            <v>0</v>
          </cell>
          <cell r="G309">
            <v>0</v>
          </cell>
          <cell r="H309">
            <v>0.72670904281881854</v>
          </cell>
          <cell r="I309">
            <v>0.72670904281881854</v>
          </cell>
          <cell r="J309">
            <v>0.72670904281881854</v>
          </cell>
          <cell r="K309">
            <v>0.72670904281881854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</row>
        <row r="310">
          <cell r="A310">
            <v>2</v>
          </cell>
          <cell r="B310">
            <v>2</v>
          </cell>
          <cell r="C310" t="str">
            <v>ClimateSaver</v>
          </cell>
          <cell r="D310" t="str">
            <v>D1.CS</v>
          </cell>
          <cell r="E310">
            <v>0</v>
          </cell>
          <cell r="F310">
            <v>0</v>
          </cell>
          <cell r="G310">
            <v>0</v>
          </cell>
          <cell r="H310">
            <v>0.72670904281881854</v>
          </cell>
          <cell r="I310">
            <v>0.72670904281881854</v>
          </cell>
          <cell r="J310">
            <v>0.72670904281881854</v>
          </cell>
          <cell r="K310">
            <v>0.72670904281881854</v>
          </cell>
          <cell r="L310">
            <v>0.34579055662828978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</row>
        <row r="311">
          <cell r="A311">
            <v>3</v>
          </cell>
          <cell r="B311">
            <v>3</v>
          </cell>
          <cell r="C311" t="str">
            <v>ClimateSaver Interval</v>
          </cell>
          <cell r="D311" t="str">
            <v>D3.CS</v>
          </cell>
          <cell r="E311">
            <v>0</v>
          </cell>
          <cell r="F311">
            <v>0</v>
          </cell>
          <cell r="G311">
            <v>0</v>
          </cell>
          <cell r="H311">
            <v>0.72670904281881854</v>
          </cell>
          <cell r="I311">
            <v>0.72670904281881854</v>
          </cell>
          <cell r="J311">
            <v>0.72670904281881854</v>
          </cell>
          <cell r="K311">
            <v>0.72670904281881854</v>
          </cell>
          <cell r="L311">
            <v>0.34579055662828978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</row>
        <row r="312">
          <cell r="A312">
            <v>0</v>
          </cell>
          <cell r="B312">
            <v>0</v>
          </cell>
          <cell r="C312" t="str">
            <v>New Tariff 3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</row>
        <row r="313">
          <cell r="A313">
            <v>0</v>
          </cell>
          <cell r="B313">
            <v>0</v>
          </cell>
          <cell r="C313" t="str">
            <v>New Tariff 4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</row>
        <row r="314">
          <cell r="A314">
            <v>0</v>
          </cell>
          <cell r="B314">
            <v>0</v>
          </cell>
          <cell r="C314" t="str">
            <v>New Tariff 5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</row>
        <row r="315">
          <cell r="A315">
            <v>0</v>
          </cell>
          <cell r="B315">
            <v>0</v>
          </cell>
          <cell r="C315" t="str">
            <v>New Tariff 6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</row>
        <row r="316">
          <cell r="A316">
            <v>0</v>
          </cell>
          <cell r="B316">
            <v>0</v>
          </cell>
          <cell r="C316" t="str">
            <v>New Tariff 7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A317">
            <v>0</v>
          </cell>
          <cell r="B317">
            <v>0</v>
          </cell>
          <cell r="C317" t="str">
            <v>New Tariff 8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A318">
            <v>0</v>
          </cell>
          <cell r="B318">
            <v>0</v>
          </cell>
          <cell r="C318" t="str">
            <v>New Tariff 9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A319">
            <v>0</v>
          </cell>
          <cell r="B319">
            <v>0</v>
          </cell>
          <cell r="C319" t="str">
            <v>New Tariff 10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A320">
            <v>0</v>
          </cell>
          <cell r="B320">
            <v>0</v>
          </cell>
          <cell r="C320" t="str">
            <v>New Tariff 11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A321">
            <v>4</v>
          </cell>
          <cell r="B321">
            <v>4</v>
          </cell>
          <cell r="C321" t="str">
            <v>Residential Two Rate 5d</v>
          </cell>
          <cell r="D321" t="str">
            <v>D2</v>
          </cell>
          <cell r="E321">
            <v>9.0004342025249144</v>
          </cell>
          <cell r="F321">
            <v>0</v>
          </cell>
          <cell r="G321">
            <v>0</v>
          </cell>
          <cell r="H321">
            <v>0.56204687299582334</v>
          </cell>
          <cell r="I321">
            <v>0.56204687299582334</v>
          </cell>
          <cell r="J321">
            <v>0.56204687299582334</v>
          </cell>
          <cell r="K321">
            <v>0.56204687299582334</v>
          </cell>
          <cell r="L321">
            <v>0.31176037486487074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A322">
            <v>5</v>
          </cell>
          <cell r="B322">
            <v>5</v>
          </cell>
          <cell r="C322" t="str">
            <v>Docklands Two Rate 5d</v>
          </cell>
          <cell r="D322" t="str">
            <v>D2.DK</v>
          </cell>
          <cell r="E322">
            <v>9.1420436685726898</v>
          </cell>
          <cell r="F322">
            <v>0</v>
          </cell>
          <cell r="G322">
            <v>0</v>
          </cell>
          <cell r="H322">
            <v>1.5983207950818727</v>
          </cell>
          <cell r="I322">
            <v>1.5983207950818727</v>
          </cell>
          <cell r="J322">
            <v>1.5983207950818727</v>
          </cell>
          <cell r="K322">
            <v>1.5983207950818727</v>
          </cell>
          <cell r="L322">
            <v>0.34579055662828978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A323">
            <v>6</v>
          </cell>
          <cell r="B323">
            <v>6</v>
          </cell>
          <cell r="C323" t="str">
            <v>Residential Interval</v>
          </cell>
          <cell r="D323" t="str">
            <v>D3</v>
          </cell>
          <cell r="E323">
            <v>9.0004342025249144</v>
          </cell>
          <cell r="F323">
            <v>0</v>
          </cell>
          <cell r="G323">
            <v>0</v>
          </cell>
          <cell r="H323">
            <v>0.56204687299582334</v>
          </cell>
          <cell r="I323">
            <v>0.56204687299582334</v>
          </cell>
          <cell r="J323">
            <v>0.56204687299582334</v>
          </cell>
          <cell r="K323">
            <v>0.56204687299582334</v>
          </cell>
          <cell r="L323">
            <v>0.31176037486487074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A324">
            <v>7</v>
          </cell>
          <cell r="B324">
            <v>7</v>
          </cell>
          <cell r="C324" t="str">
            <v>Residential AMI</v>
          </cell>
          <cell r="D324" t="str">
            <v>D4</v>
          </cell>
          <cell r="E324">
            <v>9.0004342025249144</v>
          </cell>
          <cell r="F324">
            <v>0</v>
          </cell>
          <cell r="G324">
            <v>0</v>
          </cell>
          <cell r="H324">
            <v>0.56204687299582334</v>
          </cell>
          <cell r="I324">
            <v>0</v>
          </cell>
          <cell r="J324">
            <v>0</v>
          </cell>
          <cell r="K324">
            <v>0</v>
          </cell>
          <cell r="L324">
            <v>0.31176037486487074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A325">
            <v>8</v>
          </cell>
          <cell r="B325">
            <v>8</v>
          </cell>
          <cell r="C325" t="str">
            <v>Residential Docklands AMI</v>
          </cell>
          <cell r="D325" t="str">
            <v>D4.DK</v>
          </cell>
          <cell r="E325">
            <v>9.1420436685726898</v>
          </cell>
          <cell r="F325">
            <v>0</v>
          </cell>
          <cell r="G325">
            <v>0</v>
          </cell>
          <cell r="H325">
            <v>1.5983207950818727</v>
          </cell>
          <cell r="I325">
            <v>0</v>
          </cell>
          <cell r="J325">
            <v>0</v>
          </cell>
          <cell r="K325">
            <v>0</v>
          </cell>
          <cell r="L325">
            <v>0.34579055662828978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</row>
        <row r="326">
          <cell r="A326">
            <v>0</v>
          </cell>
          <cell r="B326">
            <v>0</v>
          </cell>
          <cell r="C326" t="str">
            <v>New Tariff 5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</row>
        <row r="327">
          <cell r="A327">
            <v>0</v>
          </cell>
          <cell r="B327">
            <v>0</v>
          </cell>
          <cell r="C327" t="str">
            <v>New Tariff 6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</row>
        <row r="328">
          <cell r="A328">
            <v>0</v>
          </cell>
          <cell r="B328">
            <v>0</v>
          </cell>
          <cell r="C328" t="str">
            <v>New Tariff 7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</row>
        <row r="329">
          <cell r="A329">
            <v>0</v>
          </cell>
          <cell r="B329">
            <v>0</v>
          </cell>
          <cell r="C329" t="str">
            <v>New Tariff 8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A330">
            <v>0</v>
          </cell>
          <cell r="B330">
            <v>0</v>
          </cell>
          <cell r="C330" t="str">
            <v>New Tariff 9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A331">
            <v>0</v>
          </cell>
          <cell r="B331">
            <v>0</v>
          </cell>
          <cell r="C331" t="str">
            <v>New Tariff 10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A332">
            <v>0</v>
          </cell>
          <cell r="B332">
            <v>0</v>
          </cell>
          <cell r="C332" t="str">
            <v>New Tariff 11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A333">
            <v>9</v>
          </cell>
          <cell r="B333">
            <v>9</v>
          </cell>
          <cell r="C333" t="str">
            <v>Dedicated circuit</v>
          </cell>
          <cell r="D333" t="str">
            <v>DD1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0.94296535918635205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A334">
            <v>10</v>
          </cell>
          <cell r="B334">
            <v>10</v>
          </cell>
          <cell r="C334" t="str">
            <v>Hot Water Interval</v>
          </cell>
          <cell r="D334" t="str">
            <v>D3.HW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0.94296535918635205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A335">
            <v>11</v>
          </cell>
          <cell r="B335">
            <v>11</v>
          </cell>
          <cell r="C335" t="str">
            <v>Dedicated Circuit AMI - Slab Heat</v>
          </cell>
          <cell r="D335" t="str">
            <v>DCSH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0.94296535918635205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A336">
            <v>12</v>
          </cell>
          <cell r="B336">
            <v>12</v>
          </cell>
          <cell r="C336" t="str">
            <v>Dedicated Circuit AMI - Hot Water</v>
          </cell>
          <cell r="D336" t="str">
            <v>DCHW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0.94296535918635205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A337">
            <v>0</v>
          </cell>
          <cell r="B337">
            <v>0</v>
          </cell>
          <cell r="C337" t="str">
            <v>New Tariff 4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A338">
            <v>0</v>
          </cell>
          <cell r="B338">
            <v>0</v>
          </cell>
          <cell r="C338" t="str">
            <v>New Tariff 5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</row>
        <row r="339">
          <cell r="A339">
            <v>0</v>
          </cell>
          <cell r="B339">
            <v>0</v>
          </cell>
          <cell r="C339" t="str">
            <v>New Tariff 6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</row>
        <row r="340">
          <cell r="A340">
            <v>0</v>
          </cell>
          <cell r="B340">
            <v>0</v>
          </cell>
          <cell r="C340" t="str">
            <v>New Tariff 7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</row>
        <row r="341">
          <cell r="A341">
            <v>0</v>
          </cell>
          <cell r="B341">
            <v>0</v>
          </cell>
          <cell r="C341" t="str">
            <v>New Tariff 8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A342">
            <v>0</v>
          </cell>
          <cell r="B342">
            <v>0</v>
          </cell>
          <cell r="C342" t="str">
            <v>New Tariff 9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A343">
            <v>0</v>
          </cell>
          <cell r="B343">
            <v>0</v>
          </cell>
          <cell r="C343" t="str">
            <v>New Tariff 10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A344">
            <v>0</v>
          </cell>
          <cell r="B344">
            <v>0</v>
          </cell>
          <cell r="C344" t="str">
            <v>New Tariff 11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A345">
            <v>13</v>
          </cell>
          <cell r="B345">
            <v>13</v>
          </cell>
          <cell r="C345" t="str">
            <v>Non-Residential Single Rate</v>
          </cell>
          <cell r="D345" t="str">
            <v>ND1</v>
          </cell>
          <cell r="E345">
            <v>7.4097976420347811</v>
          </cell>
          <cell r="F345">
            <v>0</v>
          </cell>
          <cell r="G345">
            <v>0</v>
          </cell>
          <cell r="H345">
            <v>0.72670904281881854</v>
          </cell>
          <cell r="I345">
            <v>0.72670904281881854</v>
          </cell>
          <cell r="J345">
            <v>0.72670904281881854</v>
          </cell>
          <cell r="K345">
            <v>0.72670904281881854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A346">
            <v>14</v>
          </cell>
          <cell r="B346">
            <v>14</v>
          </cell>
          <cell r="C346" t="str">
            <v>Non-Residential Single Rate (R)</v>
          </cell>
          <cell r="D346" t="str">
            <v>ND1.R</v>
          </cell>
          <cell r="E346">
            <v>7.4097976420347811</v>
          </cell>
          <cell r="F346">
            <v>0</v>
          </cell>
          <cell r="G346">
            <v>0</v>
          </cell>
          <cell r="H346">
            <v>0.72670904281881854</v>
          </cell>
          <cell r="I346">
            <v>0.72670904281881854</v>
          </cell>
          <cell r="J346">
            <v>0.72670904281881854</v>
          </cell>
          <cell r="K346">
            <v>0.72670904281881854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A347">
            <v>0</v>
          </cell>
          <cell r="B347">
            <v>0</v>
          </cell>
          <cell r="C347" t="str">
            <v>New Tariff 2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A348">
            <v>0</v>
          </cell>
          <cell r="B348">
            <v>0</v>
          </cell>
          <cell r="C348" t="str">
            <v>New Tariff 3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A349">
            <v>0</v>
          </cell>
          <cell r="B349">
            <v>0</v>
          </cell>
          <cell r="C349" t="str">
            <v>New Tariff 4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</row>
        <row r="350">
          <cell r="A350">
            <v>0</v>
          </cell>
          <cell r="B350">
            <v>0</v>
          </cell>
          <cell r="C350" t="str">
            <v>New Tariff 5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</row>
        <row r="351">
          <cell r="A351">
            <v>0</v>
          </cell>
          <cell r="B351">
            <v>0</v>
          </cell>
          <cell r="C351" t="str">
            <v>New Tariff 6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A352">
            <v>0</v>
          </cell>
          <cell r="B352">
            <v>0</v>
          </cell>
          <cell r="C352" t="str">
            <v>New Tariff 7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A353">
            <v>0</v>
          </cell>
          <cell r="B353">
            <v>0</v>
          </cell>
          <cell r="C353" t="str">
            <v>New Tariff 8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A354">
            <v>0</v>
          </cell>
          <cell r="B354">
            <v>0</v>
          </cell>
          <cell r="C354" t="str">
            <v>New Tariff 9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A355">
            <v>0</v>
          </cell>
          <cell r="B355">
            <v>0</v>
          </cell>
          <cell r="C355" t="str">
            <v>New Tariff 10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A356">
            <v>0</v>
          </cell>
          <cell r="B356">
            <v>0</v>
          </cell>
          <cell r="C356" t="str">
            <v>New Tariff 11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A357">
            <v>15</v>
          </cell>
          <cell r="B357">
            <v>15</v>
          </cell>
          <cell r="C357" t="str">
            <v>Non-Residential Two Rate 5d</v>
          </cell>
          <cell r="D357" t="str">
            <v>ND2</v>
          </cell>
          <cell r="E357">
            <v>8.8225990591160794</v>
          </cell>
          <cell r="F357">
            <v>0</v>
          </cell>
          <cell r="G357">
            <v>0</v>
          </cell>
          <cell r="H357">
            <v>0.56204687299582334</v>
          </cell>
          <cell r="I357">
            <v>0.56204687299582334</v>
          </cell>
          <cell r="J357">
            <v>0.56204687299582334</v>
          </cell>
          <cell r="K357">
            <v>0.56204687299582334</v>
          </cell>
          <cell r="L357">
            <v>0.31176037486487074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A358">
            <v>0</v>
          </cell>
          <cell r="B358">
            <v>0</v>
          </cell>
          <cell r="C358" t="str">
            <v>Business Sunraysia</v>
          </cell>
          <cell r="D358">
            <v>0</v>
          </cell>
          <cell r="E358">
            <v>8.9126143786193168</v>
          </cell>
          <cell r="F358">
            <v>0</v>
          </cell>
          <cell r="G358">
            <v>0</v>
          </cell>
          <cell r="H358">
            <v>0.56204687299582334</v>
          </cell>
          <cell r="I358">
            <v>0.56204687299582334</v>
          </cell>
          <cell r="J358">
            <v>0.56204687299582334</v>
          </cell>
          <cell r="K358">
            <v>0.56204687299582334</v>
          </cell>
          <cell r="L358">
            <v>0.31176037486487074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A359">
            <v>16</v>
          </cell>
          <cell r="B359">
            <v>16</v>
          </cell>
          <cell r="C359" t="str">
            <v>Non-Residential Interval</v>
          </cell>
          <cell r="D359" t="str">
            <v>ND5</v>
          </cell>
          <cell r="E359">
            <v>8.8225990591160794</v>
          </cell>
          <cell r="F359">
            <v>0</v>
          </cell>
          <cell r="G359">
            <v>0</v>
          </cell>
          <cell r="H359">
            <v>0.56204687299582334</v>
          </cell>
          <cell r="I359">
            <v>0.56204687299582334</v>
          </cell>
          <cell r="J359">
            <v>0.56204687299582334</v>
          </cell>
          <cell r="K359">
            <v>0.56204687299582334</v>
          </cell>
          <cell r="L359">
            <v>0.31176037486487074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A360">
            <v>17</v>
          </cell>
          <cell r="B360">
            <v>17</v>
          </cell>
          <cell r="C360" t="str">
            <v>Non-Residential AMI</v>
          </cell>
          <cell r="D360" t="str">
            <v>ND7</v>
          </cell>
          <cell r="E360">
            <v>8.8225990591160794</v>
          </cell>
          <cell r="F360">
            <v>0</v>
          </cell>
          <cell r="G360">
            <v>0</v>
          </cell>
          <cell r="H360">
            <v>0.56204687299582334</v>
          </cell>
          <cell r="I360">
            <v>0</v>
          </cell>
          <cell r="J360">
            <v>0</v>
          </cell>
          <cell r="K360">
            <v>0</v>
          </cell>
          <cell r="L360">
            <v>0.31176037486487074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A361">
            <v>0</v>
          </cell>
          <cell r="B361">
            <v>0</v>
          </cell>
          <cell r="C361" t="str">
            <v>New Tariff 4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</row>
        <row r="362">
          <cell r="A362">
            <v>0</v>
          </cell>
          <cell r="B362">
            <v>0</v>
          </cell>
          <cell r="C362" t="str">
            <v>New Tariff 5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</row>
        <row r="363">
          <cell r="A363">
            <v>0</v>
          </cell>
          <cell r="B363">
            <v>0</v>
          </cell>
          <cell r="C363" t="str">
            <v>New Tariff 6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</row>
        <row r="364">
          <cell r="A364">
            <v>0</v>
          </cell>
          <cell r="B364">
            <v>0</v>
          </cell>
          <cell r="C364" t="str">
            <v>New Tariff 7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A365">
            <v>0</v>
          </cell>
          <cell r="B365">
            <v>0</v>
          </cell>
          <cell r="C365" t="str">
            <v>New Tariff 8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A366">
            <v>0</v>
          </cell>
          <cell r="B366">
            <v>0</v>
          </cell>
          <cell r="C366" t="str">
            <v>New Tariff 9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A367">
            <v>0</v>
          </cell>
          <cell r="B367">
            <v>0</v>
          </cell>
          <cell r="C367" t="str">
            <v>New Tariff 10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A368">
            <v>0</v>
          </cell>
          <cell r="B368">
            <v>0</v>
          </cell>
          <cell r="C368" t="str">
            <v>New Tariff 11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A369">
            <v>18</v>
          </cell>
          <cell r="B369">
            <v>18</v>
          </cell>
          <cell r="C369" t="str">
            <v>Non-Residential Two Rate 7d</v>
          </cell>
          <cell r="D369" t="str">
            <v>ND3</v>
          </cell>
          <cell r="E369">
            <v>9.8435045120186491</v>
          </cell>
          <cell r="F369">
            <v>0</v>
          </cell>
          <cell r="G369">
            <v>0</v>
          </cell>
          <cell r="H369">
            <v>0.79806264974211638</v>
          </cell>
          <cell r="I369">
            <v>0.79806264974211638</v>
          </cell>
          <cell r="J369">
            <v>0.79806264974211638</v>
          </cell>
          <cell r="K369">
            <v>0.79806264974211638</v>
          </cell>
          <cell r="L369">
            <v>0.32822659184717029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A370">
            <v>0</v>
          </cell>
          <cell r="B370">
            <v>0</v>
          </cell>
          <cell r="C370" t="str">
            <v>New Tariff  1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A371">
            <v>0</v>
          </cell>
          <cell r="B371">
            <v>0</v>
          </cell>
          <cell r="C371" t="str">
            <v>New Tariff  2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A372">
            <v>0</v>
          </cell>
          <cell r="B372">
            <v>0</v>
          </cell>
          <cell r="C372" t="str">
            <v>New Tariff  3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A373">
            <v>0</v>
          </cell>
          <cell r="B373">
            <v>0</v>
          </cell>
          <cell r="C373" t="str">
            <v>New Tariff  4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</row>
        <row r="374">
          <cell r="A374">
            <v>0</v>
          </cell>
          <cell r="B374">
            <v>0</v>
          </cell>
          <cell r="C374" t="str">
            <v>New Tariff  5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A375">
            <v>0</v>
          </cell>
          <cell r="B375">
            <v>0</v>
          </cell>
          <cell r="C375" t="str">
            <v>New Tariff  6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A376">
            <v>0</v>
          </cell>
          <cell r="B376">
            <v>0</v>
          </cell>
          <cell r="C376" t="str">
            <v>New Tariff  7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A377">
            <v>0</v>
          </cell>
          <cell r="B377">
            <v>0</v>
          </cell>
          <cell r="C377" t="str">
            <v>New Tariff  8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A378">
            <v>0</v>
          </cell>
          <cell r="B378">
            <v>0</v>
          </cell>
          <cell r="C378" t="str">
            <v>New Tariff  9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A379">
            <v>0</v>
          </cell>
          <cell r="B379">
            <v>0</v>
          </cell>
          <cell r="C379" t="str">
            <v>New Tariff  10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A380">
            <v>0</v>
          </cell>
          <cell r="B380">
            <v>0</v>
          </cell>
          <cell r="C380" t="str">
            <v>New Tariff  11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A381">
            <v>19</v>
          </cell>
          <cell r="B381">
            <v>19</v>
          </cell>
          <cell r="C381" t="str">
            <v>Unmetered supplies</v>
          </cell>
          <cell r="D381" t="str">
            <v>PL2</v>
          </cell>
          <cell r="E381">
            <v>0</v>
          </cell>
          <cell r="F381">
            <v>0</v>
          </cell>
          <cell r="G381">
            <v>0</v>
          </cell>
          <cell r="H381">
            <v>0.84197256169491508</v>
          </cell>
          <cell r="I381">
            <v>0</v>
          </cell>
          <cell r="J381">
            <v>0</v>
          </cell>
          <cell r="K381">
            <v>0</v>
          </cell>
          <cell r="L381">
            <v>0.30956487926723081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A382">
            <v>0</v>
          </cell>
          <cell r="B382">
            <v>0</v>
          </cell>
          <cell r="C382" t="str">
            <v>New Tariff 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A383">
            <v>0</v>
          </cell>
          <cell r="B383">
            <v>0</v>
          </cell>
          <cell r="C383" t="str">
            <v>New Tariff 2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A384">
            <v>20</v>
          </cell>
          <cell r="B384">
            <v>20</v>
          </cell>
          <cell r="C384" t="str">
            <v>Large Low Voltage Demand (kVa)</v>
          </cell>
          <cell r="D384" t="str">
            <v>DLk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A385">
            <v>21</v>
          </cell>
          <cell r="B385">
            <v>21</v>
          </cell>
          <cell r="C385" t="str">
            <v>Large Low Voltage Demand Docklands (kVa)</v>
          </cell>
          <cell r="D385" t="str">
            <v>DLDKk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</row>
        <row r="386">
          <cell r="A386">
            <v>22</v>
          </cell>
          <cell r="B386">
            <v>22</v>
          </cell>
          <cell r="C386" t="str">
            <v>Large Low Voltage Demand CXX (kVa)</v>
          </cell>
          <cell r="D386" t="str">
            <v>DLCXXk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A387">
            <v>0</v>
          </cell>
          <cell r="B387">
            <v>0</v>
          </cell>
          <cell r="C387" t="str">
            <v>New Tariff 6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A388">
            <v>0</v>
          </cell>
          <cell r="B388">
            <v>0</v>
          </cell>
          <cell r="C388" t="str">
            <v>New Tariff 7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</row>
        <row r="389">
          <cell r="A389">
            <v>0</v>
          </cell>
          <cell r="B389">
            <v>0</v>
          </cell>
          <cell r="C389" t="str">
            <v>New Tariff 8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</row>
        <row r="390">
          <cell r="A390">
            <v>0</v>
          </cell>
          <cell r="B390">
            <v>0</v>
          </cell>
          <cell r="C390" t="str">
            <v>New Tariff 9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</row>
        <row r="391">
          <cell r="A391">
            <v>0</v>
          </cell>
          <cell r="B391">
            <v>0</v>
          </cell>
          <cell r="C391" t="str">
            <v>New Tariff 10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A392">
            <v>0</v>
          </cell>
          <cell r="B392">
            <v>0</v>
          </cell>
          <cell r="C392" t="str">
            <v>New Tariff 11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A393">
            <v>23</v>
          </cell>
          <cell r="B393">
            <v>23</v>
          </cell>
          <cell r="C393" t="str">
            <v>Large Low Voltage Demand</v>
          </cell>
          <cell r="D393" t="str">
            <v>DL</v>
          </cell>
          <cell r="E393">
            <v>0</v>
          </cell>
          <cell r="F393">
            <v>25.071461977249236</v>
          </cell>
          <cell r="G393">
            <v>0</v>
          </cell>
          <cell r="H393">
            <v>0.82331084911497565</v>
          </cell>
          <cell r="I393">
            <v>0</v>
          </cell>
          <cell r="J393">
            <v>0</v>
          </cell>
          <cell r="K393">
            <v>0</v>
          </cell>
          <cell r="L393">
            <v>0.33151983524363021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A394">
            <v>24</v>
          </cell>
          <cell r="B394">
            <v>24</v>
          </cell>
          <cell r="C394" t="str">
            <v>Large Low Voltage Demand A</v>
          </cell>
          <cell r="D394" t="str">
            <v>DL.A</v>
          </cell>
          <cell r="E394">
            <v>0</v>
          </cell>
          <cell r="F394">
            <v>25.879404357180732</v>
          </cell>
          <cell r="G394">
            <v>0</v>
          </cell>
          <cell r="H394">
            <v>0.85075454408547491</v>
          </cell>
          <cell r="I394">
            <v>0</v>
          </cell>
          <cell r="J394">
            <v>0</v>
          </cell>
          <cell r="K394">
            <v>0</v>
          </cell>
          <cell r="L394">
            <v>0.33151983524363021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A395">
            <v>25</v>
          </cell>
          <cell r="B395">
            <v>25</v>
          </cell>
          <cell r="C395" t="str">
            <v>Large Low Voltage Demand C</v>
          </cell>
          <cell r="D395" t="str">
            <v>DL.C</v>
          </cell>
          <cell r="E395">
            <v>0</v>
          </cell>
          <cell r="F395">
            <v>25.166966035746572</v>
          </cell>
          <cell r="G395">
            <v>0</v>
          </cell>
          <cell r="H395">
            <v>0.82660409251143552</v>
          </cell>
          <cell r="I395">
            <v>0</v>
          </cell>
          <cell r="J395">
            <v>0</v>
          </cell>
          <cell r="K395">
            <v>0</v>
          </cell>
          <cell r="L395">
            <v>0.33151983524363021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A396">
            <v>26</v>
          </cell>
          <cell r="B396">
            <v>26</v>
          </cell>
          <cell r="C396" t="str">
            <v>Large Low Voltage Demand S</v>
          </cell>
          <cell r="D396" t="str">
            <v>DL.S</v>
          </cell>
          <cell r="E396">
            <v>0</v>
          </cell>
          <cell r="F396">
            <v>23.972616430630453</v>
          </cell>
          <cell r="G396">
            <v>0</v>
          </cell>
          <cell r="H396">
            <v>0.78708517175391668</v>
          </cell>
          <cell r="I396">
            <v>0</v>
          </cell>
          <cell r="J396">
            <v>0</v>
          </cell>
          <cell r="K396">
            <v>0</v>
          </cell>
          <cell r="L396">
            <v>0.33151983524363021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A397">
            <v>27</v>
          </cell>
          <cell r="B397">
            <v>27</v>
          </cell>
          <cell r="C397" t="str">
            <v>Large Low Voltage Demand Docklands</v>
          </cell>
          <cell r="D397" t="str">
            <v>DL.DK</v>
          </cell>
          <cell r="E397">
            <v>0</v>
          </cell>
          <cell r="F397">
            <v>25.561057495522945</v>
          </cell>
          <cell r="G397">
            <v>0</v>
          </cell>
          <cell r="H397">
            <v>0.8397770660972752</v>
          </cell>
          <cell r="I397">
            <v>0</v>
          </cell>
          <cell r="J397">
            <v>0</v>
          </cell>
          <cell r="K397">
            <v>0</v>
          </cell>
          <cell r="L397">
            <v>0.34579055662828978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</row>
        <row r="398">
          <cell r="A398">
            <v>28</v>
          </cell>
          <cell r="B398">
            <v>28</v>
          </cell>
          <cell r="C398" t="str">
            <v>Large Low Voltage Demand CXX</v>
          </cell>
          <cell r="D398" t="str">
            <v>DL.CXX</v>
          </cell>
          <cell r="E398">
            <v>0</v>
          </cell>
          <cell r="F398">
            <v>24.913386294219162</v>
          </cell>
          <cell r="G398">
            <v>0</v>
          </cell>
          <cell r="H398">
            <v>0.81891985791969579</v>
          </cell>
          <cell r="I398">
            <v>0</v>
          </cell>
          <cell r="J398">
            <v>0</v>
          </cell>
          <cell r="K398">
            <v>0</v>
          </cell>
          <cell r="L398">
            <v>0.33151983524363021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</row>
        <row r="399">
          <cell r="A399">
            <v>29</v>
          </cell>
          <cell r="B399">
            <v>29</v>
          </cell>
          <cell r="C399" t="str">
            <v>Large Low Voltage Demand EN.R</v>
          </cell>
          <cell r="D399" t="str">
            <v>DL.R</v>
          </cell>
          <cell r="E399">
            <v>0</v>
          </cell>
          <cell r="F399">
            <v>24.465505192300615</v>
          </cell>
          <cell r="G399">
            <v>0</v>
          </cell>
          <cell r="H399">
            <v>0.81452886672441593</v>
          </cell>
          <cell r="I399">
            <v>0</v>
          </cell>
          <cell r="J399">
            <v>0</v>
          </cell>
          <cell r="K399">
            <v>0</v>
          </cell>
          <cell r="L399">
            <v>0.3271288440483503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</row>
        <row r="400">
          <cell r="A400">
            <v>30</v>
          </cell>
          <cell r="B400">
            <v>30</v>
          </cell>
          <cell r="C400" t="str">
            <v>Large Low Voltage Demand EN.NR</v>
          </cell>
          <cell r="D400" t="str">
            <v>DL.NR</v>
          </cell>
          <cell r="E400">
            <v>0</v>
          </cell>
          <cell r="F400">
            <v>24.465505192300615</v>
          </cell>
          <cell r="G400">
            <v>0</v>
          </cell>
          <cell r="H400">
            <v>0.81452886672441593</v>
          </cell>
          <cell r="I400">
            <v>0</v>
          </cell>
          <cell r="J400">
            <v>0</v>
          </cell>
          <cell r="K400">
            <v>0</v>
          </cell>
          <cell r="L400">
            <v>0.3271288440483503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</row>
        <row r="401">
          <cell r="A401">
            <v>31</v>
          </cell>
          <cell r="B401">
            <v>31</v>
          </cell>
          <cell r="C401" t="str">
            <v>Large Low Voltage Demand EN.R CXX</v>
          </cell>
          <cell r="D401" t="str">
            <v>DL.CXXR</v>
          </cell>
          <cell r="E401">
            <v>0</v>
          </cell>
          <cell r="F401">
            <v>25.529222809357165</v>
          </cell>
          <cell r="G401">
            <v>0</v>
          </cell>
          <cell r="H401">
            <v>0.80904012773031608</v>
          </cell>
          <cell r="I401">
            <v>0</v>
          </cell>
          <cell r="J401">
            <v>0</v>
          </cell>
          <cell r="K401">
            <v>0</v>
          </cell>
          <cell r="L401">
            <v>0.3271288440483503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</row>
        <row r="402">
          <cell r="A402">
            <v>32</v>
          </cell>
          <cell r="B402">
            <v>32</v>
          </cell>
          <cell r="C402" t="str">
            <v>Large Low Voltage Demand EN.NR CXX</v>
          </cell>
          <cell r="D402" t="str">
            <v>DL.CXXNR</v>
          </cell>
          <cell r="E402">
            <v>0</v>
          </cell>
          <cell r="F402">
            <v>25.529222809357165</v>
          </cell>
          <cell r="G402">
            <v>0</v>
          </cell>
          <cell r="H402">
            <v>0.80904012773031608</v>
          </cell>
          <cell r="I402">
            <v>0</v>
          </cell>
          <cell r="J402">
            <v>0</v>
          </cell>
          <cell r="K402">
            <v>0</v>
          </cell>
          <cell r="L402">
            <v>0.3271288440483503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</row>
        <row r="403">
          <cell r="A403">
            <v>0</v>
          </cell>
          <cell r="B403">
            <v>0</v>
          </cell>
          <cell r="C403" t="str">
            <v>New Tariff 10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</row>
        <row r="404">
          <cell r="A404">
            <v>0</v>
          </cell>
          <cell r="B404">
            <v>0</v>
          </cell>
          <cell r="C404" t="str">
            <v>New Tariff 11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</row>
        <row r="405">
          <cell r="A405">
            <v>33</v>
          </cell>
          <cell r="B405">
            <v>33</v>
          </cell>
          <cell r="C405" t="str">
            <v>High Voltage Demand</v>
          </cell>
          <cell r="D405" t="str">
            <v>DH</v>
          </cell>
          <cell r="E405">
            <v>0</v>
          </cell>
          <cell r="F405">
            <v>20.815493761224225</v>
          </cell>
          <cell r="G405">
            <v>0</v>
          </cell>
          <cell r="H405">
            <v>0.7739121981680771</v>
          </cell>
          <cell r="I405">
            <v>0</v>
          </cell>
          <cell r="J405">
            <v>0</v>
          </cell>
          <cell r="K405">
            <v>0</v>
          </cell>
          <cell r="L405">
            <v>0.30407614027313101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</row>
        <row r="406">
          <cell r="A406">
            <v>34</v>
          </cell>
          <cell r="B406">
            <v>34</v>
          </cell>
          <cell r="C406" t="str">
            <v>High Voltage Demand A</v>
          </cell>
          <cell r="D406" t="str">
            <v>DH.A</v>
          </cell>
          <cell r="E406">
            <v>0</v>
          </cell>
          <cell r="F406">
            <v>23.492900642546125</v>
          </cell>
          <cell r="G406">
            <v>0</v>
          </cell>
          <cell r="H406">
            <v>0.8727095000618742</v>
          </cell>
          <cell r="I406">
            <v>0</v>
          </cell>
          <cell r="J406">
            <v>0</v>
          </cell>
          <cell r="K406">
            <v>0</v>
          </cell>
          <cell r="L406">
            <v>0.29639190568139123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</row>
        <row r="407">
          <cell r="A407">
            <v>35</v>
          </cell>
          <cell r="B407">
            <v>35</v>
          </cell>
          <cell r="C407" t="str">
            <v>High Voltage Demand C</v>
          </cell>
          <cell r="D407" t="str">
            <v>DH.C</v>
          </cell>
          <cell r="E407">
            <v>0</v>
          </cell>
          <cell r="F407">
            <v>21.209585221000594</v>
          </cell>
          <cell r="G407">
            <v>0</v>
          </cell>
          <cell r="H407">
            <v>0.78818291955273667</v>
          </cell>
          <cell r="I407">
            <v>0</v>
          </cell>
          <cell r="J407">
            <v>0</v>
          </cell>
          <cell r="K407">
            <v>0</v>
          </cell>
          <cell r="L407">
            <v>0.30407614027313101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A408">
            <v>36</v>
          </cell>
          <cell r="B408">
            <v>36</v>
          </cell>
          <cell r="C408" t="str">
            <v>High Voltage Demand D1</v>
          </cell>
          <cell r="D408" t="str">
            <v>DH.D1</v>
          </cell>
          <cell r="E408">
            <v>0</v>
          </cell>
          <cell r="F408">
            <v>23.492900642546125</v>
          </cell>
          <cell r="G408">
            <v>0</v>
          </cell>
          <cell r="H408">
            <v>0.8727095000618742</v>
          </cell>
          <cell r="I408">
            <v>0</v>
          </cell>
          <cell r="J408">
            <v>0</v>
          </cell>
          <cell r="K408">
            <v>0</v>
          </cell>
          <cell r="L408">
            <v>0.29639190568139123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A409">
            <v>37</v>
          </cell>
          <cell r="B409">
            <v>37</v>
          </cell>
          <cell r="C409" t="str">
            <v>High Voltage Demand D2</v>
          </cell>
          <cell r="D409" t="str">
            <v>DH.D2</v>
          </cell>
          <cell r="E409">
            <v>0</v>
          </cell>
          <cell r="F409">
            <v>23.487411903552026</v>
          </cell>
          <cell r="G409">
            <v>0</v>
          </cell>
          <cell r="H409">
            <v>0.86063427427485462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410">
            <v>38</v>
          </cell>
          <cell r="B410">
            <v>38</v>
          </cell>
          <cell r="C410" t="str">
            <v>High Voltage Demand Docklands</v>
          </cell>
          <cell r="D410" t="str">
            <v>DH.DK</v>
          </cell>
          <cell r="E410">
            <v>0</v>
          </cell>
          <cell r="F410">
            <v>25.024258821899981</v>
          </cell>
          <cell r="G410">
            <v>0</v>
          </cell>
          <cell r="H410">
            <v>0.92869463780169248</v>
          </cell>
          <cell r="I410">
            <v>0</v>
          </cell>
          <cell r="J410">
            <v>0</v>
          </cell>
          <cell r="K410">
            <v>0</v>
          </cell>
          <cell r="L410">
            <v>0.34579055662828978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</row>
        <row r="411">
          <cell r="A411">
            <v>39</v>
          </cell>
          <cell r="B411">
            <v>39</v>
          </cell>
          <cell r="C411" t="str">
            <v>High Voltage Demand D3</v>
          </cell>
          <cell r="D411" t="str">
            <v>DH.D3</v>
          </cell>
          <cell r="E411">
            <v>0</v>
          </cell>
          <cell r="F411">
            <v>19.149112602615514</v>
          </cell>
          <cell r="G411">
            <v>0</v>
          </cell>
          <cell r="H411">
            <v>8.5624328307957465E-2</v>
          </cell>
          <cell r="I411">
            <v>0</v>
          </cell>
          <cell r="J411">
            <v>0</v>
          </cell>
          <cell r="K411">
            <v>0</v>
          </cell>
          <cell r="L411">
            <v>0.30078289687667115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</row>
        <row r="412">
          <cell r="A412">
            <v>40</v>
          </cell>
          <cell r="B412">
            <v>40</v>
          </cell>
          <cell r="C412" t="str">
            <v>High Voltage Demand D4</v>
          </cell>
          <cell r="D412" t="str">
            <v>DH.D4</v>
          </cell>
          <cell r="E412">
            <v>0</v>
          </cell>
          <cell r="F412">
            <v>13.595606488385299</v>
          </cell>
          <cell r="G412">
            <v>0</v>
          </cell>
          <cell r="H412">
            <v>0.80574688433385611</v>
          </cell>
          <cell r="I412">
            <v>0</v>
          </cell>
          <cell r="J412">
            <v>0</v>
          </cell>
          <cell r="K412">
            <v>0</v>
          </cell>
          <cell r="L412">
            <v>0.29968514907785115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</row>
        <row r="413">
          <cell r="A413">
            <v>0</v>
          </cell>
          <cell r="B413">
            <v>0</v>
          </cell>
          <cell r="C413" t="str">
            <v>High Voltage Demand D5</v>
          </cell>
          <cell r="D413">
            <v>0</v>
          </cell>
          <cell r="E413">
            <v>0</v>
          </cell>
          <cell r="F413">
            <v>13.595606488385299</v>
          </cell>
          <cell r="G413">
            <v>0</v>
          </cell>
          <cell r="H413">
            <v>0.80574688433385611</v>
          </cell>
          <cell r="I413">
            <v>0</v>
          </cell>
          <cell r="J413">
            <v>0</v>
          </cell>
          <cell r="K413">
            <v>0</v>
          </cell>
          <cell r="L413">
            <v>0.29968514907785115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</row>
        <row r="414">
          <cell r="A414">
            <v>0</v>
          </cell>
          <cell r="B414">
            <v>0</v>
          </cell>
          <cell r="C414" t="str">
            <v>High Voltage Demand EN.R</v>
          </cell>
          <cell r="D414">
            <v>0</v>
          </cell>
          <cell r="E414">
            <v>0</v>
          </cell>
          <cell r="F414">
            <v>20.313823017163497</v>
          </cell>
          <cell r="G414">
            <v>0</v>
          </cell>
          <cell r="H414">
            <v>0.76513021577751728</v>
          </cell>
          <cell r="I414">
            <v>0</v>
          </cell>
          <cell r="J414">
            <v>0</v>
          </cell>
          <cell r="K414">
            <v>0</v>
          </cell>
          <cell r="L414">
            <v>0.29968514907785115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</row>
        <row r="415">
          <cell r="A415">
            <v>0</v>
          </cell>
          <cell r="B415">
            <v>0</v>
          </cell>
          <cell r="C415" t="str">
            <v>High Voltage Demand EN.NR</v>
          </cell>
          <cell r="D415">
            <v>0</v>
          </cell>
          <cell r="E415">
            <v>0</v>
          </cell>
          <cell r="F415">
            <v>20.313823017163497</v>
          </cell>
          <cell r="G415">
            <v>0</v>
          </cell>
          <cell r="H415">
            <v>0.76513021577751728</v>
          </cell>
          <cell r="I415">
            <v>0</v>
          </cell>
          <cell r="J415">
            <v>0</v>
          </cell>
          <cell r="K415">
            <v>0</v>
          </cell>
          <cell r="L415">
            <v>0.29968514907785115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</row>
        <row r="416">
          <cell r="A416">
            <v>0</v>
          </cell>
          <cell r="B416">
            <v>0</v>
          </cell>
          <cell r="C416" t="str">
            <v>New Tariff 11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</row>
        <row r="417">
          <cell r="A417">
            <v>0</v>
          </cell>
          <cell r="B417">
            <v>0</v>
          </cell>
          <cell r="C417" t="str">
            <v>New Tariff 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</row>
        <row r="418">
          <cell r="A418">
            <v>0</v>
          </cell>
          <cell r="B418">
            <v>0</v>
          </cell>
          <cell r="C418" t="str">
            <v>New Tariff 2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</row>
        <row r="419">
          <cell r="A419">
            <v>41</v>
          </cell>
          <cell r="B419">
            <v>41</v>
          </cell>
          <cell r="C419" t="str">
            <v>High Voltage Demand (kVa)</v>
          </cell>
          <cell r="D419" t="str">
            <v>DHk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</row>
        <row r="420">
          <cell r="A420">
            <v>42</v>
          </cell>
          <cell r="B420">
            <v>42</v>
          </cell>
          <cell r="C420" t="str">
            <v>High Voltage Demand Docklands (kVa)</v>
          </cell>
          <cell r="D420" t="str">
            <v>DHDKk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A421">
            <v>0</v>
          </cell>
          <cell r="B421">
            <v>0</v>
          </cell>
          <cell r="C421" t="str">
            <v>New Tariff 5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A422">
            <v>0</v>
          </cell>
          <cell r="B422">
            <v>0</v>
          </cell>
          <cell r="C422" t="str">
            <v>New Tariff 6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A423">
            <v>0</v>
          </cell>
          <cell r="B423">
            <v>0</v>
          </cell>
          <cell r="C423" t="str">
            <v>New Tariff 7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</row>
        <row r="424">
          <cell r="A424">
            <v>0</v>
          </cell>
          <cell r="B424">
            <v>0</v>
          </cell>
          <cell r="C424" t="str">
            <v>New Tariff 8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</row>
        <row r="425">
          <cell r="A425">
            <v>0</v>
          </cell>
          <cell r="B425">
            <v>0</v>
          </cell>
          <cell r="C425" t="str">
            <v>New Tariff 9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A426">
            <v>0</v>
          </cell>
          <cell r="B426">
            <v>0</v>
          </cell>
          <cell r="C426" t="str">
            <v>New Tariff 10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A427">
            <v>0</v>
          </cell>
          <cell r="B427">
            <v>0</v>
          </cell>
          <cell r="C427" t="str">
            <v>New Tariff 11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A428">
            <v>0</v>
          </cell>
          <cell r="B428">
            <v>0</v>
          </cell>
          <cell r="C428" t="str">
            <v>New Tariff 12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A429">
            <v>0</v>
          </cell>
          <cell r="B429">
            <v>0</v>
          </cell>
          <cell r="C429" t="str">
            <v>New Tariff 1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A430">
            <v>43</v>
          </cell>
          <cell r="B430">
            <v>43</v>
          </cell>
          <cell r="C430" t="str">
            <v>Subtransmission Demand A</v>
          </cell>
          <cell r="D430" t="str">
            <v>DS.A</v>
          </cell>
          <cell r="E430">
            <v>0</v>
          </cell>
          <cell r="F430">
            <v>8.8291855459089987</v>
          </cell>
          <cell r="G430">
            <v>0</v>
          </cell>
          <cell r="H430">
            <v>1.34803429695092</v>
          </cell>
          <cell r="I430">
            <v>0</v>
          </cell>
          <cell r="J430">
            <v>0</v>
          </cell>
          <cell r="K430">
            <v>0</v>
          </cell>
          <cell r="L430">
            <v>0.33151983524363021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A431">
            <v>44</v>
          </cell>
          <cell r="B431">
            <v>44</v>
          </cell>
          <cell r="C431" t="str">
            <v>Subtransmission Demand G</v>
          </cell>
          <cell r="D431" t="str">
            <v>DS.G</v>
          </cell>
          <cell r="E431">
            <v>0</v>
          </cell>
          <cell r="F431">
            <v>8.8423585194948373</v>
          </cell>
          <cell r="G431">
            <v>0</v>
          </cell>
          <cell r="H431">
            <v>1.35022979254856</v>
          </cell>
          <cell r="I431">
            <v>0</v>
          </cell>
          <cell r="J431">
            <v>0</v>
          </cell>
          <cell r="K431">
            <v>0</v>
          </cell>
          <cell r="L431">
            <v>0.33151983524363021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A432">
            <v>45</v>
          </cell>
          <cell r="B432">
            <v>45</v>
          </cell>
          <cell r="C432" t="str">
            <v>Subtransmission Demand S</v>
          </cell>
          <cell r="D432" t="str">
            <v>DS.S</v>
          </cell>
          <cell r="E432">
            <v>0</v>
          </cell>
          <cell r="F432">
            <v>8.7852756339561999</v>
          </cell>
          <cell r="G432">
            <v>0</v>
          </cell>
          <cell r="H432">
            <v>1.3403500623591804</v>
          </cell>
          <cell r="I432">
            <v>0</v>
          </cell>
          <cell r="J432">
            <v>0</v>
          </cell>
          <cell r="K432">
            <v>0</v>
          </cell>
          <cell r="L432">
            <v>0.33151983524363021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A433">
            <v>46</v>
          </cell>
          <cell r="B433">
            <v>46</v>
          </cell>
          <cell r="C433" t="str">
            <v>Subtransmission Demand (kVa)</v>
          </cell>
          <cell r="D433" t="str">
            <v>DSk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A434">
            <v>0</v>
          </cell>
          <cell r="B434">
            <v>0</v>
          </cell>
          <cell r="C434" t="str">
            <v>New Tariff 5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A435">
            <v>0</v>
          </cell>
          <cell r="B435">
            <v>0</v>
          </cell>
          <cell r="C435" t="str">
            <v>New Tariff 6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A436">
            <v>0</v>
          </cell>
          <cell r="B436">
            <v>0</v>
          </cell>
          <cell r="C436" t="str">
            <v>New Tariff 7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</row>
        <row r="437">
          <cell r="A437">
            <v>0</v>
          </cell>
          <cell r="B437">
            <v>0</v>
          </cell>
          <cell r="C437" t="str">
            <v>New Tariff 8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</row>
        <row r="438">
          <cell r="A438">
            <v>0</v>
          </cell>
          <cell r="B438">
            <v>0</v>
          </cell>
          <cell r="C438" t="str">
            <v>New Tariff 9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A439">
            <v>0</v>
          </cell>
          <cell r="B439">
            <v>0</v>
          </cell>
          <cell r="C439" t="str">
            <v>New Tariff 10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A440">
            <v>0</v>
          </cell>
          <cell r="B440">
            <v>0</v>
          </cell>
          <cell r="C440" t="str">
            <v>New Tariff 11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</sheetData>
      <sheetData sheetId="16" refreshError="1">
        <row r="4">
          <cell r="B4" t="str">
            <v>Link to Assumptions Sheet</v>
          </cell>
        </row>
        <row r="29">
          <cell r="V29" t="str">
            <v xml:space="preserve">Source: </v>
          </cell>
          <cell r="Y29" t="str">
            <v>Max Demand</v>
          </cell>
          <cell r="AA29" t="str">
            <v>Peak consumption</v>
          </cell>
          <cell r="AE29" t="str">
            <v>Off Peak consumption</v>
          </cell>
          <cell r="AG29" t="str">
            <v>Summer Time of Use Tariffs</v>
          </cell>
          <cell r="AK29" t="str">
            <v>Winter Time of use tariffs</v>
          </cell>
          <cell r="AP29" t="str">
            <v xml:space="preserve">Source: </v>
          </cell>
          <cell r="AS29" t="str">
            <v>Max Demand</v>
          </cell>
          <cell r="AU29" t="str">
            <v>Peak consumption</v>
          </cell>
          <cell r="AY29" t="str">
            <v>Off Peak consumption</v>
          </cell>
          <cell r="BA29" t="str">
            <v>Summer Time of Use Tariffs</v>
          </cell>
          <cell r="BE29" t="str">
            <v>Winter Time of use tariffs</v>
          </cell>
        </row>
        <row r="30">
          <cell r="B30" t="str">
            <v>Network Tariffs</v>
          </cell>
          <cell r="V30" t="str">
            <v>Network Tariffs</v>
          </cell>
          <cell r="W30" t="str">
            <v>New Tariff Indicator</v>
          </cell>
          <cell r="X30" t="str">
            <v>Customer No</v>
          </cell>
          <cell r="Y30" t="str">
            <v>kW</v>
          </cell>
          <cell r="Z30" t="str">
            <v>kVA</v>
          </cell>
          <cell r="AA30" t="str">
            <v>Block1</v>
          </cell>
          <cell r="AB30" t="str">
            <v>Block 2</v>
          </cell>
          <cell r="AC30" t="str">
            <v>Block 3</v>
          </cell>
          <cell r="AD30" t="str">
            <v>Block 4</v>
          </cell>
          <cell r="AE30" t="str">
            <v>Block 1</v>
          </cell>
          <cell r="AF30" t="str">
            <v>Block 2</v>
          </cell>
          <cell r="AG30" t="str">
            <v>Block 1</v>
          </cell>
          <cell r="AH30" t="str">
            <v>Block 2</v>
          </cell>
          <cell r="AI30" t="str">
            <v>Block 3</v>
          </cell>
          <cell r="AJ30" t="str">
            <v>Block 4</v>
          </cell>
          <cell r="AK30" t="str">
            <v>Block1</v>
          </cell>
          <cell r="AL30" t="str">
            <v>Block 2</v>
          </cell>
          <cell r="AM30" t="str">
            <v>Block 3</v>
          </cell>
          <cell r="AN30" t="str">
            <v>Block 4</v>
          </cell>
          <cell r="AP30" t="str">
            <v>Network Tariffs</v>
          </cell>
          <cell r="AQ30" t="str">
            <v>New Tariff Indicator</v>
          </cell>
          <cell r="AR30" t="str">
            <v>Customer No</v>
          </cell>
          <cell r="AS30" t="str">
            <v>kW</v>
          </cell>
          <cell r="AT30" t="str">
            <v>kVA</v>
          </cell>
          <cell r="AU30" t="str">
            <v>Block1</v>
          </cell>
          <cell r="AV30" t="str">
            <v>Block 2</v>
          </cell>
          <cell r="AW30" t="str">
            <v>Block 3</v>
          </cell>
          <cell r="AX30" t="str">
            <v>Block 4</v>
          </cell>
          <cell r="AY30" t="str">
            <v>Block 1</v>
          </cell>
          <cell r="AZ30" t="str">
            <v>Block 2</v>
          </cell>
          <cell r="BA30" t="str">
            <v>Block 1</v>
          </cell>
          <cell r="BB30" t="str">
            <v>Block 2</v>
          </cell>
          <cell r="BC30" t="str">
            <v>Block 3</v>
          </cell>
          <cell r="BD30" t="str">
            <v>Block 4</v>
          </cell>
          <cell r="BE30" t="str">
            <v>Block1</v>
          </cell>
          <cell r="BF30" t="str">
            <v>Block 2</v>
          </cell>
          <cell r="BG30" t="str">
            <v>Block 3</v>
          </cell>
          <cell r="BH30" t="str">
            <v>Block 4</v>
          </cell>
        </row>
        <row r="31">
          <cell r="AA31" t="str">
            <v>kWh</v>
          </cell>
          <cell r="AB31" t="str">
            <v>kWh</v>
          </cell>
          <cell r="AC31" t="str">
            <v>kWh</v>
          </cell>
          <cell r="AD31" t="str">
            <v>kWh</v>
          </cell>
          <cell r="AE31" t="str">
            <v>kWh</v>
          </cell>
          <cell r="AF31" t="str">
            <v>kWh</v>
          </cell>
          <cell r="AG31" t="str">
            <v>kWh</v>
          </cell>
          <cell r="AH31" t="str">
            <v>kWh</v>
          </cell>
          <cell r="AI31" t="str">
            <v>kWh</v>
          </cell>
          <cell r="AJ31" t="str">
            <v>kWh</v>
          </cell>
          <cell r="AK31" t="str">
            <v>kWh</v>
          </cell>
          <cell r="AL31" t="str">
            <v>kWh</v>
          </cell>
          <cell r="AM31" t="str">
            <v>kWh</v>
          </cell>
          <cell r="AN31" t="str">
            <v>kWh</v>
          </cell>
          <cell r="AU31" t="str">
            <v>kWh</v>
          </cell>
          <cell r="AV31" t="str">
            <v>kWh</v>
          </cell>
          <cell r="AW31" t="str">
            <v>kWh</v>
          </cell>
          <cell r="AX31" t="str">
            <v>kWh</v>
          </cell>
          <cell r="AY31" t="str">
            <v>kWh</v>
          </cell>
          <cell r="AZ31" t="str">
            <v>kWh</v>
          </cell>
          <cell r="BA31" t="str">
            <v>kWh</v>
          </cell>
          <cell r="BB31" t="str">
            <v>kWh</v>
          </cell>
          <cell r="BC31" t="str">
            <v>kWh</v>
          </cell>
          <cell r="BD31" t="str">
            <v>kWh</v>
          </cell>
          <cell r="BE31" t="str">
            <v>kWh</v>
          </cell>
          <cell r="BF31" t="str">
            <v>kWh</v>
          </cell>
          <cell r="BG31" t="str">
            <v>kWh</v>
          </cell>
          <cell r="BH31" t="str">
            <v>kWh</v>
          </cell>
        </row>
        <row r="32">
          <cell r="V32" t="str">
            <v>Residential Single Rate</v>
          </cell>
          <cell r="W32" t="str">
            <v/>
          </cell>
          <cell r="X32">
            <v>-5121.6099999999997</v>
          </cell>
          <cell r="AA32">
            <v>-15946521.521437585</v>
          </cell>
          <cell r="AB32">
            <v>-7877003.0624667527</v>
          </cell>
          <cell r="AC32">
            <v>-234195.10805862959</v>
          </cell>
          <cell r="AD32">
            <v>-50072.146365158864</v>
          </cell>
          <cell r="AE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P32" t="str">
            <v>Residential Single Rate</v>
          </cell>
          <cell r="AQ32" t="str">
            <v/>
          </cell>
        </row>
        <row r="33">
          <cell r="V33" t="str">
            <v>ClimateSaver</v>
          </cell>
          <cell r="W33" t="str">
            <v/>
          </cell>
          <cell r="X33">
            <v>-192.95000000000002</v>
          </cell>
          <cell r="AA33">
            <v>-117939.4575</v>
          </cell>
          <cell r="AB33">
            <v>-28698.923699999996</v>
          </cell>
          <cell r="AC33">
            <v>-672.62580000000014</v>
          </cell>
          <cell r="AD33">
            <v>0</v>
          </cell>
          <cell r="AE33">
            <v>-277517.46110000001</v>
          </cell>
          <cell r="AG33">
            <v>0</v>
          </cell>
          <cell r="AH33">
            <v>0</v>
          </cell>
          <cell r="AI33">
            <v>0</v>
          </cell>
          <cell r="AK33">
            <v>0</v>
          </cell>
          <cell r="AL33">
            <v>0</v>
          </cell>
          <cell r="AM33">
            <v>0</v>
          </cell>
          <cell r="AP33" t="str">
            <v>ClimateSaver</v>
          </cell>
          <cell r="AQ33" t="str">
            <v/>
          </cell>
        </row>
        <row r="34">
          <cell r="V34" t="str">
            <v>ClimateSaver Interval</v>
          </cell>
          <cell r="W34" t="str">
            <v/>
          </cell>
          <cell r="X34">
            <v>-35.869999999999997</v>
          </cell>
          <cell r="AA34">
            <v>-16205.2071</v>
          </cell>
          <cell r="AB34">
            <v>-4024.9355000000005</v>
          </cell>
          <cell r="AC34">
            <v>-176.56780000000003</v>
          </cell>
          <cell r="AD34">
            <v>-47.006300000000003</v>
          </cell>
          <cell r="AE34">
            <v>-52733.044200000011</v>
          </cell>
          <cell r="AG34">
            <v>0</v>
          </cell>
          <cell r="AH34">
            <v>0</v>
          </cell>
          <cell r="AI34">
            <v>0</v>
          </cell>
          <cell r="AK34">
            <v>0</v>
          </cell>
          <cell r="AL34">
            <v>0</v>
          </cell>
          <cell r="AM34">
            <v>0</v>
          </cell>
          <cell r="AP34" t="str">
            <v>ClimateSaver Interval</v>
          </cell>
          <cell r="AQ34" t="str">
            <v/>
          </cell>
        </row>
        <row r="35">
          <cell r="V35" t="str">
            <v>New Tariff 3</v>
          </cell>
          <cell r="W35" t="str">
            <v/>
          </cell>
          <cell r="X35">
            <v>228.82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G35">
            <v>83882.361850000001</v>
          </cell>
          <cell r="AH35">
            <v>67105.889479999983</v>
          </cell>
          <cell r="AI35">
            <v>16776.472369999996</v>
          </cell>
          <cell r="AK35">
            <v>82562.626325000005</v>
          </cell>
          <cell r="AL35">
            <v>181637.77791499998</v>
          </cell>
          <cell r="AM35">
            <v>66050.101060000001</v>
          </cell>
          <cell r="AP35" t="str">
            <v>New Tariff 3</v>
          </cell>
          <cell r="AQ35" t="str">
            <v/>
          </cell>
        </row>
        <row r="36">
          <cell r="V36" t="str">
            <v>New Tariff 4</v>
          </cell>
          <cell r="W36" t="str">
            <v/>
          </cell>
          <cell r="X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I36">
            <v>0</v>
          </cell>
          <cell r="AK36">
            <v>0</v>
          </cell>
          <cell r="AL36">
            <v>0</v>
          </cell>
          <cell r="AM36">
            <v>0</v>
          </cell>
          <cell r="AP36" t="str">
            <v>New Tariff 4</v>
          </cell>
          <cell r="AQ36" t="str">
            <v/>
          </cell>
        </row>
        <row r="37">
          <cell r="V37" t="str">
            <v>New Tariff 5</v>
          </cell>
          <cell r="W37" t="str">
            <v/>
          </cell>
          <cell r="X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P37" t="str">
            <v>New Tariff 5</v>
          </cell>
          <cell r="AQ37" t="str">
            <v/>
          </cell>
        </row>
        <row r="38">
          <cell r="V38" t="str">
            <v>New Tariff 6</v>
          </cell>
          <cell r="W38" t="str">
            <v/>
          </cell>
          <cell r="X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I38">
            <v>0</v>
          </cell>
          <cell r="AK38">
            <v>0</v>
          </cell>
          <cell r="AL38">
            <v>0</v>
          </cell>
          <cell r="AM38">
            <v>0</v>
          </cell>
          <cell r="AP38" t="str">
            <v>New Tariff 6</v>
          </cell>
          <cell r="AQ38" t="str">
            <v/>
          </cell>
        </row>
        <row r="39">
          <cell r="V39" t="str">
            <v>New Tariff 7</v>
          </cell>
          <cell r="W39" t="str">
            <v/>
          </cell>
          <cell r="X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I39">
            <v>0</v>
          </cell>
          <cell r="AK39">
            <v>0</v>
          </cell>
          <cell r="AL39">
            <v>0</v>
          </cell>
          <cell r="AM39">
            <v>0</v>
          </cell>
          <cell r="AP39" t="str">
            <v>New Tariff 7</v>
          </cell>
          <cell r="AQ39" t="str">
            <v/>
          </cell>
        </row>
        <row r="40">
          <cell r="V40" t="str">
            <v>New Tariff 8</v>
          </cell>
          <cell r="W40" t="str">
            <v/>
          </cell>
          <cell r="X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I40">
            <v>0</v>
          </cell>
          <cell r="AK40">
            <v>0</v>
          </cell>
          <cell r="AL40">
            <v>0</v>
          </cell>
          <cell r="AM40">
            <v>0</v>
          </cell>
          <cell r="AP40" t="str">
            <v>New Tariff 8</v>
          </cell>
          <cell r="AQ40" t="str">
            <v/>
          </cell>
        </row>
        <row r="41">
          <cell r="V41" t="str">
            <v>New Tariff 9</v>
          </cell>
          <cell r="W41" t="str">
            <v/>
          </cell>
          <cell r="X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I41">
            <v>0</v>
          </cell>
          <cell r="AK41">
            <v>0</v>
          </cell>
          <cell r="AL41">
            <v>0</v>
          </cell>
          <cell r="AM41">
            <v>0</v>
          </cell>
          <cell r="AP41" t="str">
            <v>New Tariff 9</v>
          </cell>
          <cell r="AQ41" t="str">
            <v/>
          </cell>
        </row>
        <row r="42">
          <cell r="V42" t="str">
            <v>New Tariff 10</v>
          </cell>
          <cell r="W42" t="str">
            <v/>
          </cell>
          <cell r="X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I42">
            <v>0</v>
          </cell>
          <cell r="AK42">
            <v>0</v>
          </cell>
          <cell r="AL42">
            <v>0</v>
          </cell>
          <cell r="AM42">
            <v>0</v>
          </cell>
          <cell r="AP42" t="str">
            <v>New Tariff 10</v>
          </cell>
          <cell r="AQ42" t="str">
            <v/>
          </cell>
        </row>
        <row r="43">
          <cell r="V43" t="str">
            <v>New Tariff 11</v>
          </cell>
          <cell r="W43" t="str">
            <v/>
          </cell>
          <cell r="X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I43">
            <v>0</v>
          </cell>
          <cell r="AK43">
            <v>0</v>
          </cell>
          <cell r="AL43">
            <v>0</v>
          </cell>
          <cell r="AM43">
            <v>0</v>
          </cell>
          <cell r="AP43" t="str">
            <v>New Tariff 11</v>
          </cell>
          <cell r="AQ43" t="str">
            <v/>
          </cell>
        </row>
        <row r="44">
          <cell r="V44" t="str">
            <v>Residential Two Rate 5d</v>
          </cell>
          <cell r="W44" t="str">
            <v/>
          </cell>
          <cell r="X44">
            <v>-516.47</v>
          </cell>
          <cell r="AA44">
            <v>-1305736.8230169329</v>
          </cell>
          <cell r="AB44">
            <v>-336784.46943450469</v>
          </cell>
          <cell r="AC44">
            <v>-9946.6507905355247</v>
          </cell>
          <cell r="AD44">
            <v>-2313.9558623762218</v>
          </cell>
          <cell r="AE44">
            <v>-2761052.4760892661</v>
          </cell>
          <cell r="AG44">
            <v>0</v>
          </cell>
          <cell r="AH44">
            <v>0</v>
          </cell>
          <cell r="AI44">
            <v>0</v>
          </cell>
          <cell r="AK44">
            <v>0</v>
          </cell>
          <cell r="AL44">
            <v>0</v>
          </cell>
          <cell r="AM44">
            <v>0</v>
          </cell>
          <cell r="AP44" t="str">
            <v>Residential Two Rate 5d</v>
          </cell>
          <cell r="AQ44" t="str">
            <v/>
          </cell>
        </row>
        <row r="45">
          <cell r="V45" t="str">
            <v>Docklands Two Rate 5d</v>
          </cell>
          <cell r="W45" t="str">
            <v/>
          </cell>
          <cell r="X45">
            <v>-5.86</v>
          </cell>
          <cell r="AA45">
            <v>-18256.2304</v>
          </cell>
          <cell r="AB45">
            <v>-3779.0770000000002</v>
          </cell>
          <cell r="AC45">
            <v>-646.16780000000006</v>
          </cell>
          <cell r="AD45">
            <v>-41.541199999999996</v>
          </cell>
          <cell r="AE45">
            <v>-23110.893199999999</v>
          </cell>
          <cell r="AG45">
            <v>0</v>
          </cell>
          <cell r="AH45">
            <v>0</v>
          </cell>
          <cell r="AI45">
            <v>0</v>
          </cell>
          <cell r="AK45">
            <v>0</v>
          </cell>
          <cell r="AL45">
            <v>0</v>
          </cell>
          <cell r="AM45">
            <v>0</v>
          </cell>
          <cell r="AP45" t="str">
            <v>Docklands Two Rate 5d</v>
          </cell>
          <cell r="AQ45" t="str">
            <v/>
          </cell>
        </row>
        <row r="46">
          <cell r="V46" t="str">
            <v>Residential Interval</v>
          </cell>
          <cell r="W46" t="str">
            <v/>
          </cell>
          <cell r="X46">
            <v>-117.99000000000001</v>
          </cell>
          <cell r="AA46">
            <v>-267102.20810000005</v>
          </cell>
          <cell r="AB46">
            <v>-105489.58709999999</v>
          </cell>
          <cell r="AC46">
            <v>-8602.9531000000006</v>
          </cell>
          <cell r="AD46">
            <v>-6693.9547000000002</v>
          </cell>
          <cell r="AE46">
            <v>-376234.72710000002</v>
          </cell>
          <cell r="AG46">
            <v>0</v>
          </cell>
          <cell r="AH46">
            <v>0</v>
          </cell>
          <cell r="AI46">
            <v>0</v>
          </cell>
          <cell r="AK46">
            <v>0</v>
          </cell>
          <cell r="AL46">
            <v>0</v>
          </cell>
          <cell r="AM46">
            <v>0</v>
          </cell>
          <cell r="AP46" t="str">
            <v>Residential Interval</v>
          </cell>
          <cell r="AQ46" t="str">
            <v/>
          </cell>
        </row>
        <row r="47">
          <cell r="V47" t="str">
            <v>Residential AMI</v>
          </cell>
          <cell r="W47" t="str">
            <v/>
          </cell>
          <cell r="X47">
            <v>5468.2665000000006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G47">
            <v>1968857.8736428597</v>
          </cell>
          <cell r="AH47">
            <v>4893348.8861125913</v>
          </cell>
          <cell r="AI47">
            <v>3316811.0341140521</v>
          </cell>
          <cell r="AK47">
            <v>3704896.1491078241</v>
          </cell>
          <cell r="AL47">
            <v>7777685.7304354394</v>
          </cell>
          <cell r="AM47">
            <v>6161762.4880278874</v>
          </cell>
          <cell r="AP47" t="str">
            <v>Residential AMI</v>
          </cell>
          <cell r="AQ47" t="str">
            <v/>
          </cell>
        </row>
        <row r="48">
          <cell r="V48" t="str">
            <v>Residential Docklands AMI</v>
          </cell>
          <cell r="W48" t="str">
            <v/>
          </cell>
          <cell r="X48">
            <v>287.80350000000004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G48">
            <v>103624.09861278209</v>
          </cell>
          <cell r="AH48">
            <v>257544.67821645213</v>
          </cell>
          <cell r="AI48">
            <v>174569.00179547645</v>
          </cell>
          <cell r="AK48">
            <v>194994.53416356971</v>
          </cell>
          <cell r="AL48">
            <v>409351.8805492337</v>
          </cell>
          <cell r="AM48">
            <v>324303.28884357307</v>
          </cell>
          <cell r="AP48" t="str">
            <v>Residential Docklands AMI</v>
          </cell>
          <cell r="AQ48" t="str">
            <v/>
          </cell>
        </row>
        <row r="49">
          <cell r="V49" t="str">
            <v>New Tariff 5</v>
          </cell>
          <cell r="W49" t="str">
            <v/>
          </cell>
          <cell r="X49">
            <v>5.8599999999999985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3262.2973055391649</v>
          </cell>
          <cell r="AH49">
            <v>8108.0300919292667</v>
          </cell>
          <cell r="AI49">
            <v>5495.7870979038535</v>
          </cell>
          <cell r="AK49">
            <v>6082.5537234769627</v>
          </cell>
          <cell r="AL49">
            <v>12769.100508009114</v>
          </cell>
          <cell r="AM49">
            <v>10116.140873141634</v>
          </cell>
          <cell r="AP49" t="str">
            <v>New Tariff 5</v>
          </cell>
          <cell r="AQ49" t="str">
            <v/>
          </cell>
        </row>
        <row r="50">
          <cell r="V50" t="str">
            <v>New Tariff 6</v>
          </cell>
          <cell r="W50" t="str">
            <v/>
          </cell>
          <cell r="X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L50">
            <v>0</v>
          </cell>
          <cell r="AM50">
            <v>0</v>
          </cell>
          <cell r="AP50" t="str">
            <v>New Tariff 6</v>
          </cell>
          <cell r="AQ50" t="str">
            <v/>
          </cell>
        </row>
        <row r="51">
          <cell r="V51" t="str">
            <v>New Tariff 7</v>
          </cell>
          <cell r="W51" t="str">
            <v/>
          </cell>
          <cell r="X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I51">
            <v>0</v>
          </cell>
          <cell r="AK51">
            <v>0</v>
          </cell>
          <cell r="AL51">
            <v>0</v>
          </cell>
          <cell r="AM51">
            <v>0</v>
          </cell>
          <cell r="AP51" t="str">
            <v>New Tariff 7</v>
          </cell>
          <cell r="AQ51" t="str">
            <v/>
          </cell>
        </row>
        <row r="52">
          <cell r="V52" t="str">
            <v>New Tariff 8</v>
          </cell>
          <cell r="W52" t="str">
            <v/>
          </cell>
          <cell r="X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I52">
            <v>0</v>
          </cell>
          <cell r="AK52">
            <v>0</v>
          </cell>
          <cell r="AL52">
            <v>0</v>
          </cell>
          <cell r="AM52">
            <v>0</v>
          </cell>
          <cell r="AP52" t="str">
            <v>New Tariff 8</v>
          </cell>
          <cell r="AQ52" t="str">
            <v/>
          </cell>
        </row>
        <row r="53">
          <cell r="V53" t="str">
            <v>New Tariff 9</v>
          </cell>
          <cell r="W53" t="str">
            <v/>
          </cell>
          <cell r="X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K53">
            <v>0</v>
          </cell>
          <cell r="AL53">
            <v>0</v>
          </cell>
          <cell r="AM53">
            <v>0</v>
          </cell>
          <cell r="AP53" t="str">
            <v>New Tariff 9</v>
          </cell>
          <cell r="AQ53" t="str">
            <v/>
          </cell>
        </row>
        <row r="54">
          <cell r="V54" t="str">
            <v>New Tariff 10</v>
          </cell>
          <cell r="W54" t="str">
            <v/>
          </cell>
          <cell r="X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I54">
            <v>0</v>
          </cell>
          <cell r="AK54">
            <v>0</v>
          </cell>
          <cell r="AL54">
            <v>0</v>
          </cell>
          <cell r="AM54">
            <v>0</v>
          </cell>
          <cell r="AP54" t="str">
            <v>New Tariff 10</v>
          </cell>
          <cell r="AQ54" t="str">
            <v/>
          </cell>
        </row>
        <row r="55">
          <cell r="V55" t="str">
            <v>New Tariff 11</v>
          </cell>
          <cell r="W55" t="str">
            <v/>
          </cell>
          <cell r="X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I55">
            <v>0</v>
          </cell>
          <cell r="AK55">
            <v>0</v>
          </cell>
          <cell r="AL55">
            <v>0</v>
          </cell>
          <cell r="AM55">
            <v>0</v>
          </cell>
          <cell r="AP55" t="str">
            <v>New Tariff 11</v>
          </cell>
          <cell r="AQ55" t="str">
            <v/>
          </cell>
        </row>
        <row r="56">
          <cell r="V56" t="str">
            <v>Dedicated circuit</v>
          </cell>
          <cell r="W56" t="str">
            <v/>
          </cell>
          <cell r="X56">
            <v>-1824.25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-5316264.0327353766</v>
          </cell>
          <cell r="AG56">
            <v>0</v>
          </cell>
          <cell r="AH56">
            <v>0</v>
          </cell>
          <cell r="AI56">
            <v>0</v>
          </cell>
          <cell r="AK56">
            <v>0</v>
          </cell>
          <cell r="AL56">
            <v>0</v>
          </cell>
          <cell r="AM56">
            <v>0</v>
          </cell>
          <cell r="AP56" t="str">
            <v>Dedicated circuit</v>
          </cell>
          <cell r="AQ56" t="str">
            <v/>
          </cell>
        </row>
        <row r="57">
          <cell r="V57" t="str">
            <v>Hot Water Interval</v>
          </cell>
          <cell r="W57" t="str">
            <v/>
          </cell>
          <cell r="X57">
            <v>-42.29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-75596.95749999999</v>
          </cell>
          <cell r="AG57">
            <v>0</v>
          </cell>
          <cell r="AH57">
            <v>0</v>
          </cell>
          <cell r="AI57">
            <v>0</v>
          </cell>
          <cell r="AK57">
            <v>0</v>
          </cell>
          <cell r="AL57">
            <v>0</v>
          </cell>
          <cell r="AM57">
            <v>0</v>
          </cell>
          <cell r="AP57" t="str">
            <v>Hot Water Interval</v>
          </cell>
          <cell r="AQ57" t="str">
            <v/>
          </cell>
        </row>
        <row r="58">
          <cell r="V58" t="str">
            <v>Dedicated Circuit AMI - Slab Heat</v>
          </cell>
          <cell r="W58" t="str">
            <v/>
          </cell>
          <cell r="X58">
            <v>1866.54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I58">
            <v>1495610.9546655833</v>
          </cell>
          <cell r="AK58">
            <v>0</v>
          </cell>
          <cell r="AL58">
            <v>0</v>
          </cell>
          <cell r="AM58">
            <v>3896250.0355697931</v>
          </cell>
          <cell r="AP58" t="str">
            <v>Dedicated Circuit AMI - Slab Heat</v>
          </cell>
          <cell r="AQ58" t="str">
            <v/>
          </cell>
        </row>
        <row r="59">
          <cell r="V59" t="str">
            <v>Dedicated Circuit AMI - Hot Water</v>
          </cell>
          <cell r="W59" t="str">
            <v/>
          </cell>
          <cell r="X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K59">
            <v>0</v>
          </cell>
          <cell r="AL59">
            <v>0</v>
          </cell>
          <cell r="AM59">
            <v>0</v>
          </cell>
          <cell r="AP59" t="str">
            <v>Dedicated Circuit AMI - Hot Water</v>
          </cell>
          <cell r="AQ59" t="str">
            <v/>
          </cell>
        </row>
        <row r="60">
          <cell r="V60" t="str">
            <v>New Tariff 4</v>
          </cell>
          <cell r="W60" t="str">
            <v/>
          </cell>
          <cell r="X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I60">
            <v>0</v>
          </cell>
          <cell r="AK60">
            <v>0</v>
          </cell>
          <cell r="AL60">
            <v>0</v>
          </cell>
          <cell r="AM60">
            <v>0</v>
          </cell>
          <cell r="AP60" t="str">
            <v>New Tariff 4</v>
          </cell>
          <cell r="AQ60" t="str">
            <v/>
          </cell>
        </row>
        <row r="61">
          <cell r="V61" t="str">
            <v>New Tariff 5</v>
          </cell>
          <cell r="W61" t="str">
            <v/>
          </cell>
          <cell r="X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I61">
            <v>0</v>
          </cell>
          <cell r="AK61">
            <v>0</v>
          </cell>
          <cell r="AL61">
            <v>0</v>
          </cell>
          <cell r="AM61">
            <v>0</v>
          </cell>
          <cell r="AP61" t="str">
            <v>New Tariff 5</v>
          </cell>
          <cell r="AQ61" t="str">
            <v/>
          </cell>
        </row>
        <row r="62">
          <cell r="V62" t="str">
            <v>New Tariff 6</v>
          </cell>
          <cell r="W62" t="str">
            <v/>
          </cell>
          <cell r="X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I62">
            <v>0</v>
          </cell>
          <cell r="AK62">
            <v>0</v>
          </cell>
          <cell r="AL62">
            <v>0</v>
          </cell>
          <cell r="AM62">
            <v>0</v>
          </cell>
          <cell r="AP62" t="str">
            <v>New Tariff 6</v>
          </cell>
          <cell r="AQ62" t="str">
            <v/>
          </cell>
        </row>
        <row r="63">
          <cell r="V63" t="str">
            <v>New Tariff 7</v>
          </cell>
          <cell r="W63" t="str">
            <v/>
          </cell>
          <cell r="X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I63">
            <v>0</v>
          </cell>
          <cell r="AK63">
            <v>0</v>
          </cell>
          <cell r="AL63">
            <v>0</v>
          </cell>
          <cell r="AM63">
            <v>0</v>
          </cell>
          <cell r="AP63" t="str">
            <v>New Tariff 7</v>
          </cell>
          <cell r="AQ63" t="str">
            <v/>
          </cell>
        </row>
        <row r="64">
          <cell r="V64" t="str">
            <v>New Tariff 8</v>
          </cell>
          <cell r="W64" t="str">
            <v/>
          </cell>
          <cell r="X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I64">
            <v>0</v>
          </cell>
          <cell r="AK64">
            <v>0</v>
          </cell>
          <cell r="AL64">
            <v>0</v>
          </cell>
          <cell r="AM64">
            <v>0</v>
          </cell>
          <cell r="AP64" t="str">
            <v>New Tariff 8</v>
          </cell>
          <cell r="AQ64" t="str">
            <v/>
          </cell>
        </row>
        <row r="65">
          <cell r="V65" t="str">
            <v>New Tariff 9</v>
          </cell>
          <cell r="W65" t="str">
            <v/>
          </cell>
          <cell r="X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I65">
            <v>0</v>
          </cell>
          <cell r="AK65">
            <v>0</v>
          </cell>
          <cell r="AL65">
            <v>0</v>
          </cell>
          <cell r="AM65">
            <v>0</v>
          </cell>
          <cell r="AP65" t="str">
            <v>New Tariff 9</v>
          </cell>
          <cell r="AQ65" t="str">
            <v/>
          </cell>
        </row>
        <row r="66">
          <cell r="V66" t="str">
            <v>New Tariff 10</v>
          </cell>
          <cell r="W66" t="str">
            <v/>
          </cell>
          <cell r="X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P66" t="str">
            <v>New Tariff 10</v>
          </cell>
          <cell r="AQ66" t="str">
            <v/>
          </cell>
        </row>
        <row r="67">
          <cell r="V67" t="str">
            <v>New Tariff 11</v>
          </cell>
          <cell r="W67" t="str">
            <v/>
          </cell>
          <cell r="X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I67">
            <v>0</v>
          </cell>
          <cell r="AK67">
            <v>0</v>
          </cell>
          <cell r="AL67">
            <v>0</v>
          </cell>
          <cell r="AM67">
            <v>0</v>
          </cell>
          <cell r="AP67" t="str">
            <v>New Tariff 11</v>
          </cell>
          <cell r="AQ67" t="str">
            <v/>
          </cell>
        </row>
        <row r="68">
          <cell r="V68" t="str">
            <v>Non-Residential Single Rate</v>
          </cell>
          <cell r="W68" t="str">
            <v/>
          </cell>
          <cell r="X68">
            <v>-468.25</v>
          </cell>
          <cell r="AA68">
            <v>-901225.48981886101</v>
          </cell>
          <cell r="AB68">
            <v>-1179070.4079710187</v>
          </cell>
          <cell r="AC68">
            <v>-636800.24876307335</v>
          </cell>
          <cell r="AD68">
            <v>-213901.21184165883</v>
          </cell>
          <cell r="AE68">
            <v>0</v>
          </cell>
          <cell r="AG68">
            <v>0</v>
          </cell>
          <cell r="AH68">
            <v>0</v>
          </cell>
          <cell r="AI68">
            <v>0</v>
          </cell>
          <cell r="AK68">
            <v>0</v>
          </cell>
          <cell r="AL68">
            <v>0</v>
          </cell>
          <cell r="AM68">
            <v>0</v>
          </cell>
          <cell r="AP68" t="str">
            <v>Non-Residential Single Rate</v>
          </cell>
          <cell r="AQ68" t="str">
            <v/>
          </cell>
        </row>
        <row r="69">
          <cell r="V69" t="str">
            <v>Non-Residential Single Rate (R)</v>
          </cell>
          <cell r="W69" t="str">
            <v/>
          </cell>
          <cell r="X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I69">
            <v>0</v>
          </cell>
          <cell r="AK69">
            <v>0</v>
          </cell>
          <cell r="AL69">
            <v>0</v>
          </cell>
          <cell r="AM69">
            <v>0</v>
          </cell>
          <cell r="AP69" t="str">
            <v>Non-Residential Single Rate (R)</v>
          </cell>
          <cell r="AQ69" t="str">
            <v/>
          </cell>
        </row>
        <row r="70">
          <cell r="V70" t="str">
            <v>New Tariff 2</v>
          </cell>
          <cell r="W70" t="str">
            <v/>
          </cell>
          <cell r="X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I70">
            <v>0</v>
          </cell>
          <cell r="AK70">
            <v>0</v>
          </cell>
          <cell r="AL70">
            <v>0</v>
          </cell>
          <cell r="AM70">
            <v>0</v>
          </cell>
          <cell r="AP70" t="str">
            <v>New Tariff 2</v>
          </cell>
          <cell r="AQ70" t="str">
            <v/>
          </cell>
        </row>
        <row r="71">
          <cell r="V71" t="str">
            <v>New Tariff 3</v>
          </cell>
          <cell r="W71" t="str">
            <v/>
          </cell>
          <cell r="X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I71">
            <v>0</v>
          </cell>
          <cell r="AK71">
            <v>0</v>
          </cell>
          <cell r="AL71">
            <v>0</v>
          </cell>
          <cell r="AM71">
            <v>0</v>
          </cell>
          <cell r="AP71" t="str">
            <v>New Tariff 3</v>
          </cell>
          <cell r="AQ71" t="str">
            <v/>
          </cell>
        </row>
        <row r="72">
          <cell r="V72" t="str">
            <v>New Tariff 4</v>
          </cell>
          <cell r="W72" t="str">
            <v/>
          </cell>
          <cell r="X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G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M72">
            <v>0</v>
          </cell>
          <cell r="AP72" t="str">
            <v>New Tariff 4</v>
          </cell>
          <cell r="AQ72" t="str">
            <v/>
          </cell>
        </row>
        <row r="73">
          <cell r="V73" t="str">
            <v>New Tariff 5</v>
          </cell>
          <cell r="W73" t="str">
            <v/>
          </cell>
          <cell r="X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K73">
            <v>0</v>
          </cell>
          <cell r="AL73">
            <v>0</v>
          </cell>
          <cell r="AM73">
            <v>0</v>
          </cell>
          <cell r="AP73" t="str">
            <v>New Tariff 5</v>
          </cell>
          <cell r="AQ73" t="str">
            <v/>
          </cell>
        </row>
        <row r="74">
          <cell r="V74" t="str">
            <v>New Tariff 6</v>
          </cell>
          <cell r="W74" t="str">
            <v/>
          </cell>
          <cell r="X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G74">
            <v>0</v>
          </cell>
          <cell r="AH74">
            <v>0</v>
          </cell>
          <cell r="AI74">
            <v>0</v>
          </cell>
          <cell r="AK74">
            <v>0</v>
          </cell>
          <cell r="AL74">
            <v>0</v>
          </cell>
          <cell r="AM74">
            <v>0</v>
          </cell>
          <cell r="AP74" t="str">
            <v>New Tariff 6</v>
          </cell>
          <cell r="AQ74" t="str">
            <v/>
          </cell>
        </row>
        <row r="75">
          <cell r="V75" t="str">
            <v>New Tariff 7</v>
          </cell>
          <cell r="W75" t="str">
            <v/>
          </cell>
          <cell r="X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G75">
            <v>0</v>
          </cell>
          <cell r="AH75">
            <v>0</v>
          </cell>
          <cell r="AI75">
            <v>0</v>
          </cell>
          <cell r="AK75">
            <v>0</v>
          </cell>
          <cell r="AL75">
            <v>0</v>
          </cell>
          <cell r="AM75">
            <v>0</v>
          </cell>
          <cell r="AP75" t="str">
            <v>New Tariff 7</v>
          </cell>
          <cell r="AQ75" t="str">
            <v/>
          </cell>
        </row>
        <row r="76">
          <cell r="V76" t="str">
            <v>New Tariff 8</v>
          </cell>
          <cell r="W76" t="str">
            <v/>
          </cell>
          <cell r="X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G76">
            <v>0</v>
          </cell>
          <cell r="AH76">
            <v>0</v>
          </cell>
          <cell r="AI76">
            <v>0</v>
          </cell>
          <cell r="AK76">
            <v>0</v>
          </cell>
          <cell r="AL76">
            <v>0</v>
          </cell>
          <cell r="AM76">
            <v>0</v>
          </cell>
          <cell r="AP76" t="str">
            <v>New Tariff 8</v>
          </cell>
          <cell r="AQ76" t="str">
            <v/>
          </cell>
        </row>
        <row r="77">
          <cell r="V77" t="str">
            <v>New Tariff 9</v>
          </cell>
          <cell r="W77" t="str">
            <v/>
          </cell>
          <cell r="X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G77">
            <v>0</v>
          </cell>
          <cell r="AH77">
            <v>0</v>
          </cell>
          <cell r="AI77">
            <v>0</v>
          </cell>
          <cell r="AK77">
            <v>0</v>
          </cell>
          <cell r="AL77">
            <v>0</v>
          </cell>
          <cell r="AM77">
            <v>0</v>
          </cell>
          <cell r="AP77" t="str">
            <v>New Tariff 9</v>
          </cell>
          <cell r="AQ77" t="str">
            <v/>
          </cell>
        </row>
        <row r="78">
          <cell r="V78" t="str">
            <v>New Tariff 10</v>
          </cell>
          <cell r="W78" t="str">
            <v/>
          </cell>
          <cell r="X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G78">
            <v>0</v>
          </cell>
          <cell r="AH78">
            <v>0</v>
          </cell>
          <cell r="AI78">
            <v>0</v>
          </cell>
          <cell r="AK78">
            <v>0</v>
          </cell>
          <cell r="AL78">
            <v>0</v>
          </cell>
          <cell r="AM78">
            <v>0</v>
          </cell>
          <cell r="AP78" t="str">
            <v>New Tariff 10</v>
          </cell>
          <cell r="AQ78" t="str">
            <v/>
          </cell>
        </row>
        <row r="79">
          <cell r="V79" t="str">
            <v>New Tariff 11</v>
          </cell>
          <cell r="W79" t="str">
            <v/>
          </cell>
          <cell r="X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G79">
            <v>0</v>
          </cell>
          <cell r="AH79">
            <v>0</v>
          </cell>
          <cell r="AI79">
            <v>0</v>
          </cell>
          <cell r="AK79">
            <v>0</v>
          </cell>
          <cell r="AL79">
            <v>0</v>
          </cell>
          <cell r="AM79">
            <v>0</v>
          </cell>
          <cell r="AP79" t="str">
            <v>New Tariff 11</v>
          </cell>
          <cell r="AQ79" t="str">
            <v/>
          </cell>
        </row>
        <row r="80">
          <cell r="V80" t="str">
            <v>Non-Residential Two Rate 5d</v>
          </cell>
          <cell r="W80" t="str">
            <v/>
          </cell>
          <cell r="X80">
            <v>-351.89</v>
          </cell>
          <cell r="AA80">
            <v>-1013245.302061472</v>
          </cell>
          <cell r="AB80">
            <v>-2319177.8793448037</v>
          </cell>
          <cell r="AC80">
            <v>-2437533.4723109533</v>
          </cell>
          <cell r="AD80">
            <v>-1597405.9263119849</v>
          </cell>
          <cell r="AE80">
            <v>-5998847.2697737254</v>
          </cell>
          <cell r="AG80">
            <v>0</v>
          </cell>
          <cell r="AH80">
            <v>0</v>
          </cell>
          <cell r="AI80">
            <v>0</v>
          </cell>
          <cell r="AK80">
            <v>0</v>
          </cell>
          <cell r="AL80">
            <v>0</v>
          </cell>
          <cell r="AM80">
            <v>0</v>
          </cell>
          <cell r="AP80" t="str">
            <v>Non-Residential Two Rate 5d</v>
          </cell>
          <cell r="AQ80" t="str">
            <v/>
          </cell>
        </row>
        <row r="81">
          <cell r="V81" t="str">
            <v>Business Sunraysia</v>
          </cell>
          <cell r="W81" t="str">
            <v/>
          </cell>
          <cell r="X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K81">
            <v>0</v>
          </cell>
          <cell r="AL81">
            <v>0</v>
          </cell>
          <cell r="AM81">
            <v>0</v>
          </cell>
          <cell r="AP81" t="str">
            <v>Business Sunraysia</v>
          </cell>
          <cell r="AQ81" t="str">
            <v/>
          </cell>
        </row>
        <row r="82">
          <cell r="V82" t="str">
            <v>Non-Residential Interval</v>
          </cell>
          <cell r="W82" t="str">
            <v/>
          </cell>
          <cell r="X82">
            <v>-49.78</v>
          </cell>
          <cell r="AA82">
            <v>-131422.9228</v>
          </cell>
          <cell r="AB82">
            <v>-273773.0637</v>
          </cell>
          <cell r="AC82">
            <v>-272985.58400000003</v>
          </cell>
          <cell r="AD82">
            <v>-140603.33240000001</v>
          </cell>
          <cell r="AE82">
            <v>-553902.25809999998</v>
          </cell>
          <cell r="AG82">
            <v>0</v>
          </cell>
          <cell r="AH82">
            <v>0</v>
          </cell>
          <cell r="AI82">
            <v>0</v>
          </cell>
          <cell r="AK82">
            <v>0</v>
          </cell>
          <cell r="AL82">
            <v>0</v>
          </cell>
          <cell r="AM82">
            <v>0</v>
          </cell>
          <cell r="AP82" t="str">
            <v>Non-Residential Interval</v>
          </cell>
          <cell r="AQ82" t="str">
            <v/>
          </cell>
        </row>
        <row r="83">
          <cell r="V83" t="str">
            <v>Non-Residential AMI</v>
          </cell>
          <cell r="W83" t="str">
            <v/>
          </cell>
          <cell r="X83">
            <v>919.92299999999989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G83">
            <v>1614398.78416373</v>
          </cell>
          <cell r="AH83">
            <v>4012385.3519261652</v>
          </cell>
          <cell r="AI83">
            <v>2719676.0987461079</v>
          </cell>
          <cell r="AK83">
            <v>2214235.0452690437</v>
          </cell>
          <cell r="AL83">
            <v>4648341.9837736217</v>
          </cell>
          <cell r="AM83">
            <v>3682583.7736102375</v>
          </cell>
          <cell r="AP83" t="str">
            <v>Non-Residential AMI</v>
          </cell>
          <cell r="AQ83" t="str">
            <v/>
          </cell>
        </row>
        <row r="84">
          <cell r="V84" t="str">
            <v>New Tariff 4</v>
          </cell>
          <cell r="W84" t="str">
            <v/>
          </cell>
          <cell r="X84">
            <v>48.417000000000002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G84">
            <v>84968.357061248957</v>
          </cell>
          <cell r="AH84">
            <v>211178.17641716663</v>
          </cell>
          <cell r="AI84">
            <v>143140.84730242673</v>
          </cell>
          <cell r="AK84">
            <v>116538.68659310759</v>
          </cell>
          <cell r="AL84">
            <v>244649.57809334857</v>
          </cell>
          <cell r="AM84">
            <v>193820.19861106511</v>
          </cell>
          <cell r="AP84" t="str">
            <v>New Tariff 4</v>
          </cell>
          <cell r="AQ84" t="str">
            <v/>
          </cell>
        </row>
        <row r="85">
          <cell r="V85" t="str">
            <v>New Tariff 5</v>
          </cell>
          <cell r="W85" t="str">
            <v/>
          </cell>
          <cell r="X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G85">
            <v>0</v>
          </cell>
          <cell r="AH85">
            <v>0</v>
          </cell>
          <cell r="AI85">
            <v>0</v>
          </cell>
          <cell r="AK85">
            <v>0</v>
          </cell>
          <cell r="AL85">
            <v>0</v>
          </cell>
          <cell r="AM85">
            <v>0</v>
          </cell>
          <cell r="AP85" t="str">
            <v>New Tariff 5</v>
          </cell>
          <cell r="AQ85" t="str">
            <v/>
          </cell>
        </row>
        <row r="86">
          <cell r="V86" t="str">
            <v>New Tariff 6</v>
          </cell>
          <cell r="W86" t="str">
            <v/>
          </cell>
          <cell r="X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K86">
            <v>0</v>
          </cell>
          <cell r="AL86">
            <v>0</v>
          </cell>
          <cell r="AM86">
            <v>0</v>
          </cell>
          <cell r="AP86" t="str">
            <v>New Tariff 6</v>
          </cell>
          <cell r="AQ86" t="str">
            <v/>
          </cell>
        </row>
        <row r="87">
          <cell r="V87" t="str">
            <v>New Tariff 7</v>
          </cell>
          <cell r="W87" t="str">
            <v/>
          </cell>
          <cell r="X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G87">
            <v>0</v>
          </cell>
          <cell r="AH87">
            <v>0</v>
          </cell>
          <cell r="AI87">
            <v>0</v>
          </cell>
          <cell r="AK87">
            <v>0</v>
          </cell>
          <cell r="AL87">
            <v>0</v>
          </cell>
          <cell r="AM87">
            <v>0</v>
          </cell>
          <cell r="AP87" t="str">
            <v>New Tariff 7</v>
          </cell>
          <cell r="AQ87" t="str">
            <v/>
          </cell>
        </row>
        <row r="88">
          <cell r="V88" t="str">
            <v>New Tariff 8</v>
          </cell>
          <cell r="W88" t="str">
            <v/>
          </cell>
          <cell r="X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G88">
            <v>0</v>
          </cell>
          <cell r="AH88">
            <v>0</v>
          </cell>
          <cell r="AI88">
            <v>0</v>
          </cell>
          <cell r="AK88">
            <v>0</v>
          </cell>
          <cell r="AL88">
            <v>0</v>
          </cell>
          <cell r="AM88">
            <v>0</v>
          </cell>
          <cell r="AP88" t="str">
            <v>New Tariff 8</v>
          </cell>
          <cell r="AQ88" t="str">
            <v/>
          </cell>
        </row>
        <row r="89">
          <cell r="V89" t="str">
            <v>New Tariff 9</v>
          </cell>
          <cell r="W89" t="str">
            <v/>
          </cell>
          <cell r="X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0</v>
          </cell>
          <cell r="AH89">
            <v>0</v>
          </cell>
          <cell r="AI89">
            <v>0</v>
          </cell>
          <cell r="AK89">
            <v>0</v>
          </cell>
          <cell r="AL89">
            <v>0</v>
          </cell>
          <cell r="AM89">
            <v>0</v>
          </cell>
          <cell r="AP89" t="str">
            <v>New Tariff 9</v>
          </cell>
          <cell r="AQ89" t="str">
            <v/>
          </cell>
        </row>
        <row r="90">
          <cell r="V90" t="str">
            <v>New Tariff 10</v>
          </cell>
          <cell r="W90" t="str">
            <v/>
          </cell>
          <cell r="X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G90">
            <v>0</v>
          </cell>
          <cell r="AH90">
            <v>0</v>
          </cell>
          <cell r="AI90">
            <v>0</v>
          </cell>
          <cell r="AK90">
            <v>0</v>
          </cell>
          <cell r="AL90">
            <v>0</v>
          </cell>
          <cell r="AM90">
            <v>0</v>
          </cell>
          <cell r="AP90" t="str">
            <v>New Tariff 10</v>
          </cell>
          <cell r="AQ90" t="str">
            <v/>
          </cell>
        </row>
        <row r="91">
          <cell r="V91" t="str">
            <v>New Tariff 11</v>
          </cell>
          <cell r="W91" t="str">
            <v/>
          </cell>
          <cell r="X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G91">
            <v>0</v>
          </cell>
          <cell r="AH91">
            <v>0</v>
          </cell>
          <cell r="AI91">
            <v>0</v>
          </cell>
          <cell r="AK91">
            <v>0</v>
          </cell>
          <cell r="AL91">
            <v>0</v>
          </cell>
          <cell r="AM91">
            <v>0</v>
          </cell>
          <cell r="AP91" t="str">
            <v>New Tariff 11</v>
          </cell>
          <cell r="AQ91" t="str">
            <v/>
          </cell>
        </row>
        <row r="92">
          <cell r="V92" t="str">
            <v>Non-Residential Two Rate 7d</v>
          </cell>
          <cell r="W92" t="str">
            <v/>
          </cell>
          <cell r="X92">
            <v>-98.42</v>
          </cell>
          <cell r="AA92">
            <v>-241091.8887229237</v>
          </cell>
          <cell r="AB92">
            <v>-466068.26777712564</v>
          </cell>
          <cell r="AC92">
            <v>-401973.95181267097</v>
          </cell>
          <cell r="AD92">
            <v>-421633.80389501131</v>
          </cell>
          <cell r="AE92">
            <v>-685254.60016198573</v>
          </cell>
          <cell r="AG92">
            <v>0</v>
          </cell>
          <cell r="AH92">
            <v>0</v>
          </cell>
          <cell r="AI92">
            <v>0</v>
          </cell>
          <cell r="AK92">
            <v>0</v>
          </cell>
          <cell r="AL92">
            <v>0</v>
          </cell>
          <cell r="AM92">
            <v>0</v>
          </cell>
          <cell r="AP92" t="str">
            <v>Non-Residential Two Rate 7d</v>
          </cell>
          <cell r="AQ92" t="str">
            <v/>
          </cell>
        </row>
        <row r="93">
          <cell r="V93" t="str">
            <v>New Tariff  1</v>
          </cell>
          <cell r="W93" t="str">
            <v/>
          </cell>
          <cell r="X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G93">
            <v>0</v>
          </cell>
          <cell r="AH93">
            <v>0</v>
          </cell>
          <cell r="AI93">
            <v>0</v>
          </cell>
          <cell r="AK93">
            <v>0</v>
          </cell>
          <cell r="AL93">
            <v>0</v>
          </cell>
          <cell r="AM93">
            <v>0</v>
          </cell>
          <cell r="AP93" t="str">
            <v>New Tariff  1</v>
          </cell>
          <cell r="AQ93" t="str">
            <v/>
          </cell>
        </row>
        <row r="94">
          <cell r="V94" t="str">
            <v>New Tariff  2</v>
          </cell>
          <cell r="W94" t="str">
            <v/>
          </cell>
          <cell r="X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K94">
            <v>0</v>
          </cell>
          <cell r="AL94">
            <v>0</v>
          </cell>
          <cell r="AM94">
            <v>0</v>
          </cell>
          <cell r="AP94" t="str">
            <v>New Tariff  2</v>
          </cell>
          <cell r="AQ94" t="str">
            <v/>
          </cell>
        </row>
        <row r="95">
          <cell r="V95" t="str">
            <v>New Tariff  3</v>
          </cell>
          <cell r="W95" t="str">
            <v/>
          </cell>
          <cell r="X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0</v>
          </cell>
          <cell r="AH95">
            <v>0</v>
          </cell>
          <cell r="AI95">
            <v>0</v>
          </cell>
          <cell r="AK95">
            <v>0</v>
          </cell>
          <cell r="AL95">
            <v>0</v>
          </cell>
          <cell r="AM95">
            <v>0</v>
          </cell>
          <cell r="AP95" t="str">
            <v>New Tariff  3</v>
          </cell>
          <cell r="AQ95" t="str">
            <v/>
          </cell>
        </row>
        <row r="96">
          <cell r="V96" t="str">
            <v>New Tariff  4</v>
          </cell>
          <cell r="W96" t="str">
            <v/>
          </cell>
          <cell r="X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G96">
            <v>0</v>
          </cell>
          <cell r="AH96">
            <v>0</v>
          </cell>
          <cell r="AI96">
            <v>0</v>
          </cell>
          <cell r="AK96">
            <v>0</v>
          </cell>
          <cell r="AL96">
            <v>0</v>
          </cell>
          <cell r="AM96">
            <v>0</v>
          </cell>
          <cell r="AP96" t="str">
            <v>New Tariff  4</v>
          </cell>
          <cell r="AQ96" t="str">
            <v/>
          </cell>
        </row>
        <row r="97">
          <cell r="V97" t="str">
            <v>New Tariff  5</v>
          </cell>
          <cell r="W97" t="str">
            <v/>
          </cell>
          <cell r="X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G97">
            <v>0</v>
          </cell>
          <cell r="AH97">
            <v>0</v>
          </cell>
          <cell r="AI97">
            <v>0</v>
          </cell>
          <cell r="AK97">
            <v>0</v>
          </cell>
          <cell r="AL97">
            <v>0</v>
          </cell>
          <cell r="AM97">
            <v>0</v>
          </cell>
          <cell r="AP97" t="str">
            <v>New Tariff  5</v>
          </cell>
          <cell r="AQ97" t="str">
            <v/>
          </cell>
        </row>
        <row r="98">
          <cell r="V98" t="str">
            <v>New Tariff  6</v>
          </cell>
          <cell r="W98" t="str">
            <v/>
          </cell>
          <cell r="X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K98">
            <v>0</v>
          </cell>
          <cell r="AL98">
            <v>0</v>
          </cell>
          <cell r="AM98">
            <v>0</v>
          </cell>
          <cell r="AP98" t="str">
            <v>New Tariff  6</v>
          </cell>
          <cell r="AQ98" t="str">
            <v/>
          </cell>
        </row>
        <row r="99">
          <cell r="V99" t="str">
            <v>New Tariff  7</v>
          </cell>
          <cell r="W99" t="str">
            <v/>
          </cell>
          <cell r="X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G99">
            <v>0</v>
          </cell>
          <cell r="AH99">
            <v>0</v>
          </cell>
          <cell r="AI99">
            <v>0</v>
          </cell>
          <cell r="AK99">
            <v>0</v>
          </cell>
          <cell r="AL99">
            <v>0</v>
          </cell>
          <cell r="AM99">
            <v>0</v>
          </cell>
          <cell r="AP99" t="str">
            <v>New Tariff  7</v>
          </cell>
          <cell r="AQ99" t="str">
            <v/>
          </cell>
        </row>
        <row r="100">
          <cell r="V100" t="str">
            <v>New Tariff  8</v>
          </cell>
          <cell r="W100" t="str">
            <v/>
          </cell>
          <cell r="X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0</v>
          </cell>
          <cell r="AL100">
            <v>0</v>
          </cell>
          <cell r="AM100">
            <v>0</v>
          </cell>
          <cell r="AP100" t="str">
            <v>New Tariff  8</v>
          </cell>
          <cell r="AQ100" t="str">
            <v/>
          </cell>
        </row>
        <row r="101">
          <cell r="V101" t="str">
            <v>New Tariff  9</v>
          </cell>
          <cell r="W101" t="str">
            <v/>
          </cell>
          <cell r="X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G101">
            <v>0</v>
          </cell>
          <cell r="AH101">
            <v>0</v>
          </cell>
          <cell r="AI101">
            <v>0</v>
          </cell>
          <cell r="AK101">
            <v>0</v>
          </cell>
          <cell r="AL101">
            <v>0</v>
          </cell>
          <cell r="AM101">
            <v>0</v>
          </cell>
          <cell r="AP101" t="str">
            <v>New Tariff  9</v>
          </cell>
          <cell r="AQ101" t="str">
            <v/>
          </cell>
        </row>
        <row r="102">
          <cell r="V102" t="str">
            <v>New Tariff  10</v>
          </cell>
          <cell r="W102" t="str">
            <v/>
          </cell>
          <cell r="X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G102">
            <v>0</v>
          </cell>
          <cell r="AH102">
            <v>0</v>
          </cell>
          <cell r="AI102">
            <v>0</v>
          </cell>
          <cell r="AK102">
            <v>0</v>
          </cell>
          <cell r="AL102">
            <v>0</v>
          </cell>
          <cell r="AM102">
            <v>0</v>
          </cell>
          <cell r="AP102" t="str">
            <v>New Tariff  10</v>
          </cell>
          <cell r="AQ102" t="str">
            <v/>
          </cell>
        </row>
        <row r="103">
          <cell r="V103" t="str">
            <v>New Tariff  11</v>
          </cell>
          <cell r="W103" t="str">
            <v/>
          </cell>
          <cell r="X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G103">
            <v>0</v>
          </cell>
          <cell r="AH103">
            <v>0</v>
          </cell>
          <cell r="AI103">
            <v>0</v>
          </cell>
          <cell r="AK103">
            <v>0</v>
          </cell>
          <cell r="AL103">
            <v>0</v>
          </cell>
          <cell r="AM103">
            <v>0</v>
          </cell>
          <cell r="AP103" t="str">
            <v>New Tariff  11</v>
          </cell>
          <cell r="AQ103" t="str">
            <v/>
          </cell>
        </row>
        <row r="104">
          <cell r="V104" t="str">
            <v>Unmetered supplies</v>
          </cell>
          <cell r="W104" t="str">
            <v/>
          </cell>
          <cell r="AP104" t="str">
            <v>Unmetered supplies</v>
          </cell>
          <cell r="AQ104" t="str">
            <v/>
          </cell>
        </row>
        <row r="105">
          <cell r="V105" t="str">
            <v>New Tariff 1</v>
          </cell>
          <cell r="W105" t="str">
            <v/>
          </cell>
          <cell r="AP105" t="str">
            <v>New Tariff 1</v>
          </cell>
          <cell r="AQ105" t="str">
            <v/>
          </cell>
        </row>
        <row r="106">
          <cell r="V106" t="str">
            <v>New Tariff 2</v>
          </cell>
          <cell r="W106" t="str">
            <v/>
          </cell>
          <cell r="AP106" t="str">
            <v>New Tariff 2</v>
          </cell>
          <cell r="AQ106" t="str">
            <v/>
          </cell>
        </row>
        <row r="107">
          <cell r="V107" t="str">
            <v>Large Low Voltage Demand (kVa)</v>
          </cell>
          <cell r="W107" t="str">
            <v/>
          </cell>
          <cell r="X107">
            <v>63.900000000000006</v>
          </cell>
          <cell r="Z107">
            <v>12912.941132649003</v>
          </cell>
          <cell r="AA107">
            <v>17323617.495999999</v>
          </cell>
          <cell r="AB107">
            <v>0</v>
          </cell>
          <cell r="AC107">
            <v>0</v>
          </cell>
          <cell r="AD107">
            <v>0</v>
          </cell>
          <cell r="AE107">
            <v>12455634.363000002</v>
          </cell>
          <cell r="AP107" t="str">
            <v>Large Low Voltage Demand (kVa)</v>
          </cell>
          <cell r="AQ107" t="str">
            <v/>
          </cell>
        </row>
        <row r="108">
          <cell r="V108" t="str">
            <v>Large Low Voltage Demand Docklands (kVa)</v>
          </cell>
          <cell r="W108" t="str">
            <v/>
          </cell>
          <cell r="X108">
            <v>0.8</v>
          </cell>
          <cell r="Z108">
            <v>211.995573579379</v>
          </cell>
          <cell r="AA108">
            <v>364060.80000000005</v>
          </cell>
          <cell r="AB108">
            <v>0</v>
          </cell>
          <cell r="AC108">
            <v>0</v>
          </cell>
          <cell r="AD108">
            <v>0</v>
          </cell>
          <cell r="AE108">
            <v>375901.94800000003</v>
          </cell>
          <cell r="AP108" t="str">
            <v>Large Low Voltage Demand Docklands (kVa)</v>
          </cell>
          <cell r="AQ108" t="str">
            <v/>
          </cell>
        </row>
        <row r="109">
          <cell r="V109" t="str">
            <v>Large Low Voltage Demand CXX (kVa)</v>
          </cell>
          <cell r="W109" t="str">
            <v/>
          </cell>
          <cell r="X109">
            <v>71.100000000000009</v>
          </cell>
          <cell r="Z109">
            <v>38526.458076018374</v>
          </cell>
          <cell r="AA109">
            <v>55011025.507951908</v>
          </cell>
          <cell r="AB109">
            <v>0</v>
          </cell>
          <cell r="AC109">
            <v>0</v>
          </cell>
          <cell r="AD109">
            <v>0</v>
          </cell>
          <cell r="AE109">
            <v>41014289.185920589</v>
          </cell>
          <cell r="AP109" t="str">
            <v>Large Low Voltage Demand CXX (kVa)</v>
          </cell>
          <cell r="AQ109" t="str">
            <v/>
          </cell>
        </row>
        <row r="110">
          <cell r="V110" t="str">
            <v>New Tariff 6</v>
          </cell>
          <cell r="W110" t="str">
            <v/>
          </cell>
          <cell r="AP110" t="str">
            <v>New Tariff 6</v>
          </cell>
          <cell r="AQ110" t="str">
            <v/>
          </cell>
        </row>
        <row r="111">
          <cell r="V111" t="str">
            <v>New Tariff 7</v>
          </cell>
          <cell r="W111" t="str">
            <v/>
          </cell>
          <cell r="AP111" t="str">
            <v>New Tariff 7</v>
          </cell>
          <cell r="AQ111" t="str">
            <v/>
          </cell>
        </row>
        <row r="112">
          <cell r="V112" t="str">
            <v>New Tariff 8</v>
          </cell>
          <cell r="W112" t="str">
            <v/>
          </cell>
          <cell r="AP112" t="str">
            <v>New Tariff 8</v>
          </cell>
          <cell r="AQ112" t="str">
            <v/>
          </cell>
        </row>
        <row r="113">
          <cell r="V113" t="str">
            <v>New Tariff 9</v>
          </cell>
          <cell r="W113" t="str">
            <v/>
          </cell>
          <cell r="AP113" t="str">
            <v>New Tariff 9</v>
          </cell>
          <cell r="AQ113" t="str">
            <v/>
          </cell>
        </row>
        <row r="114">
          <cell r="V114" t="str">
            <v>New Tariff 10</v>
          </cell>
          <cell r="W114" t="str">
            <v/>
          </cell>
          <cell r="AP114" t="str">
            <v>New Tariff 10</v>
          </cell>
          <cell r="AQ114" t="str">
            <v/>
          </cell>
        </row>
        <row r="115">
          <cell r="V115" t="str">
            <v>New Tariff 11</v>
          </cell>
          <cell r="W115" t="str">
            <v/>
          </cell>
          <cell r="AP115" t="str">
            <v>New Tariff 11</v>
          </cell>
          <cell r="AQ115" t="str">
            <v/>
          </cell>
        </row>
        <row r="116">
          <cell r="V116" t="str">
            <v>Large Low Voltage Demand</v>
          </cell>
          <cell r="W116" t="str">
            <v/>
          </cell>
          <cell r="X116">
            <v>-71.100000000000009</v>
          </cell>
          <cell r="Y116">
            <v>-33263.066666666673</v>
          </cell>
          <cell r="Z116">
            <v>0</v>
          </cell>
          <cell r="AA116">
            <v>-55011025.507951908</v>
          </cell>
          <cell r="AB116">
            <v>0</v>
          </cell>
          <cell r="AC116">
            <v>0</v>
          </cell>
          <cell r="AD116">
            <v>0</v>
          </cell>
          <cell r="AE116">
            <v>-41014289.185920589</v>
          </cell>
          <cell r="AP116" t="str">
            <v>Large Low Voltage Demand</v>
          </cell>
          <cell r="AQ116" t="str">
            <v/>
          </cell>
        </row>
        <row r="117">
          <cell r="V117" t="str">
            <v>Large Low Voltage Demand A</v>
          </cell>
          <cell r="W117" t="str">
            <v/>
          </cell>
          <cell r="AP117" t="str">
            <v>Large Low Voltage Demand A</v>
          </cell>
          <cell r="AQ117" t="str">
            <v/>
          </cell>
        </row>
        <row r="118">
          <cell r="V118" t="str">
            <v>Large Low Voltage Demand C</v>
          </cell>
          <cell r="W118" t="str">
            <v/>
          </cell>
          <cell r="AP118" t="str">
            <v>Large Low Voltage Demand C</v>
          </cell>
          <cell r="AQ118" t="str">
            <v/>
          </cell>
        </row>
        <row r="119">
          <cell r="V119" t="str">
            <v>Large Low Voltage Demand S</v>
          </cell>
          <cell r="W119" t="str">
            <v/>
          </cell>
          <cell r="AP119" t="str">
            <v>Large Low Voltage Demand S</v>
          </cell>
          <cell r="AQ119" t="str">
            <v/>
          </cell>
        </row>
        <row r="120">
          <cell r="V120" t="str">
            <v>Large Low Voltage Demand Docklands</v>
          </cell>
          <cell r="W120" t="str">
            <v/>
          </cell>
          <cell r="X120">
            <v>-0.8</v>
          </cell>
          <cell r="Y120">
            <v>-182.63333333333333</v>
          </cell>
          <cell r="Z120">
            <v>0</v>
          </cell>
          <cell r="AA120">
            <v>-364060.80000000005</v>
          </cell>
          <cell r="AB120">
            <v>0</v>
          </cell>
          <cell r="AC120">
            <v>0</v>
          </cell>
          <cell r="AD120">
            <v>0</v>
          </cell>
          <cell r="AE120">
            <v>-375901.94800000003</v>
          </cell>
          <cell r="AP120" t="str">
            <v>Large Low Voltage Demand Docklands</v>
          </cell>
          <cell r="AQ120" t="str">
            <v/>
          </cell>
        </row>
        <row r="121">
          <cell r="V121" t="str">
            <v>Large Low Voltage Demand CXX</v>
          </cell>
          <cell r="W121" t="str">
            <v/>
          </cell>
          <cell r="X121">
            <v>-63.900000000000006</v>
          </cell>
          <cell r="Y121">
            <v>-11103.233333333334</v>
          </cell>
          <cell r="Z121">
            <v>0</v>
          </cell>
          <cell r="AA121">
            <v>-17323617.495999999</v>
          </cell>
          <cell r="AB121">
            <v>0</v>
          </cell>
          <cell r="AC121">
            <v>0</v>
          </cell>
          <cell r="AD121">
            <v>0</v>
          </cell>
          <cell r="AE121">
            <v>-12455634.363000002</v>
          </cell>
          <cell r="AP121" t="str">
            <v>Large Low Voltage Demand CXX</v>
          </cell>
          <cell r="AQ121" t="str">
            <v/>
          </cell>
        </row>
        <row r="122">
          <cell r="V122" t="str">
            <v>Large Low Voltage Demand EN.R</v>
          </cell>
          <cell r="W122" t="str">
            <v/>
          </cell>
          <cell r="AP122" t="str">
            <v>Large Low Voltage Demand EN.R</v>
          </cell>
          <cell r="AQ122" t="str">
            <v/>
          </cell>
        </row>
        <row r="123">
          <cell r="V123" t="str">
            <v>Large Low Voltage Demand EN.NR</v>
          </cell>
          <cell r="W123" t="str">
            <v/>
          </cell>
          <cell r="AP123" t="str">
            <v>Large Low Voltage Demand EN.NR</v>
          </cell>
          <cell r="AQ123" t="str">
            <v/>
          </cell>
        </row>
        <row r="124">
          <cell r="V124" t="str">
            <v>Large Low Voltage Demand EN.R CXX</v>
          </cell>
          <cell r="W124" t="str">
            <v/>
          </cell>
          <cell r="AP124" t="str">
            <v>Large Low Voltage Demand EN.R CXX</v>
          </cell>
          <cell r="AQ124" t="str">
            <v/>
          </cell>
        </row>
        <row r="125">
          <cell r="V125" t="str">
            <v>Large Low Voltage Demand EN.NR CXX</v>
          </cell>
          <cell r="W125" t="str">
            <v/>
          </cell>
          <cell r="AP125" t="str">
            <v>Large Low Voltage Demand EN.NR CXX</v>
          </cell>
          <cell r="AQ125" t="str">
            <v/>
          </cell>
        </row>
        <row r="126">
          <cell r="V126" t="str">
            <v>New Tariff 10</v>
          </cell>
          <cell r="W126" t="str">
            <v/>
          </cell>
          <cell r="AP126" t="str">
            <v>New Tariff 10</v>
          </cell>
          <cell r="AQ126" t="str">
            <v/>
          </cell>
        </row>
        <row r="127">
          <cell r="V127" t="str">
            <v>New Tariff 11</v>
          </cell>
          <cell r="W127" t="str">
            <v/>
          </cell>
          <cell r="AP127" t="str">
            <v>New Tariff 11</v>
          </cell>
          <cell r="AQ127" t="str">
            <v/>
          </cell>
        </row>
        <row r="128">
          <cell r="V128" t="str">
            <v>High Voltage Demand</v>
          </cell>
          <cell r="W128" t="str">
            <v/>
          </cell>
          <cell r="X128">
            <v>-10.100000000000001</v>
          </cell>
          <cell r="Y128">
            <v>-24992.183333333338</v>
          </cell>
          <cell r="Z128">
            <v>0</v>
          </cell>
          <cell r="AA128">
            <v>-49742165.472434223</v>
          </cell>
          <cell r="AB128">
            <v>0</v>
          </cell>
          <cell r="AC128">
            <v>0</v>
          </cell>
          <cell r="AD128">
            <v>0</v>
          </cell>
          <cell r="AE128">
            <v>-45528815.160881594</v>
          </cell>
          <cell r="AP128" t="str">
            <v>High Voltage Demand</v>
          </cell>
          <cell r="AQ128" t="str">
            <v/>
          </cell>
        </row>
        <row r="129">
          <cell r="V129" t="str">
            <v>High Voltage Demand A</v>
          </cell>
          <cell r="W129" t="str">
            <v/>
          </cell>
          <cell r="AP129" t="str">
            <v>High Voltage Demand A</v>
          </cell>
          <cell r="AQ129" t="str">
            <v/>
          </cell>
        </row>
        <row r="130">
          <cell r="V130" t="str">
            <v>High Voltage Demand C</v>
          </cell>
          <cell r="W130" t="str">
            <v/>
          </cell>
          <cell r="AP130" t="str">
            <v>High Voltage Demand C</v>
          </cell>
          <cell r="AQ130" t="str">
            <v/>
          </cell>
        </row>
        <row r="131">
          <cell r="V131" t="str">
            <v>High Voltage Demand D1</v>
          </cell>
          <cell r="W131" t="str">
            <v/>
          </cell>
          <cell r="AP131" t="str">
            <v>High Voltage Demand D1</v>
          </cell>
          <cell r="AQ131" t="str">
            <v/>
          </cell>
        </row>
        <row r="132">
          <cell r="V132" t="str">
            <v>High Voltage Demand D2</v>
          </cell>
          <cell r="W132" t="str">
            <v/>
          </cell>
          <cell r="AP132" t="str">
            <v>High Voltage Demand D2</v>
          </cell>
          <cell r="AQ132" t="str">
            <v/>
          </cell>
        </row>
        <row r="133">
          <cell r="V133" t="str">
            <v>High Voltage Demand Docklands</v>
          </cell>
          <cell r="W133" t="str">
            <v/>
          </cell>
          <cell r="X133">
            <v>-0.1</v>
          </cell>
          <cell r="Y133">
            <v>-100</v>
          </cell>
          <cell r="Z133">
            <v>0</v>
          </cell>
          <cell r="AA133">
            <v>-129893.6</v>
          </cell>
          <cell r="AB133">
            <v>0</v>
          </cell>
          <cell r="AC133">
            <v>0</v>
          </cell>
          <cell r="AD133">
            <v>0</v>
          </cell>
          <cell r="AE133">
            <v>-54067.200000000004</v>
          </cell>
          <cell r="AP133" t="str">
            <v>High Voltage Demand Docklands</v>
          </cell>
          <cell r="AQ133" t="str">
            <v/>
          </cell>
        </row>
        <row r="134">
          <cell r="V134" t="str">
            <v>High Voltage Demand D3</v>
          </cell>
          <cell r="W134" t="str">
            <v/>
          </cell>
          <cell r="AP134" t="str">
            <v>High Voltage Demand D3</v>
          </cell>
          <cell r="AQ134" t="str">
            <v/>
          </cell>
        </row>
        <row r="135">
          <cell r="V135" t="str">
            <v>High Voltage Demand D4</v>
          </cell>
          <cell r="W135" t="str">
            <v/>
          </cell>
          <cell r="AP135" t="str">
            <v>High Voltage Demand D4</v>
          </cell>
          <cell r="AQ135" t="str">
            <v/>
          </cell>
        </row>
        <row r="136">
          <cell r="V136" t="str">
            <v>High Voltage Demand D5</v>
          </cell>
          <cell r="W136" t="str">
            <v/>
          </cell>
          <cell r="AP136" t="str">
            <v>High Voltage Demand D5</v>
          </cell>
          <cell r="AQ136" t="str">
            <v/>
          </cell>
        </row>
        <row r="137">
          <cell r="V137" t="str">
            <v>High Voltage Demand EN.R</v>
          </cell>
          <cell r="W137" t="str">
            <v/>
          </cell>
          <cell r="AP137" t="str">
            <v>High Voltage Demand EN.R</v>
          </cell>
          <cell r="AQ137" t="str">
            <v/>
          </cell>
        </row>
        <row r="138">
          <cell r="V138" t="str">
            <v>High Voltage Demand EN.NR</v>
          </cell>
          <cell r="W138" t="str">
            <v/>
          </cell>
          <cell r="AP138" t="str">
            <v>High Voltage Demand EN.NR</v>
          </cell>
          <cell r="AQ138" t="str">
            <v/>
          </cell>
        </row>
        <row r="139">
          <cell r="V139" t="str">
            <v>New Tariff 11</v>
          </cell>
          <cell r="W139" t="str">
            <v/>
          </cell>
          <cell r="AP139" t="str">
            <v>New Tariff 11</v>
          </cell>
          <cell r="AQ139" t="str">
            <v/>
          </cell>
        </row>
        <row r="140">
          <cell r="V140" t="str">
            <v>New Tariff 1</v>
          </cell>
          <cell r="W140" t="str">
            <v/>
          </cell>
          <cell r="AP140" t="str">
            <v>New Tariff 1</v>
          </cell>
          <cell r="AQ140" t="str">
            <v/>
          </cell>
        </row>
        <row r="141">
          <cell r="V141" t="str">
            <v>New Tariff 2</v>
          </cell>
          <cell r="W141" t="str">
            <v/>
          </cell>
          <cell r="AP141" t="str">
            <v>New Tariff 2</v>
          </cell>
          <cell r="AQ141" t="str">
            <v/>
          </cell>
        </row>
        <row r="142">
          <cell r="V142" t="str">
            <v>High Voltage Demand (kVa)</v>
          </cell>
          <cell r="W142" t="str">
            <v/>
          </cell>
          <cell r="X142">
            <v>10.100000000000001</v>
          </cell>
          <cell r="Z142">
            <v>25794.250600970001</v>
          </cell>
          <cell r="AA142">
            <v>49742165.472434223</v>
          </cell>
          <cell r="AB142">
            <v>0</v>
          </cell>
          <cell r="AC142">
            <v>0</v>
          </cell>
          <cell r="AD142">
            <v>0</v>
          </cell>
          <cell r="AE142">
            <v>45528815.160881594</v>
          </cell>
          <cell r="AP142" t="str">
            <v>High Voltage Demand (kVa)</v>
          </cell>
          <cell r="AQ142" t="str">
            <v/>
          </cell>
        </row>
        <row r="143">
          <cell r="V143" t="str">
            <v>High Voltage Demand Docklands (kVa)</v>
          </cell>
          <cell r="W143" t="str">
            <v/>
          </cell>
          <cell r="X143">
            <v>0.1</v>
          </cell>
          <cell r="Z143">
            <v>103.20927250308262</v>
          </cell>
          <cell r="AA143">
            <v>129893.6</v>
          </cell>
          <cell r="AB143">
            <v>0</v>
          </cell>
          <cell r="AC143">
            <v>0</v>
          </cell>
          <cell r="AD143">
            <v>0</v>
          </cell>
          <cell r="AE143">
            <v>54067.200000000004</v>
          </cell>
          <cell r="AP143" t="str">
            <v>High Voltage Demand Docklands (kVa)</v>
          </cell>
          <cell r="AQ143" t="str">
            <v/>
          </cell>
        </row>
        <row r="144">
          <cell r="V144" t="str">
            <v>New Tariff 5</v>
          </cell>
          <cell r="W144" t="str">
            <v/>
          </cell>
          <cell r="AP144" t="str">
            <v>New Tariff 5</v>
          </cell>
          <cell r="AQ144" t="str">
            <v/>
          </cell>
        </row>
        <row r="145">
          <cell r="V145" t="str">
            <v>New Tariff 6</v>
          </cell>
          <cell r="W145" t="str">
            <v/>
          </cell>
          <cell r="AP145" t="str">
            <v>New Tariff 6</v>
          </cell>
          <cell r="AQ145" t="str">
            <v/>
          </cell>
        </row>
        <row r="146">
          <cell r="V146" t="str">
            <v>New Tariff 7</v>
          </cell>
          <cell r="W146" t="str">
            <v/>
          </cell>
          <cell r="AP146" t="str">
            <v>New Tariff 7</v>
          </cell>
          <cell r="AQ146" t="str">
            <v/>
          </cell>
        </row>
        <row r="147">
          <cell r="V147" t="str">
            <v>New Tariff 8</v>
          </cell>
          <cell r="W147" t="str">
            <v/>
          </cell>
          <cell r="AP147" t="str">
            <v>New Tariff 8</v>
          </cell>
          <cell r="AQ147" t="str">
            <v/>
          </cell>
        </row>
        <row r="148">
          <cell r="V148" t="str">
            <v>New Tariff 9</v>
          </cell>
          <cell r="W148" t="str">
            <v/>
          </cell>
          <cell r="AP148" t="str">
            <v>New Tariff 9</v>
          </cell>
          <cell r="AQ148" t="str">
            <v/>
          </cell>
        </row>
        <row r="149">
          <cell r="V149" t="str">
            <v>New Tariff 10</v>
          </cell>
          <cell r="W149" t="str">
            <v/>
          </cell>
          <cell r="AP149" t="str">
            <v>New Tariff 10</v>
          </cell>
          <cell r="AQ149" t="str">
            <v/>
          </cell>
        </row>
        <row r="150">
          <cell r="V150" t="str">
            <v>New Tariff 11</v>
          </cell>
          <cell r="W150" t="str">
            <v/>
          </cell>
          <cell r="AP150" t="str">
            <v>New Tariff 11</v>
          </cell>
          <cell r="AQ150" t="str">
            <v/>
          </cell>
        </row>
        <row r="151">
          <cell r="V151" t="str">
            <v>New Tariff 12</v>
          </cell>
          <cell r="W151" t="str">
            <v/>
          </cell>
          <cell r="AP151" t="str">
            <v>New Tariff 12</v>
          </cell>
          <cell r="AQ151" t="str">
            <v/>
          </cell>
        </row>
        <row r="152">
          <cell r="V152" t="str">
            <v>New Tariff 1</v>
          </cell>
          <cell r="W152" t="str">
            <v/>
          </cell>
          <cell r="AP152" t="str">
            <v>New Tariff 1</v>
          </cell>
          <cell r="AQ152" t="str">
            <v/>
          </cell>
        </row>
        <row r="153">
          <cell r="V153" t="str">
            <v>Subtransmission Demand A</v>
          </cell>
          <cell r="W153" t="str">
            <v/>
          </cell>
          <cell r="AP153" t="str">
            <v>Subtransmission Demand A</v>
          </cell>
          <cell r="AQ153" t="str">
            <v/>
          </cell>
        </row>
        <row r="154">
          <cell r="V154" t="str">
            <v>Subtransmission Demand G</v>
          </cell>
          <cell r="W154" t="str">
            <v/>
          </cell>
          <cell r="AP154" t="str">
            <v>Subtransmission Demand G</v>
          </cell>
          <cell r="AQ154" t="str">
            <v/>
          </cell>
        </row>
        <row r="155">
          <cell r="V155" t="str">
            <v>Subtransmission Demand S</v>
          </cell>
          <cell r="W155" t="str">
            <v/>
          </cell>
          <cell r="AP155" t="str">
            <v>Subtransmission Demand S</v>
          </cell>
          <cell r="AQ155" t="str">
            <v/>
          </cell>
        </row>
        <row r="156">
          <cell r="V156" t="str">
            <v>Subtransmission Demand (kVa)</v>
          </cell>
          <cell r="W156" t="str">
            <v/>
          </cell>
          <cell r="AP156" t="str">
            <v>Subtransmission Demand (kVa)</v>
          </cell>
          <cell r="AQ156" t="str">
            <v/>
          </cell>
        </row>
        <row r="157">
          <cell r="V157" t="str">
            <v>New Tariff 5</v>
          </cell>
          <cell r="W157" t="str">
            <v/>
          </cell>
          <cell r="AP157" t="str">
            <v>New Tariff 5</v>
          </cell>
          <cell r="AQ157" t="str">
            <v/>
          </cell>
        </row>
        <row r="158">
          <cell r="V158" t="str">
            <v>New Tariff 6</v>
          </cell>
          <cell r="W158" t="str">
            <v/>
          </cell>
          <cell r="AP158" t="str">
            <v>New Tariff 6</v>
          </cell>
          <cell r="AQ158" t="str">
            <v/>
          </cell>
        </row>
        <row r="159">
          <cell r="V159" t="str">
            <v>New Tariff 7</v>
          </cell>
          <cell r="W159" t="str">
            <v/>
          </cell>
          <cell r="AP159" t="str">
            <v>New Tariff 7</v>
          </cell>
          <cell r="AQ159" t="str">
            <v/>
          </cell>
        </row>
        <row r="160">
          <cell r="V160" t="str">
            <v>New Tariff 8</v>
          </cell>
          <cell r="W160" t="str">
            <v/>
          </cell>
          <cell r="AP160" t="str">
            <v>New Tariff 8</v>
          </cell>
          <cell r="AQ160" t="str">
            <v/>
          </cell>
        </row>
        <row r="161">
          <cell r="V161" t="str">
            <v>New Tariff 9</v>
          </cell>
          <cell r="W161" t="str">
            <v/>
          </cell>
          <cell r="AP161" t="str">
            <v>New Tariff 9</v>
          </cell>
          <cell r="AQ161" t="str">
            <v/>
          </cell>
        </row>
        <row r="162">
          <cell r="V162" t="str">
            <v>New Tariff 10</v>
          </cell>
          <cell r="W162" t="str">
            <v/>
          </cell>
          <cell r="AP162" t="str">
            <v>New Tariff 10</v>
          </cell>
          <cell r="AQ162" t="str">
            <v/>
          </cell>
        </row>
        <row r="163">
          <cell r="V163" t="str">
            <v>New Tariff 11</v>
          </cell>
          <cell r="W163" t="str">
            <v/>
          </cell>
          <cell r="AP163" t="str">
            <v>New Tariff 11</v>
          </cell>
          <cell r="AQ163" t="str">
            <v/>
          </cell>
        </row>
        <row r="164">
          <cell r="V164" t="str">
            <v>Total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P164" t="str">
            <v>Total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</row>
        <row r="172">
          <cell r="V172" t="str">
            <v>Source:</v>
          </cell>
          <cell r="Y172" t="str">
            <v>Max Demand</v>
          </cell>
          <cell r="AA172" t="str">
            <v>Peak consumption</v>
          </cell>
          <cell r="AE172" t="str">
            <v>Off Peak consumption</v>
          </cell>
          <cell r="AG172" t="str">
            <v>Summer Time of Use Tariffs</v>
          </cell>
          <cell r="AK172" t="str">
            <v>Winter Time of use tariffs</v>
          </cell>
        </row>
        <row r="173">
          <cell r="B173" t="str">
            <v>Network Tariffs</v>
          </cell>
          <cell r="C173" t="str">
            <v>Network Tariff Category</v>
          </cell>
          <cell r="D173" t="str">
            <v>Customer No</v>
          </cell>
          <cell r="E173" t="str">
            <v>kW</v>
          </cell>
          <cell r="F173" t="str">
            <v>kVA</v>
          </cell>
          <cell r="G173" t="str">
            <v>Block1</v>
          </cell>
          <cell r="H173" t="str">
            <v>Block 2</v>
          </cell>
          <cell r="I173" t="str">
            <v>Block 3</v>
          </cell>
          <cell r="J173" t="str">
            <v>Block 4</v>
          </cell>
          <cell r="K173" t="str">
            <v>Block 1</v>
          </cell>
          <cell r="L173" t="str">
            <v>Block 2</v>
          </cell>
          <cell r="M173" t="str">
            <v>Block 1</v>
          </cell>
          <cell r="N173" t="str">
            <v>Block 2</v>
          </cell>
          <cell r="O173" t="str">
            <v>Block 3</v>
          </cell>
          <cell r="P173" t="str">
            <v>Block 4</v>
          </cell>
          <cell r="Q173" t="str">
            <v>Block1</v>
          </cell>
          <cell r="R173" t="str">
            <v>Block 2</v>
          </cell>
          <cell r="S173" t="str">
            <v>Block 3</v>
          </cell>
          <cell r="T173" t="str">
            <v>Block 4</v>
          </cell>
          <cell r="V173" t="str">
            <v>Network Tariffs</v>
          </cell>
          <cell r="W173" t="str">
            <v>New Tariff Indicator</v>
          </cell>
          <cell r="X173" t="str">
            <v>Customer No</v>
          </cell>
          <cell r="Y173" t="str">
            <v>kW</v>
          </cell>
          <cell r="Z173" t="str">
            <v>kVA</v>
          </cell>
          <cell r="AA173" t="str">
            <v>Block1</v>
          </cell>
          <cell r="AB173" t="str">
            <v>Block 2</v>
          </cell>
          <cell r="AC173" t="str">
            <v>Block 3</v>
          </cell>
          <cell r="AD173" t="str">
            <v>Block 4</v>
          </cell>
          <cell r="AE173" t="str">
            <v>Block 1</v>
          </cell>
          <cell r="AF173" t="str">
            <v>Block 2</v>
          </cell>
          <cell r="AG173" t="str">
            <v>Block 1</v>
          </cell>
          <cell r="AH173" t="str">
            <v>Block 2</v>
          </cell>
          <cell r="AI173" t="str">
            <v>Block 3</v>
          </cell>
          <cell r="AJ173" t="str">
            <v>Block 4</v>
          </cell>
          <cell r="AK173" t="str">
            <v>Block1</v>
          </cell>
          <cell r="AL173" t="str">
            <v>Block 2</v>
          </cell>
          <cell r="AM173" t="str">
            <v>Block 3</v>
          </cell>
          <cell r="AN173" t="str">
            <v>Block 4</v>
          </cell>
        </row>
        <row r="174">
          <cell r="G174" t="str">
            <v>kWh</v>
          </cell>
          <cell r="H174" t="str">
            <v>kWh</v>
          </cell>
          <cell r="I174" t="str">
            <v>kWh</v>
          </cell>
          <cell r="J174" t="str">
            <v>kWh</v>
          </cell>
          <cell r="K174" t="str">
            <v>kWh</v>
          </cell>
          <cell r="L174" t="str">
            <v>kWh</v>
          </cell>
          <cell r="M174" t="str">
            <v>kWh</v>
          </cell>
          <cell r="N174" t="str">
            <v>kWh</v>
          </cell>
          <cell r="O174" t="str">
            <v>kWh</v>
          </cell>
          <cell r="P174" t="str">
            <v>kWh</v>
          </cell>
          <cell r="Q174" t="str">
            <v>kWh</v>
          </cell>
          <cell r="R174" t="str">
            <v>kWh</v>
          </cell>
          <cell r="S174" t="str">
            <v>kWh</v>
          </cell>
          <cell r="T174" t="str">
            <v>kWh</v>
          </cell>
          <cell r="AA174" t="str">
            <v>kWh</v>
          </cell>
          <cell r="AB174" t="str">
            <v>kWh</v>
          </cell>
          <cell r="AC174" t="str">
            <v>kWh</v>
          </cell>
          <cell r="AD174" t="str">
            <v>kWh</v>
          </cell>
          <cell r="AE174" t="str">
            <v>kWh</v>
          </cell>
          <cell r="AF174" t="str">
            <v>kWh</v>
          </cell>
          <cell r="AG174" t="str">
            <v>kWh</v>
          </cell>
          <cell r="AH174" t="str">
            <v>kWh</v>
          </cell>
          <cell r="AI174" t="str">
            <v>kWh</v>
          </cell>
          <cell r="AJ174" t="str">
            <v>kWh</v>
          </cell>
          <cell r="AK174" t="str">
            <v>kWh</v>
          </cell>
          <cell r="AL174" t="str">
            <v>kWh</v>
          </cell>
          <cell r="AM174" t="str">
            <v>kWh</v>
          </cell>
          <cell r="AN174" t="str">
            <v>kWh</v>
          </cell>
        </row>
        <row r="175">
          <cell r="B175" t="str">
            <v>Residential Single Rate</v>
          </cell>
          <cell r="C175" t="str">
            <v>D1</v>
          </cell>
          <cell r="D175">
            <v>513432</v>
          </cell>
          <cell r="E175">
            <v>0</v>
          </cell>
          <cell r="F175">
            <v>0</v>
          </cell>
          <cell r="G175">
            <v>1679834536.5632386</v>
          </cell>
          <cell r="H175">
            <v>838046310.39428258</v>
          </cell>
          <cell r="I175">
            <v>25050838.938568339</v>
          </cell>
          <cell r="J175">
            <v>4957391.7511420241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 t="str">
            <v>Residential Single Rate</v>
          </cell>
          <cell r="W175" t="str">
            <v/>
          </cell>
        </row>
        <row r="176">
          <cell r="B176" t="str">
            <v>ClimateSaver</v>
          </cell>
          <cell r="C176" t="str">
            <v>D1.CS</v>
          </cell>
          <cell r="D176">
            <v>19245</v>
          </cell>
          <cell r="E176">
            <v>0</v>
          </cell>
          <cell r="F176">
            <v>0</v>
          </cell>
          <cell r="G176">
            <v>13491681.01753414</v>
          </cell>
          <cell r="H176">
            <v>3189127.7965171197</v>
          </cell>
          <cell r="I176">
            <v>65632.132962982738</v>
          </cell>
          <cell r="J176">
            <v>86.199259800291912</v>
          </cell>
          <cell r="K176">
            <v>21847963.810718544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 t="str">
            <v>ClimateSaver</v>
          </cell>
          <cell r="W176" t="str">
            <v/>
          </cell>
        </row>
        <row r="177">
          <cell r="B177" t="str">
            <v>ClimateSaver Interval</v>
          </cell>
          <cell r="C177" t="str">
            <v>D3.CS</v>
          </cell>
          <cell r="D177">
            <v>4151</v>
          </cell>
          <cell r="E177">
            <v>0</v>
          </cell>
          <cell r="F177">
            <v>0</v>
          </cell>
          <cell r="G177">
            <v>3891378.8336500404</v>
          </cell>
          <cell r="H177">
            <v>961055.14282355807</v>
          </cell>
          <cell r="I177">
            <v>11934.642210100836</v>
          </cell>
          <cell r="J177">
            <v>4583.4808315940045</v>
          </cell>
          <cell r="K177">
            <v>7746644.5331433974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 t="str">
            <v>ClimateSaver Interval</v>
          </cell>
          <cell r="W177" t="str">
            <v/>
          </cell>
        </row>
        <row r="178">
          <cell r="B178" t="str">
            <v>New Tariff 3</v>
          </cell>
          <cell r="C178" t="str">
            <v/>
          </cell>
          <cell r="D178">
            <v>228.82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83882.361850000001</v>
          </cell>
          <cell r="N178">
            <v>67105.889479999983</v>
          </cell>
          <cell r="O178">
            <v>16776.472369999996</v>
          </cell>
          <cell r="P178">
            <v>0</v>
          </cell>
          <cell r="Q178">
            <v>82562.626325000005</v>
          </cell>
          <cell r="R178">
            <v>181637.77791499998</v>
          </cell>
          <cell r="S178">
            <v>66050.101060000001</v>
          </cell>
          <cell r="T178">
            <v>0</v>
          </cell>
          <cell r="V178" t="str">
            <v>New Tariff 3</v>
          </cell>
          <cell r="W178" t="str">
            <v/>
          </cell>
        </row>
        <row r="179">
          <cell r="B179" t="str">
            <v>New Tariff 4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 t="str">
            <v>New Tariff 4</v>
          </cell>
          <cell r="W179" t="str">
            <v/>
          </cell>
        </row>
        <row r="180">
          <cell r="B180" t="str">
            <v>New Tariff 5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 t="str">
            <v>New Tariff 5</v>
          </cell>
          <cell r="W180" t="str">
            <v/>
          </cell>
        </row>
        <row r="181">
          <cell r="B181" t="str">
            <v>New Tariff 6</v>
          </cell>
          <cell r="C181" t="str">
            <v/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 t="str">
            <v>New Tariff 6</v>
          </cell>
          <cell r="W181" t="str">
            <v/>
          </cell>
        </row>
        <row r="182">
          <cell r="B182" t="str">
            <v>New Tariff 7</v>
          </cell>
          <cell r="C182" t="str">
            <v/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V182" t="str">
            <v>New Tariff 7</v>
          </cell>
          <cell r="W182" t="str">
            <v/>
          </cell>
        </row>
        <row r="183">
          <cell r="B183" t="str">
            <v>New Tariff 8</v>
          </cell>
          <cell r="C183" t="str">
            <v/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V183" t="str">
            <v>New Tariff 8</v>
          </cell>
          <cell r="W183" t="str">
            <v/>
          </cell>
        </row>
        <row r="184">
          <cell r="B184" t="str">
            <v>New Tariff 9</v>
          </cell>
          <cell r="C184" t="str">
            <v/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 t="str">
            <v>New Tariff 9</v>
          </cell>
          <cell r="W184" t="str">
            <v/>
          </cell>
        </row>
        <row r="185">
          <cell r="B185" t="str">
            <v>New Tariff 10</v>
          </cell>
          <cell r="C185" t="str">
            <v/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 t="str">
            <v>New Tariff 10</v>
          </cell>
          <cell r="W185" t="str">
            <v/>
          </cell>
        </row>
        <row r="186">
          <cell r="B186" t="str">
            <v>New Tariff 11</v>
          </cell>
          <cell r="C186" t="str">
            <v/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 t="str">
            <v>New Tariff 11</v>
          </cell>
          <cell r="W186" t="str">
            <v/>
          </cell>
        </row>
        <row r="187">
          <cell r="B187" t="str">
            <v>Residential Two Rate 5d</v>
          </cell>
          <cell r="C187" t="str">
            <v>D2</v>
          </cell>
          <cell r="D187">
            <v>51569</v>
          </cell>
          <cell r="E187">
            <v>0</v>
          </cell>
          <cell r="F187">
            <v>0</v>
          </cell>
          <cell r="G187">
            <v>131755717.90235081</v>
          </cell>
          <cell r="H187">
            <v>33695927.041064799</v>
          </cell>
          <cell r="I187">
            <v>1033726.1645476911</v>
          </cell>
          <cell r="J187">
            <v>327129.49120020319</v>
          </cell>
          <cell r="K187">
            <v>270580784.89725018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 t="str">
            <v>Residential Two Rate 5d</v>
          </cell>
          <cell r="W187" t="str">
            <v/>
          </cell>
        </row>
        <row r="188">
          <cell r="B188" t="str">
            <v>Docklands Two Rate 5d</v>
          </cell>
          <cell r="C188" t="str">
            <v>D2.DK</v>
          </cell>
          <cell r="D188">
            <v>586</v>
          </cell>
          <cell r="E188">
            <v>0</v>
          </cell>
          <cell r="F188">
            <v>0</v>
          </cell>
          <cell r="G188">
            <v>2010534.5336534127</v>
          </cell>
          <cell r="H188">
            <v>466873.14127187681</v>
          </cell>
          <cell r="I188">
            <v>102848.86067757761</v>
          </cell>
          <cell r="J188">
            <v>58544.674754309104</v>
          </cell>
          <cell r="K188">
            <v>2357028.1415907522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 t="str">
            <v>Docklands Two Rate 5d</v>
          </cell>
          <cell r="W188" t="str">
            <v/>
          </cell>
        </row>
        <row r="189">
          <cell r="B189" t="str">
            <v>Residential Interval</v>
          </cell>
          <cell r="C189" t="str">
            <v>D3</v>
          </cell>
          <cell r="D189">
            <v>13983</v>
          </cell>
          <cell r="E189">
            <v>0</v>
          </cell>
          <cell r="F189">
            <v>0</v>
          </cell>
          <cell r="G189">
            <v>34833908.954572774</v>
          </cell>
          <cell r="H189">
            <v>12341125.573549096</v>
          </cell>
          <cell r="I189">
            <v>1006688.1158603518</v>
          </cell>
          <cell r="J189">
            <v>954326.7296633115</v>
          </cell>
          <cell r="K189">
            <v>44710639.997048385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 t="str">
            <v>Residential Interval</v>
          </cell>
          <cell r="W189" t="str">
            <v/>
          </cell>
        </row>
        <row r="190">
          <cell r="B190" t="str">
            <v>Residential AMI</v>
          </cell>
          <cell r="C190" t="str">
            <v>D4</v>
          </cell>
          <cell r="D190">
            <v>5468.2665000000006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1968857.8736428597</v>
          </cell>
          <cell r="N190">
            <v>4893348.8861125913</v>
          </cell>
          <cell r="O190">
            <v>3316811.0341140521</v>
          </cell>
          <cell r="P190">
            <v>0</v>
          </cell>
          <cell r="Q190">
            <v>3704896.1491078241</v>
          </cell>
          <cell r="R190">
            <v>7777685.7304354394</v>
          </cell>
          <cell r="S190">
            <v>6161762.4880278874</v>
          </cell>
          <cell r="T190">
            <v>0</v>
          </cell>
          <cell r="V190" t="str">
            <v>Residential AMI</v>
          </cell>
          <cell r="W190" t="str">
            <v/>
          </cell>
        </row>
        <row r="191">
          <cell r="B191" t="str">
            <v>Residential Docklands AMI</v>
          </cell>
          <cell r="C191" t="str">
            <v>D4.DK</v>
          </cell>
          <cell r="D191">
            <v>287.80350000000004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103624.09861278209</v>
          </cell>
          <cell r="N191">
            <v>257544.67821645213</v>
          </cell>
          <cell r="O191">
            <v>174569.00179547645</v>
          </cell>
          <cell r="P191">
            <v>0</v>
          </cell>
          <cell r="Q191">
            <v>194994.53416356971</v>
          </cell>
          <cell r="R191">
            <v>409351.8805492337</v>
          </cell>
          <cell r="S191">
            <v>324303.28884357307</v>
          </cell>
          <cell r="T191">
            <v>0</v>
          </cell>
          <cell r="V191" t="str">
            <v>Residential Docklands AMI</v>
          </cell>
          <cell r="W191" t="str">
            <v/>
          </cell>
        </row>
        <row r="192">
          <cell r="B192" t="str">
            <v>New Tariff 5</v>
          </cell>
          <cell r="C192" t="str">
            <v/>
          </cell>
          <cell r="D192">
            <v>5.8599999999999985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3262.2973055391649</v>
          </cell>
          <cell r="N192">
            <v>8108.0300919292667</v>
          </cell>
          <cell r="O192">
            <v>5495.7870979038535</v>
          </cell>
          <cell r="P192">
            <v>0</v>
          </cell>
          <cell r="Q192">
            <v>6082.5537234769627</v>
          </cell>
          <cell r="R192">
            <v>12769.100508009114</v>
          </cell>
          <cell r="S192">
            <v>10116.140873141634</v>
          </cell>
          <cell r="T192">
            <v>0</v>
          </cell>
          <cell r="V192" t="str">
            <v>New Tariff 5</v>
          </cell>
          <cell r="W192" t="str">
            <v/>
          </cell>
        </row>
        <row r="193">
          <cell r="B193" t="str">
            <v>New Tariff 6</v>
          </cell>
          <cell r="C193" t="str">
            <v/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 t="str">
            <v>New Tariff 6</v>
          </cell>
          <cell r="W193" t="str">
            <v/>
          </cell>
        </row>
        <row r="194">
          <cell r="B194" t="str">
            <v>New Tariff 7</v>
          </cell>
          <cell r="C194" t="str">
            <v/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 t="str">
            <v>New Tariff 7</v>
          </cell>
          <cell r="W194" t="str">
            <v/>
          </cell>
        </row>
        <row r="195">
          <cell r="B195" t="str">
            <v>New Tariff 8</v>
          </cell>
          <cell r="C195" t="str">
            <v/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 t="str">
            <v>New Tariff 8</v>
          </cell>
          <cell r="W195" t="str">
            <v/>
          </cell>
        </row>
        <row r="196">
          <cell r="B196" t="str">
            <v>New Tariff 9</v>
          </cell>
          <cell r="C196" t="str">
            <v/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 t="str">
            <v>New Tariff 9</v>
          </cell>
          <cell r="W196" t="str">
            <v/>
          </cell>
        </row>
        <row r="197">
          <cell r="B197" t="str">
            <v>New Tariff 10</v>
          </cell>
          <cell r="C197" t="str">
            <v/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 t="str">
            <v>New Tariff 10</v>
          </cell>
          <cell r="W197" t="str">
            <v/>
          </cell>
        </row>
        <row r="198">
          <cell r="B198" t="str">
            <v>New Tariff 11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 t="str">
            <v>New Tariff 11</v>
          </cell>
          <cell r="W198" t="str">
            <v/>
          </cell>
        </row>
        <row r="199">
          <cell r="B199" t="str">
            <v>Dedicated circuit</v>
          </cell>
          <cell r="C199" t="str">
            <v>DD1</v>
          </cell>
          <cell r="D199">
            <v>181457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528407246.2858817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 t="str">
            <v>Dedicated circuit</v>
          </cell>
          <cell r="W199" t="str">
            <v/>
          </cell>
        </row>
        <row r="200">
          <cell r="B200" t="str">
            <v>Hot Water Interval</v>
          </cell>
          <cell r="C200" t="str">
            <v>D3.HW</v>
          </cell>
          <cell r="D200">
            <v>4872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13356907.064783052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 t="str">
            <v>Hot Water Interval</v>
          </cell>
          <cell r="W200" t="str">
            <v/>
          </cell>
        </row>
        <row r="201">
          <cell r="B201" t="str">
            <v>Dedicated Circuit AMI - Slab Heat</v>
          </cell>
          <cell r="C201" t="str">
            <v>DCSH</v>
          </cell>
          <cell r="D201">
            <v>1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</v>
          </cell>
          <cell r="L201">
            <v>0</v>
          </cell>
          <cell r="M201">
            <v>0</v>
          </cell>
          <cell r="N201">
            <v>0</v>
          </cell>
          <cell r="O201">
            <v>1495610.9546655833</v>
          </cell>
          <cell r="P201">
            <v>0</v>
          </cell>
          <cell r="Q201">
            <v>0</v>
          </cell>
          <cell r="R201">
            <v>0</v>
          </cell>
          <cell r="S201">
            <v>3896250.0355697931</v>
          </cell>
          <cell r="T201">
            <v>0</v>
          </cell>
          <cell r="V201" t="str">
            <v>Dedicated Circuit AMI - Slab Heat</v>
          </cell>
          <cell r="W201" t="str">
            <v/>
          </cell>
        </row>
        <row r="202">
          <cell r="B202" t="str">
            <v>Dedicated Circuit AMI - Hot Water</v>
          </cell>
          <cell r="C202" t="str">
            <v>DCHW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 t="str">
            <v>Dedicated Circuit AMI - Hot Water</v>
          </cell>
          <cell r="W202" t="str">
            <v/>
          </cell>
        </row>
        <row r="203">
          <cell r="B203" t="str">
            <v>New Tariff 4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 t="str">
            <v>New Tariff 4</v>
          </cell>
          <cell r="W203" t="str">
            <v/>
          </cell>
        </row>
        <row r="204">
          <cell r="B204" t="str">
            <v>New Tariff 5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 t="str">
            <v>New Tariff 5</v>
          </cell>
          <cell r="W204" t="str">
            <v/>
          </cell>
        </row>
        <row r="205">
          <cell r="B205" t="str">
            <v>New Tariff 6</v>
          </cell>
          <cell r="C205" t="str">
            <v/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 t="str">
            <v>New Tariff 6</v>
          </cell>
          <cell r="W205" t="str">
            <v/>
          </cell>
        </row>
        <row r="206">
          <cell r="B206" t="str">
            <v>New Tariff 7</v>
          </cell>
          <cell r="C206" t="str">
            <v/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 t="str">
            <v>New Tariff 7</v>
          </cell>
          <cell r="W206" t="str">
            <v/>
          </cell>
        </row>
        <row r="207">
          <cell r="B207" t="str">
            <v>New Tariff 8</v>
          </cell>
          <cell r="C207" t="str">
            <v/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 t="str">
            <v>New Tariff 8</v>
          </cell>
          <cell r="W207" t="str">
            <v/>
          </cell>
        </row>
        <row r="208">
          <cell r="B208" t="str">
            <v>New Tariff 9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 t="str">
            <v>New Tariff 9</v>
          </cell>
          <cell r="W208" t="str">
            <v/>
          </cell>
        </row>
        <row r="209">
          <cell r="B209" t="str">
            <v>New Tariff 10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 t="str">
            <v>New Tariff 10</v>
          </cell>
          <cell r="W209" t="str">
            <v/>
          </cell>
        </row>
        <row r="210">
          <cell r="B210" t="str">
            <v>New Tariff 11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 t="str">
            <v>New Tariff 11</v>
          </cell>
          <cell r="W210" t="str">
            <v/>
          </cell>
        </row>
        <row r="211">
          <cell r="B211" t="str">
            <v>Non-Residential Single Rate</v>
          </cell>
          <cell r="C211" t="str">
            <v>ND1</v>
          </cell>
          <cell r="D211">
            <v>46543</v>
          </cell>
          <cell r="E211">
            <v>0</v>
          </cell>
          <cell r="F211">
            <v>0</v>
          </cell>
          <cell r="G211">
            <v>89445829.32548824</v>
          </cell>
          <cell r="H211">
            <v>117159153.68052956</v>
          </cell>
          <cell r="I211">
            <v>63610494.576969251</v>
          </cell>
          <cell r="J211">
            <v>22939820.181432694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 t="str">
            <v>Non-Residential Single Rate</v>
          </cell>
          <cell r="W211" t="str">
            <v/>
          </cell>
        </row>
        <row r="212">
          <cell r="B212" t="str">
            <v>Non-Residential Single Rate (R)</v>
          </cell>
          <cell r="C212" t="str">
            <v>ND1.R</v>
          </cell>
          <cell r="D212">
            <v>0</v>
          </cell>
          <cell r="E212">
            <v>0</v>
          </cell>
          <cell r="F212">
            <v>0</v>
          </cell>
          <cell r="G212">
            <v>1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V212" t="str">
            <v>Non-Residential Single Rate (R)</v>
          </cell>
          <cell r="W212" t="str">
            <v/>
          </cell>
        </row>
        <row r="213">
          <cell r="B213" t="str">
            <v>New Tariff 2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V213" t="str">
            <v>New Tariff 2</v>
          </cell>
          <cell r="W213" t="str">
            <v/>
          </cell>
        </row>
        <row r="214">
          <cell r="B214" t="str">
            <v>New Tariff 3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V214" t="str">
            <v>New Tariff 3</v>
          </cell>
          <cell r="W214" t="str">
            <v/>
          </cell>
        </row>
        <row r="215">
          <cell r="B215" t="str">
            <v>New Tariff 4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 t="str">
            <v>New Tariff 4</v>
          </cell>
          <cell r="W215" t="str">
            <v/>
          </cell>
        </row>
        <row r="216">
          <cell r="B216" t="str">
            <v>New Tariff 5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 t="str">
            <v>New Tariff 5</v>
          </cell>
          <cell r="W216" t="str">
            <v/>
          </cell>
        </row>
        <row r="217">
          <cell r="B217" t="str">
            <v>New Tariff 6</v>
          </cell>
          <cell r="C217" t="str">
            <v/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 t="str">
            <v>New Tariff 6</v>
          </cell>
          <cell r="W217" t="str">
            <v/>
          </cell>
        </row>
        <row r="218">
          <cell r="B218" t="str">
            <v>New Tariff 7</v>
          </cell>
          <cell r="C218" t="str">
            <v/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 t="str">
            <v>New Tariff 7</v>
          </cell>
          <cell r="W218" t="str">
            <v/>
          </cell>
        </row>
        <row r="219">
          <cell r="B219" t="str">
            <v>New Tariff 8</v>
          </cell>
          <cell r="C219" t="str">
            <v/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 t="str">
            <v>New Tariff 8</v>
          </cell>
          <cell r="W219" t="str">
            <v/>
          </cell>
        </row>
        <row r="220">
          <cell r="B220" t="str">
            <v>New Tariff 9</v>
          </cell>
          <cell r="C220" t="str">
            <v/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 t="str">
            <v>New Tariff 9</v>
          </cell>
          <cell r="W220" t="str">
            <v/>
          </cell>
        </row>
        <row r="221">
          <cell r="B221" t="str">
            <v>New Tariff 10</v>
          </cell>
          <cell r="C221" t="str">
            <v/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 t="str">
            <v>New Tariff 10</v>
          </cell>
          <cell r="W221" t="str">
            <v/>
          </cell>
        </row>
        <row r="222">
          <cell r="B222" t="str">
            <v>New Tariff 11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 t="str">
            <v>New Tariff 11</v>
          </cell>
          <cell r="W222" t="str">
            <v/>
          </cell>
        </row>
        <row r="223">
          <cell r="B223" t="str">
            <v>Non-Residential Two Rate 5d</v>
          </cell>
          <cell r="C223" t="str">
            <v>ND2</v>
          </cell>
          <cell r="D223">
            <v>34866</v>
          </cell>
          <cell r="E223">
            <v>0</v>
          </cell>
          <cell r="F223">
            <v>0</v>
          </cell>
          <cell r="G223">
            <v>104154929.23593196</v>
          </cell>
          <cell r="H223">
            <v>237440728.66266042</v>
          </cell>
          <cell r="I223">
            <v>250022336.35942465</v>
          </cell>
          <cell r="J223">
            <v>163566190.28680974</v>
          </cell>
          <cell r="K223">
            <v>604630858.97365284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V223" t="str">
            <v>Non-Residential Two Rate 5d</v>
          </cell>
          <cell r="W223" t="str">
            <v/>
          </cell>
        </row>
        <row r="224">
          <cell r="B224" t="str">
            <v>Business Sunraysia</v>
          </cell>
          <cell r="C224" t="str">
            <v>ND2.BS</v>
          </cell>
          <cell r="D224">
            <v>0</v>
          </cell>
          <cell r="E224">
            <v>0</v>
          </cell>
          <cell r="F224">
            <v>0</v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V224" t="str">
            <v>Business Sunraysia</v>
          </cell>
          <cell r="W224" t="str">
            <v/>
          </cell>
        </row>
        <row r="225">
          <cell r="B225" t="str">
            <v>Non-Residential Interval</v>
          </cell>
          <cell r="C225" t="str">
            <v>ND5</v>
          </cell>
          <cell r="D225">
            <v>6005</v>
          </cell>
          <cell r="E225">
            <v>0</v>
          </cell>
          <cell r="F225">
            <v>0</v>
          </cell>
          <cell r="G225">
            <v>16350783.306606533</v>
          </cell>
          <cell r="H225">
            <v>35004745.118579082</v>
          </cell>
          <cell r="I225">
            <v>35832731.587110408</v>
          </cell>
          <cell r="J225">
            <v>20631458.796856388</v>
          </cell>
          <cell r="K225">
            <v>85021407.288925484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 t="str">
            <v>Non-Residential Interval</v>
          </cell>
          <cell r="W225" t="str">
            <v/>
          </cell>
        </row>
        <row r="226">
          <cell r="B226" t="str">
            <v>Non-Residential AMI</v>
          </cell>
          <cell r="C226" t="str">
            <v>ND7</v>
          </cell>
          <cell r="D226">
            <v>919.92299999999989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1614398.78416373</v>
          </cell>
          <cell r="N226">
            <v>4012385.3519261652</v>
          </cell>
          <cell r="O226">
            <v>2719676.0987461079</v>
          </cell>
          <cell r="P226">
            <v>0</v>
          </cell>
          <cell r="Q226">
            <v>2214235.0452690437</v>
          </cell>
          <cell r="R226">
            <v>4648341.9837736217</v>
          </cell>
          <cell r="S226">
            <v>3682583.7736102375</v>
          </cell>
          <cell r="T226">
            <v>0</v>
          </cell>
          <cell r="V226" t="str">
            <v>Non-Residential AMI</v>
          </cell>
          <cell r="W226" t="str">
            <v/>
          </cell>
        </row>
        <row r="227">
          <cell r="B227" t="str">
            <v>New Tariff 4</v>
          </cell>
          <cell r="C227" t="str">
            <v/>
          </cell>
          <cell r="D227">
            <v>48.417000000000002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84968.357061248957</v>
          </cell>
          <cell r="N227">
            <v>211178.17641716663</v>
          </cell>
          <cell r="O227">
            <v>143140.84730242673</v>
          </cell>
          <cell r="P227">
            <v>0</v>
          </cell>
          <cell r="Q227">
            <v>116538.68659310759</v>
          </cell>
          <cell r="R227">
            <v>244649.57809334857</v>
          </cell>
          <cell r="S227">
            <v>193820.19861106511</v>
          </cell>
          <cell r="T227">
            <v>0</v>
          </cell>
          <cell r="V227" t="str">
            <v>New Tariff 4</v>
          </cell>
          <cell r="W227" t="str">
            <v/>
          </cell>
        </row>
        <row r="228">
          <cell r="B228" t="str">
            <v>New Tariff 5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 t="str">
            <v>New Tariff 5</v>
          </cell>
          <cell r="W228" t="str">
            <v/>
          </cell>
        </row>
        <row r="229">
          <cell r="B229" t="str">
            <v>New Tariff 6</v>
          </cell>
          <cell r="C229" t="str">
            <v/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 t="str">
            <v>New Tariff 6</v>
          </cell>
          <cell r="W229" t="str">
            <v/>
          </cell>
        </row>
        <row r="230">
          <cell r="B230" t="str">
            <v>New Tariff 7</v>
          </cell>
          <cell r="C230" t="str">
            <v/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 t="str">
            <v>New Tariff 7</v>
          </cell>
          <cell r="W230" t="str">
            <v/>
          </cell>
        </row>
        <row r="231">
          <cell r="B231" t="str">
            <v>New Tariff 8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 t="str">
            <v>New Tariff 8</v>
          </cell>
          <cell r="W231" t="str">
            <v/>
          </cell>
        </row>
        <row r="232">
          <cell r="B232" t="str">
            <v>New Tariff 9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 t="str">
            <v>New Tariff 9</v>
          </cell>
          <cell r="W232" t="str">
            <v/>
          </cell>
        </row>
        <row r="233">
          <cell r="B233" t="str">
            <v>New Tariff 10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V233" t="str">
            <v>New Tariff 10</v>
          </cell>
          <cell r="W233" t="str">
            <v/>
          </cell>
        </row>
        <row r="234">
          <cell r="B234" t="str">
            <v>New Tariff 11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V234" t="str">
            <v>New Tariff 11</v>
          </cell>
          <cell r="W234" t="str">
            <v/>
          </cell>
        </row>
        <row r="235">
          <cell r="B235" t="str">
            <v>Non-Residential Two Rate 7d</v>
          </cell>
          <cell r="C235" t="str">
            <v>ND3</v>
          </cell>
          <cell r="D235">
            <v>9754</v>
          </cell>
          <cell r="E235">
            <v>0</v>
          </cell>
          <cell r="F235">
            <v>0</v>
          </cell>
          <cell r="G235">
            <v>22626986.705904305</v>
          </cell>
          <cell r="H235">
            <v>43805280.004839502</v>
          </cell>
          <cell r="I235">
            <v>38695452.76368212</v>
          </cell>
          <cell r="J235">
            <v>43837761.342667267</v>
          </cell>
          <cell r="K235">
            <v>63200247.345456742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 t="str">
            <v>Non-Residential Two Rate 7d</v>
          </cell>
          <cell r="W235" t="str">
            <v/>
          </cell>
        </row>
        <row r="236">
          <cell r="B236" t="str">
            <v>New Tariff  1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 t="str">
            <v>New Tariff  1</v>
          </cell>
          <cell r="W236" t="str">
            <v/>
          </cell>
        </row>
        <row r="237">
          <cell r="B237" t="str">
            <v>New Tariff  2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 t="str">
            <v>New Tariff  2</v>
          </cell>
          <cell r="W237" t="str">
            <v/>
          </cell>
        </row>
        <row r="238">
          <cell r="B238" t="str">
            <v>New Tariff  3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 t="str">
            <v>New Tariff  3</v>
          </cell>
          <cell r="W238" t="str">
            <v/>
          </cell>
        </row>
        <row r="239">
          <cell r="B239" t="str">
            <v>New Tariff  4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 t="str">
            <v>New Tariff  4</v>
          </cell>
          <cell r="W239" t="str">
            <v/>
          </cell>
        </row>
        <row r="240">
          <cell r="B240" t="str">
            <v>New Tariff  5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 t="str">
            <v>New Tariff  5</v>
          </cell>
          <cell r="W240" t="str">
            <v/>
          </cell>
        </row>
        <row r="241">
          <cell r="B241" t="str">
            <v>New Tariff  6</v>
          </cell>
          <cell r="C241" t="str">
            <v/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 t="str">
            <v>New Tariff  6</v>
          </cell>
          <cell r="W241" t="str">
            <v/>
          </cell>
        </row>
        <row r="242">
          <cell r="B242" t="str">
            <v>New Tariff  7</v>
          </cell>
          <cell r="C242" t="str">
            <v/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 t="str">
            <v>New Tariff  7</v>
          </cell>
          <cell r="W242" t="str">
            <v/>
          </cell>
        </row>
        <row r="243">
          <cell r="B243" t="str">
            <v>New Tariff  8</v>
          </cell>
          <cell r="C243" t="str">
            <v/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V243" t="str">
            <v>New Tariff  8</v>
          </cell>
          <cell r="W243" t="str">
            <v/>
          </cell>
        </row>
        <row r="244">
          <cell r="B244" t="str">
            <v>New Tariff  9</v>
          </cell>
          <cell r="C244" t="str">
            <v/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V244" t="str">
            <v>New Tariff  9</v>
          </cell>
          <cell r="W244" t="str">
            <v/>
          </cell>
        </row>
        <row r="245">
          <cell r="B245" t="str">
            <v>New Tariff  10</v>
          </cell>
          <cell r="C245" t="str">
            <v/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 t="str">
            <v>New Tariff  10</v>
          </cell>
          <cell r="W245" t="str">
            <v/>
          </cell>
        </row>
        <row r="246">
          <cell r="B246" t="str">
            <v>New Tariff  11</v>
          </cell>
          <cell r="C246" t="str">
            <v/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 t="str">
            <v>New Tariff  11</v>
          </cell>
          <cell r="W246" t="str">
            <v/>
          </cell>
        </row>
        <row r="247">
          <cell r="B247" t="str">
            <v>Unmetered supplies</v>
          </cell>
          <cell r="C247" t="str">
            <v>PL2</v>
          </cell>
          <cell r="D247">
            <v>6296</v>
          </cell>
          <cell r="E247">
            <v>0</v>
          </cell>
          <cell r="F247">
            <v>0</v>
          </cell>
          <cell r="G247">
            <v>28398324.159518886</v>
          </cell>
          <cell r="H247">
            <v>0</v>
          </cell>
          <cell r="I247">
            <v>0</v>
          </cell>
          <cell r="J247">
            <v>0</v>
          </cell>
          <cell r="K247">
            <v>70036226.970361471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 t="str">
            <v>Unmetered supplies</v>
          </cell>
          <cell r="W247" t="str">
            <v/>
          </cell>
        </row>
        <row r="248">
          <cell r="B248" t="str">
            <v>New Tariff 1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 t="str">
            <v>New Tariff 1</v>
          </cell>
          <cell r="W248" t="str">
            <v/>
          </cell>
        </row>
        <row r="249">
          <cell r="B249" t="str">
            <v>New Tariff 2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 t="str">
            <v>New Tariff 2</v>
          </cell>
          <cell r="W249" t="str">
            <v/>
          </cell>
        </row>
        <row r="250">
          <cell r="B250" t="str">
            <v>Large Low Voltage Demand (kVa)</v>
          </cell>
          <cell r="C250" t="str">
            <v>DLk</v>
          </cell>
          <cell r="D250">
            <v>1</v>
          </cell>
          <cell r="E250">
            <v>0</v>
          </cell>
          <cell r="F250">
            <v>1</v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>
            <v>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 t="str">
            <v>Large Low Voltage Demand (kVa)</v>
          </cell>
          <cell r="W250" t="str">
            <v/>
          </cell>
        </row>
        <row r="251">
          <cell r="B251" t="str">
            <v>Large Low Voltage Demand Docklands (kVa)</v>
          </cell>
          <cell r="C251" t="str">
            <v>DLDKk</v>
          </cell>
          <cell r="D251">
            <v>1</v>
          </cell>
          <cell r="E251">
            <v>0</v>
          </cell>
          <cell r="F251">
            <v>1</v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>
            <v>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 t="str">
            <v>Large Low Voltage Demand Docklands (kVa)</v>
          </cell>
          <cell r="W251" t="str">
            <v/>
          </cell>
        </row>
        <row r="252">
          <cell r="B252" t="str">
            <v>Large Low Voltage Demand CXX (kVa)</v>
          </cell>
          <cell r="C252" t="str">
            <v>DLCXXk</v>
          </cell>
          <cell r="D252">
            <v>1</v>
          </cell>
          <cell r="E252">
            <v>0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0</v>
          </cell>
          <cell r="K252">
            <v>1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 t="str">
            <v>Large Low Voltage Demand CXX (kVa)</v>
          </cell>
          <cell r="W252" t="str">
            <v/>
          </cell>
        </row>
        <row r="253">
          <cell r="B253" t="str">
            <v>New Tariff 6</v>
          </cell>
          <cell r="C253" t="str">
            <v/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V253" t="str">
            <v>New Tariff 6</v>
          </cell>
          <cell r="W253" t="str">
            <v/>
          </cell>
        </row>
        <row r="254">
          <cell r="B254" t="str">
            <v>New Tariff 7</v>
          </cell>
          <cell r="C254" t="str">
            <v/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V254" t="str">
            <v>New Tariff 7</v>
          </cell>
          <cell r="W254" t="str">
            <v/>
          </cell>
        </row>
        <row r="255">
          <cell r="B255" t="str">
            <v>New Tariff 8</v>
          </cell>
          <cell r="C255" t="str">
            <v/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 t="str">
            <v>New Tariff 8</v>
          </cell>
          <cell r="W255" t="str">
            <v/>
          </cell>
        </row>
        <row r="256">
          <cell r="B256" t="str">
            <v>New Tariff 9</v>
          </cell>
          <cell r="C256" t="str">
            <v/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 t="str">
            <v>New Tariff 9</v>
          </cell>
          <cell r="W256" t="str">
            <v/>
          </cell>
        </row>
        <row r="257">
          <cell r="B257" t="str">
            <v>New Tariff 10</v>
          </cell>
          <cell r="C257" t="str">
            <v/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 t="str">
            <v>New Tariff 10</v>
          </cell>
          <cell r="W257" t="str">
            <v/>
          </cell>
        </row>
        <row r="258">
          <cell r="B258" t="str">
            <v>New Tariff 11</v>
          </cell>
          <cell r="C258" t="str">
            <v/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 t="str">
            <v>New Tariff 11</v>
          </cell>
          <cell r="W258" t="str">
            <v/>
          </cell>
        </row>
        <row r="259">
          <cell r="B259" t="str">
            <v>Large Low Voltage Demand</v>
          </cell>
          <cell r="C259" t="str">
            <v>DL</v>
          </cell>
          <cell r="D259">
            <v>725</v>
          </cell>
          <cell r="E259">
            <v>324685.152540198</v>
          </cell>
          <cell r="F259">
            <v>0</v>
          </cell>
          <cell r="G259">
            <v>560523580.83573198</v>
          </cell>
          <cell r="H259">
            <v>0</v>
          </cell>
          <cell r="I259">
            <v>0</v>
          </cell>
          <cell r="J259">
            <v>0</v>
          </cell>
          <cell r="K259">
            <v>407932463.58670557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 t="str">
            <v>Large Low Voltage Demand</v>
          </cell>
          <cell r="W259" t="str">
            <v/>
          </cell>
        </row>
        <row r="260">
          <cell r="B260" t="str">
            <v>Large Low Voltage Demand A</v>
          </cell>
          <cell r="C260" t="str">
            <v>DL.A</v>
          </cell>
          <cell r="D260">
            <v>1</v>
          </cell>
          <cell r="E260">
            <v>1254.5872872822383</v>
          </cell>
          <cell r="F260">
            <v>0</v>
          </cell>
          <cell r="G260">
            <v>3066472.2611487568</v>
          </cell>
          <cell r="H260">
            <v>0</v>
          </cell>
          <cell r="I260">
            <v>0</v>
          </cell>
          <cell r="J260">
            <v>0</v>
          </cell>
          <cell r="K260">
            <v>2966944.1019365885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 t="str">
            <v>Large Low Voltage Demand A</v>
          </cell>
          <cell r="W260" t="str">
            <v/>
          </cell>
        </row>
        <row r="261">
          <cell r="B261" t="str">
            <v>Large Low Voltage Demand C</v>
          </cell>
          <cell r="C261" t="str">
            <v>DL.C</v>
          </cell>
          <cell r="D261">
            <v>474</v>
          </cell>
          <cell r="E261">
            <v>217604.52556705585</v>
          </cell>
          <cell r="F261">
            <v>0</v>
          </cell>
          <cell r="G261">
            <v>417522175.133003</v>
          </cell>
          <cell r="H261">
            <v>0</v>
          </cell>
          <cell r="I261">
            <v>0</v>
          </cell>
          <cell r="J261">
            <v>0</v>
          </cell>
          <cell r="K261">
            <v>289434596.20571738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 t="str">
            <v>Large Low Voltage Demand C</v>
          </cell>
          <cell r="W261" t="str">
            <v/>
          </cell>
        </row>
        <row r="262">
          <cell r="B262" t="str">
            <v>Large Low Voltage Demand S</v>
          </cell>
          <cell r="C262" t="str">
            <v>DL.S</v>
          </cell>
          <cell r="D262">
            <v>60</v>
          </cell>
          <cell r="E262">
            <v>17407.965266439805</v>
          </cell>
          <cell r="F262">
            <v>0</v>
          </cell>
          <cell r="G262">
            <v>20442625.312584572</v>
          </cell>
          <cell r="H262">
            <v>0</v>
          </cell>
          <cell r="I262">
            <v>0</v>
          </cell>
          <cell r="J262">
            <v>0</v>
          </cell>
          <cell r="K262">
            <v>12521078.699943449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 t="str">
            <v>Large Low Voltage Demand S</v>
          </cell>
          <cell r="W262" t="str">
            <v/>
          </cell>
        </row>
        <row r="263">
          <cell r="B263" t="str">
            <v>Large Low Voltage Demand Docklands</v>
          </cell>
          <cell r="C263" t="str">
            <v>DL.DK</v>
          </cell>
          <cell r="D263">
            <v>8</v>
          </cell>
          <cell r="E263">
            <v>2064.5116163701118</v>
          </cell>
          <cell r="F263">
            <v>0</v>
          </cell>
          <cell r="G263">
            <v>4322850.4648317378</v>
          </cell>
          <cell r="H263">
            <v>0</v>
          </cell>
          <cell r="I263">
            <v>0</v>
          </cell>
          <cell r="J263">
            <v>0</v>
          </cell>
          <cell r="K263">
            <v>4392735.7773905285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V263" t="str">
            <v>Large Low Voltage Demand Docklands</v>
          </cell>
          <cell r="W263" t="str">
            <v/>
          </cell>
        </row>
        <row r="264">
          <cell r="B264" t="str">
            <v>Large Low Voltage Demand CXX</v>
          </cell>
          <cell r="C264" t="str">
            <v>DL.CXX</v>
          </cell>
          <cell r="D264">
            <v>698</v>
          </cell>
          <cell r="E264">
            <v>101589.71333051266</v>
          </cell>
          <cell r="F264">
            <v>0</v>
          </cell>
          <cell r="G264">
            <v>178818699.04772249</v>
          </cell>
          <cell r="H264">
            <v>0</v>
          </cell>
          <cell r="I264">
            <v>0</v>
          </cell>
          <cell r="J264">
            <v>0</v>
          </cell>
          <cell r="K264">
            <v>125185634.64494397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V264" t="str">
            <v>Large Low Voltage Demand CXX</v>
          </cell>
          <cell r="W264" t="str">
            <v/>
          </cell>
        </row>
        <row r="265">
          <cell r="B265" t="str">
            <v>Large Low Voltage Demand EN.R</v>
          </cell>
          <cell r="C265" t="str">
            <v>DL.R</v>
          </cell>
          <cell r="D265">
            <v>0</v>
          </cell>
          <cell r="E265">
            <v>0.2556565827618929</v>
          </cell>
          <cell r="F265">
            <v>0</v>
          </cell>
          <cell r="G265">
            <v>1</v>
          </cell>
          <cell r="H265">
            <v>0</v>
          </cell>
          <cell r="I265">
            <v>0</v>
          </cell>
          <cell r="J265">
            <v>0</v>
          </cell>
          <cell r="K265">
            <v>0.23653953155716009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 t="str">
            <v>Large Low Voltage Demand EN.R</v>
          </cell>
          <cell r="W265" t="str">
            <v/>
          </cell>
        </row>
        <row r="266">
          <cell r="B266" t="str">
            <v>Large Low Voltage Demand EN.NR</v>
          </cell>
          <cell r="C266" t="str">
            <v>DL.NR</v>
          </cell>
          <cell r="D266">
            <v>9</v>
          </cell>
          <cell r="E266">
            <v>2455.4891499254218</v>
          </cell>
          <cell r="F266">
            <v>0</v>
          </cell>
          <cell r="G266">
            <v>9774168.5228942912</v>
          </cell>
          <cell r="H266">
            <v>0</v>
          </cell>
          <cell r="I266">
            <v>0</v>
          </cell>
          <cell r="J266">
            <v>0</v>
          </cell>
          <cell r="K266">
            <v>6086748.7055369094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 t="str">
            <v>Large Low Voltage Demand EN.NR</v>
          </cell>
          <cell r="W266" t="str">
            <v/>
          </cell>
        </row>
        <row r="267">
          <cell r="B267" t="str">
            <v>Large Low Voltage Demand EN.R CXX</v>
          </cell>
          <cell r="C267" t="str">
            <v>DL.CXXR</v>
          </cell>
          <cell r="D267">
            <v>1</v>
          </cell>
          <cell r="E267">
            <v>70.491803278688522</v>
          </cell>
          <cell r="F267">
            <v>0</v>
          </cell>
          <cell r="G267">
            <v>1656</v>
          </cell>
          <cell r="H267">
            <v>0</v>
          </cell>
          <cell r="I267">
            <v>0</v>
          </cell>
          <cell r="J267">
            <v>0</v>
          </cell>
          <cell r="K267">
            <v>1318.3128601212904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 t="str">
            <v>Large Low Voltage Demand EN.R CXX</v>
          </cell>
          <cell r="W267" t="str">
            <v/>
          </cell>
        </row>
        <row r="268">
          <cell r="B268" t="str">
            <v>Large Low Voltage Demand EN.NR CXX</v>
          </cell>
          <cell r="C268" t="str">
            <v>DL.CXXNR</v>
          </cell>
          <cell r="D268">
            <v>0</v>
          </cell>
          <cell r="E268">
            <v>0.2556565827618929</v>
          </cell>
          <cell r="F268">
            <v>0</v>
          </cell>
          <cell r="G268">
            <v>1</v>
          </cell>
          <cell r="H268">
            <v>0</v>
          </cell>
          <cell r="I268">
            <v>0</v>
          </cell>
          <cell r="J268">
            <v>0</v>
          </cell>
          <cell r="K268">
            <v>0.31286012129045065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 t="str">
            <v>Large Low Voltage Demand EN.NR CXX</v>
          </cell>
          <cell r="W268" t="str">
            <v/>
          </cell>
        </row>
        <row r="269">
          <cell r="B269" t="str">
            <v>New Tariff 10</v>
          </cell>
          <cell r="C269" t="str">
            <v/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 t="str">
            <v>New Tariff 10</v>
          </cell>
          <cell r="W269" t="str">
            <v/>
          </cell>
        </row>
        <row r="270">
          <cell r="B270" t="str">
            <v>New Tariff 11</v>
          </cell>
          <cell r="C270" t="str">
            <v/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 t="str">
            <v>New Tariff 11</v>
          </cell>
          <cell r="W270" t="str">
            <v/>
          </cell>
        </row>
        <row r="271">
          <cell r="B271" t="str">
            <v>High Voltage Demand</v>
          </cell>
          <cell r="C271" t="str">
            <v>DH</v>
          </cell>
          <cell r="D271">
            <v>100</v>
          </cell>
          <cell r="E271">
            <v>244643.50675065847</v>
          </cell>
          <cell r="F271">
            <v>0</v>
          </cell>
          <cell r="G271">
            <v>513820752.16389155</v>
          </cell>
          <cell r="H271">
            <v>0</v>
          </cell>
          <cell r="I271">
            <v>0</v>
          </cell>
          <cell r="J271">
            <v>0</v>
          </cell>
          <cell r="K271">
            <v>461622465.05391854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 t="str">
            <v>High Voltage Demand</v>
          </cell>
          <cell r="W271" t="str">
            <v/>
          </cell>
        </row>
        <row r="272">
          <cell r="B272" t="str">
            <v>High Voltage Demand A</v>
          </cell>
          <cell r="C272" t="str">
            <v>DH.A</v>
          </cell>
          <cell r="D272">
            <v>2</v>
          </cell>
          <cell r="E272">
            <v>4636.8563295552194</v>
          </cell>
          <cell r="F272">
            <v>0</v>
          </cell>
          <cell r="G272">
            <v>6278967.4129542643</v>
          </cell>
          <cell r="H272">
            <v>0</v>
          </cell>
          <cell r="I272">
            <v>0</v>
          </cell>
          <cell r="J272">
            <v>0</v>
          </cell>
          <cell r="K272">
            <v>6050912.2624778338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 t="str">
            <v>High Voltage Demand A</v>
          </cell>
          <cell r="W272" t="str">
            <v/>
          </cell>
        </row>
        <row r="273">
          <cell r="B273" t="str">
            <v>High Voltage Demand C</v>
          </cell>
          <cell r="C273" t="str">
            <v>DH.C</v>
          </cell>
          <cell r="D273">
            <v>47</v>
          </cell>
          <cell r="E273">
            <v>123816.4028590173</v>
          </cell>
          <cell r="F273">
            <v>0</v>
          </cell>
          <cell r="G273">
            <v>289061560.59394175</v>
          </cell>
          <cell r="H273">
            <v>0</v>
          </cell>
          <cell r="I273">
            <v>0</v>
          </cell>
          <cell r="J273">
            <v>0</v>
          </cell>
          <cell r="K273">
            <v>260474760.32748646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V273" t="str">
            <v>High Voltage Demand C</v>
          </cell>
          <cell r="W273" t="str">
            <v/>
          </cell>
        </row>
        <row r="274">
          <cell r="B274" t="str">
            <v>High Voltage Demand D1</v>
          </cell>
          <cell r="C274" t="str">
            <v>DH.D1</v>
          </cell>
          <cell r="D274">
            <v>1</v>
          </cell>
          <cell r="E274">
            <v>22130.602594871147</v>
          </cell>
          <cell r="F274">
            <v>0</v>
          </cell>
          <cell r="G274">
            <v>83505291.834414244</v>
          </cell>
          <cell r="H274">
            <v>0</v>
          </cell>
          <cell r="I274">
            <v>0</v>
          </cell>
          <cell r="J274">
            <v>0</v>
          </cell>
          <cell r="K274">
            <v>90350185.224823579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V274" t="str">
            <v>High Voltage Demand D1</v>
          </cell>
          <cell r="W274" t="str">
            <v/>
          </cell>
        </row>
        <row r="275">
          <cell r="B275" t="str">
            <v>High Voltage Demand D2</v>
          </cell>
          <cell r="C275" t="str">
            <v>DH.D2</v>
          </cell>
          <cell r="D275">
            <v>1</v>
          </cell>
          <cell r="E275">
            <v>12434.449345296167</v>
          </cell>
          <cell r="F275">
            <v>0</v>
          </cell>
          <cell r="G275">
            <v>40998268.391833469</v>
          </cell>
          <cell r="H275">
            <v>0</v>
          </cell>
          <cell r="I275">
            <v>0</v>
          </cell>
          <cell r="J275">
            <v>0</v>
          </cell>
          <cell r="K275">
            <v>44915392.481182687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 t="str">
            <v>High Voltage Demand D2</v>
          </cell>
          <cell r="W275" t="str">
            <v/>
          </cell>
        </row>
        <row r="276">
          <cell r="B276" t="str">
            <v>High Voltage Demand Docklands</v>
          </cell>
          <cell r="C276" t="str">
            <v>DH.DK</v>
          </cell>
          <cell r="D276">
            <v>1</v>
          </cell>
          <cell r="E276">
            <v>1006.0040140773918</v>
          </cell>
          <cell r="F276">
            <v>0</v>
          </cell>
          <cell r="G276">
            <v>1241581.4280652741</v>
          </cell>
          <cell r="H276">
            <v>0</v>
          </cell>
          <cell r="I276">
            <v>0</v>
          </cell>
          <cell r="J276">
            <v>0</v>
          </cell>
          <cell r="K276">
            <v>499702.30060613167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 t="str">
            <v>High Voltage Demand Docklands</v>
          </cell>
          <cell r="W276" t="str">
            <v/>
          </cell>
        </row>
        <row r="277">
          <cell r="B277" t="str">
            <v>High Voltage Demand D3</v>
          </cell>
          <cell r="C277" t="str">
            <v>DH.D3</v>
          </cell>
          <cell r="D277">
            <v>1</v>
          </cell>
          <cell r="E277">
            <v>14549.746598801121</v>
          </cell>
          <cell r="F277">
            <v>0</v>
          </cell>
          <cell r="G277">
            <v>18713332.397949249</v>
          </cell>
          <cell r="H277">
            <v>0</v>
          </cell>
          <cell r="I277">
            <v>0</v>
          </cell>
          <cell r="J277">
            <v>0</v>
          </cell>
          <cell r="K277">
            <v>19860016.720727872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 t="str">
            <v>High Voltage Demand D3</v>
          </cell>
          <cell r="W277" t="str">
            <v/>
          </cell>
        </row>
        <row r="278">
          <cell r="B278" t="str">
            <v>High Voltage Demand D4</v>
          </cell>
          <cell r="C278" t="str">
            <v>DH.D4</v>
          </cell>
          <cell r="D278">
            <v>1</v>
          </cell>
          <cell r="E278">
            <v>11044.59406437184</v>
          </cell>
          <cell r="F278">
            <v>0</v>
          </cell>
          <cell r="G278">
            <v>25875011.178987253</v>
          </cell>
          <cell r="H278">
            <v>0</v>
          </cell>
          <cell r="I278">
            <v>0</v>
          </cell>
          <cell r="J278">
            <v>0</v>
          </cell>
          <cell r="K278">
            <v>28119081.189823657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 t="str">
            <v>High Voltage Demand D4</v>
          </cell>
          <cell r="W278" t="str">
            <v/>
          </cell>
        </row>
        <row r="279">
          <cell r="B279" t="str">
            <v>High Voltage Demand D5</v>
          </cell>
          <cell r="C279" t="str">
            <v>DH.D5</v>
          </cell>
          <cell r="D279">
            <v>0</v>
          </cell>
          <cell r="E279">
            <v>0</v>
          </cell>
          <cell r="F279">
            <v>0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 t="str">
            <v>High Voltage Demand D5</v>
          </cell>
          <cell r="W279" t="str">
            <v/>
          </cell>
        </row>
        <row r="280">
          <cell r="B280" t="str">
            <v>High Voltage Demand EN.R</v>
          </cell>
          <cell r="C280" t="str">
            <v>DH.R</v>
          </cell>
          <cell r="D280">
            <v>0</v>
          </cell>
          <cell r="E280">
            <v>0</v>
          </cell>
          <cell r="F280">
            <v>0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 t="str">
            <v>High Voltage Demand EN.R</v>
          </cell>
          <cell r="W280" t="str">
            <v/>
          </cell>
        </row>
        <row r="281">
          <cell r="B281" t="str">
            <v>High Voltage Demand EN.NR</v>
          </cell>
          <cell r="C281" t="str">
            <v>DH.NR</v>
          </cell>
          <cell r="D281">
            <v>0</v>
          </cell>
          <cell r="E281">
            <v>0</v>
          </cell>
          <cell r="F281">
            <v>0</v>
          </cell>
          <cell r="G281">
            <v>1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 t="str">
            <v>High Voltage Demand EN.NR</v>
          </cell>
          <cell r="W281" t="str">
            <v/>
          </cell>
        </row>
        <row r="282">
          <cell r="B282" t="str">
            <v>New Tariff 11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 t="str">
            <v>New Tariff 11</v>
          </cell>
          <cell r="W282" t="str">
            <v/>
          </cell>
        </row>
        <row r="283">
          <cell r="B283" t="str">
            <v>New Tariff 1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V283" t="str">
            <v>New Tariff 1</v>
          </cell>
          <cell r="W283" t="str">
            <v/>
          </cell>
        </row>
        <row r="284">
          <cell r="B284" t="str">
            <v>New Tariff 2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V284" t="str">
            <v>New Tariff 2</v>
          </cell>
          <cell r="W284" t="str">
            <v/>
          </cell>
        </row>
        <row r="285">
          <cell r="B285" t="str">
            <v>High Voltage Demand (kVa)</v>
          </cell>
          <cell r="C285" t="str">
            <v>DHk</v>
          </cell>
          <cell r="D285">
            <v>1</v>
          </cell>
          <cell r="E285">
            <v>0</v>
          </cell>
          <cell r="F285">
            <v>1</v>
          </cell>
          <cell r="G285">
            <v>1</v>
          </cell>
          <cell r="H285">
            <v>0</v>
          </cell>
          <cell r="I285">
            <v>0</v>
          </cell>
          <cell r="J285">
            <v>0</v>
          </cell>
          <cell r="K285">
            <v>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 t="str">
            <v>High Voltage Demand (kVa)</v>
          </cell>
          <cell r="W285" t="str">
            <v/>
          </cell>
        </row>
        <row r="286">
          <cell r="B286" t="str">
            <v>High Voltage Demand Docklands (kVa)</v>
          </cell>
          <cell r="C286" t="str">
            <v>DHDKk</v>
          </cell>
          <cell r="D286">
            <v>1</v>
          </cell>
          <cell r="E286">
            <v>0</v>
          </cell>
          <cell r="F286">
            <v>1</v>
          </cell>
          <cell r="G286">
            <v>1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 t="str">
            <v>High Voltage Demand Docklands (kVa)</v>
          </cell>
          <cell r="W286" t="str">
            <v/>
          </cell>
        </row>
        <row r="287">
          <cell r="B287" t="str">
            <v>New Tariff 5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 t="str">
            <v>New Tariff 5</v>
          </cell>
          <cell r="W287" t="str">
            <v/>
          </cell>
        </row>
        <row r="288">
          <cell r="B288" t="str">
            <v>New Tariff 6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 t="str">
            <v>New Tariff 6</v>
          </cell>
          <cell r="W288" t="str">
            <v/>
          </cell>
        </row>
        <row r="289">
          <cell r="B289" t="str">
            <v>New Tariff 7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 t="str">
            <v>New Tariff 7</v>
          </cell>
          <cell r="W289" t="str">
            <v/>
          </cell>
        </row>
        <row r="290">
          <cell r="B290" t="str">
            <v>New Tariff 8</v>
          </cell>
          <cell r="C290" t="str">
            <v/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 t="str">
            <v>New Tariff 8</v>
          </cell>
          <cell r="W290" t="str">
            <v/>
          </cell>
        </row>
        <row r="291">
          <cell r="B291" t="str">
            <v>New Tariff 9</v>
          </cell>
          <cell r="C291" t="str">
            <v/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 t="str">
            <v>New Tariff 9</v>
          </cell>
          <cell r="W291" t="str">
            <v/>
          </cell>
        </row>
        <row r="292">
          <cell r="B292" t="str">
            <v>New Tariff 10</v>
          </cell>
          <cell r="C292" t="str">
            <v/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 t="str">
            <v>New Tariff 10</v>
          </cell>
          <cell r="W292" t="str">
            <v/>
          </cell>
        </row>
        <row r="293">
          <cell r="B293" t="str">
            <v>New Tariff 11</v>
          </cell>
          <cell r="C293" t="str">
            <v/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V293" t="str">
            <v>New Tariff 11</v>
          </cell>
          <cell r="W293" t="str">
            <v/>
          </cell>
        </row>
        <row r="294">
          <cell r="B294" t="str">
            <v>New Tariff 12</v>
          </cell>
          <cell r="C294" t="str">
            <v/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V294" t="str">
            <v>New Tariff 12</v>
          </cell>
          <cell r="W294" t="str">
            <v/>
          </cell>
        </row>
        <row r="295">
          <cell r="B295" t="str">
            <v>New Tariff 1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 t="str">
            <v>New Tariff 1</v>
          </cell>
          <cell r="W295" t="str">
            <v/>
          </cell>
        </row>
        <row r="296">
          <cell r="B296" t="str">
            <v>Subtransmission Demand A</v>
          </cell>
          <cell r="C296" t="str">
            <v>DS.A</v>
          </cell>
          <cell r="D296">
            <v>3</v>
          </cell>
          <cell r="E296">
            <v>44143.352548916017</v>
          </cell>
          <cell r="F296">
            <v>0</v>
          </cell>
          <cell r="G296">
            <v>117852033.93110116</v>
          </cell>
          <cell r="H296">
            <v>0</v>
          </cell>
          <cell r="I296">
            <v>0</v>
          </cell>
          <cell r="J296">
            <v>0</v>
          </cell>
          <cell r="K296">
            <v>97827071.333897561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 t="str">
            <v>Subtransmission Demand A</v>
          </cell>
          <cell r="W296" t="str">
            <v/>
          </cell>
        </row>
        <row r="297">
          <cell r="B297" t="str">
            <v>Subtransmission Demand G</v>
          </cell>
          <cell r="C297" t="str">
            <v>DS.G</v>
          </cell>
          <cell r="D297">
            <v>4</v>
          </cell>
          <cell r="E297">
            <v>76985.229664268481</v>
          </cell>
          <cell r="F297">
            <v>0</v>
          </cell>
          <cell r="G297">
            <v>206599476.47957867</v>
          </cell>
          <cell r="H297">
            <v>0</v>
          </cell>
          <cell r="I297">
            <v>0</v>
          </cell>
          <cell r="J297">
            <v>0</v>
          </cell>
          <cell r="K297">
            <v>210644862.42415631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 t="str">
            <v>Subtransmission Demand G</v>
          </cell>
          <cell r="W297" t="str">
            <v/>
          </cell>
        </row>
        <row r="298">
          <cell r="B298" t="str">
            <v>Subtransmission Demand S</v>
          </cell>
          <cell r="C298" t="str">
            <v>DS.S</v>
          </cell>
          <cell r="D298">
            <v>2</v>
          </cell>
          <cell r="E298">
            <v>93524.292418537501</v>
          </cell>
          <cell r="F298">
            <v>0</v>
          </cell>
          <cell r="G298">
            <v>186342239.80554911</v>
          </cell>
          <cell r="H298">
            <v>0</v>
          </cell>
          <cell r="I298">
            <v>0</v>
          </cell>
          <cell r="J298">
            <v>0</v>
          </cell>
          <cell r="K298">
            <v>232458660.97816604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 t="str">
            <v>Subtransmission Demand S</v>
          </cell>
          <cell r="W298" t="str">
            <v/>
          </cell>
        </row>
        <row r="299">
          <cell r="B299" t="str">
            <v>Subtransmission Demand (kVa)</v>
          </cell>
          <cell r="C299" t="str">
            <v>DSk</v>
          </cell>
          <cell r="D299">
            <v>1</v>
          </cell>
          <cell r="E299">
            <v>0</v>
          </cell>
          <cell r="F299">
            <v>1</v>
          </cell>
          <cell r="G299">
            <v>1</v>
          </cell>
          <cell r="H299">
            <v>0</v>
          </cell>
          <cell r="I299">
            <v>0</v>
          </cell>
          <cell r="J299">
            <v>0</v>
          </cell>
          <cell r="K299">
            <v>1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 t="str">
            <v>Subtransmission Demand (kVa)</v>
          </cell>
          <cell r="W299" t="str">
            <v/>
          </cell>
        </row>
        <row r="300">
          <cell r="B300" t="str">
            <v>New Tariff 5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 t="str">
            <v>New Tariff 5</v>
          </cell>
          <cell r="W300" t="str">
            <v/>
          </cell>
        </row>
        <row r="301">
          <cell r="B301" t="str">
            <v>New Tariff 6</v>
          </cell>
          <cell r="C301" t="str">
            <v/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 t="str">
            <v>New Tariff 6</v>
          </cell>
          <cell r="W301" t="str">
            <v/>
          </cell>
        </row>
        <row r="302">
          <cell r="B302" t="str">
            <v>New Tariff 7</v>
          </cell>
          <cell r="C302" t="str">
            <v/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 t="str">
            <v>New Tariff 7</v>
          </cell>
          <cell r="W302" t="str">
            <v/>
          </cell>
        </row>
        <row r="303">
          <cell r="B303" t="str">
            <v>New Tariff 8</v>
          </cell>
          <cell r="C303" t="str">
            <v/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V303" t="str">
            <v>New Tariff 8</v>
          </cell>
          <cell r="W303" t="str">
            <v/>
          </cell>
        </row>
        <row r="304">
          <cell r="B304" t="str">
            <v>New Tariff 9</v>
          </cell>
          <cell r="C304" t="str">
            <v/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V304" t="str">
            <v>New Tariff 9</v>
          </cell>
          <cell r="W304" t="str">
            <v/>
          </cell>
        </row>
        <row r="305">
          <cell r="B305" t="str">
            <v>New Tariff 10</v>
          </cell>
          <cell r="C305" t="str">
            <v/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 t="str">
            <v>New Tariff 10</v>
          </cell>
          <cell r="W305" t="str">
            <v/>
          </cell>
        </row>
        <row r="306">
          <cell r="B306" t="str">
            <v>New Tariff 11</v>
          </cell>
          <cell r="C306" t="str">
            <v/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 t="str">
            <v>New Tariff 11</v>
          </cell>
          <cell r="W306" t="str">
            <v/>
          </cell>
        </row>
        <row r="307">
          <cell r="B307" t="str">
            <v xml:space="preserve">Total </v>
          </cell>
          <cell r="D307">
            <v>685179</v>
          </cell>
          <cell r="E307">
            <v>1316047.9850625989</v>
          </cell>
          <cell r="F307">
            <v>6</v>
          </cell>
          <cell r="G307">
            <v>4811555366.7346325</v>
          </cell>
          <cell r="H307">
            <v>1322110326.5561178</v>
          </cell>
          <cell r="I307">
            <v>415432684.14201343</v>
          </cell>
          <cell r="J307">
            <v>257277292.93461734</v>
          </cell>
          <cell r="K307">
            <v>4013240594.1905131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 t="str">
            <v>Total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</row>
        <row r="315">
          <cell r="B315" t="str">
            <v>Source:</v>
          </cell>
          <cell r="E315" t="str">
            <v>Demand charges</v>
          </cell>
          <cell r="G315" t="str">
            <v>Peak charges</v>
          </cell>
          <cell r="K315" t="str">
            <v>Off Peak charges</v>
          </cell>
          <cell r="M315" t="str">
            <v>Summer Time of Use Tariffs</v>
          </cell>
          <cell r="Q315" t="str">
            <v>Winter Time of use tariffs</v>
          </cell>
          <cell r="V315" t="str">
            <v>Source:</v>
          </cell>
          <cell r="Y315" t="str">
            <v>Demand charges</v>
          </cell>
          <cell r="AA315" t="str">
            <v>Peak charges</v>
          </cell>
          <cell r="AE315" t="str">
            <v>Off Peak charges</v>
          </cell>
          <cell r="AG315" t="str">
            <v>Summer Time of Use Tariffs</v>
          </cell>
          <cell r="AK315" t="str">
            <v>Winter Time of use tariffs</v>
          </cell>
        </row>
        <row r="316">
          <cell r="B316" t="str">
            <v>Network Tariffs</v>
          </cell>
          <cell r="C316" t="str">
            <v>Network Tariff Category</v>
          </cell>
          <cell r="D316" t="str">
            <v>Customer No</v>
          </cell>
          <cell r="E316" t="str">
            <v>kW</v>
          </cell>
          <cell r="F316" t="str">
            <v>kVA</v>
          </cell>
          <cell r="G316" t="str">
            <v>Block1</v>
          </cell>
          <cell r="H316" t="str">
            <v>Block 2</v>
          </cell>
          <cell r="I316" t="str">
            <v>Block 3</v>
          </cell>
          <cell r="J316" t="str">
            <v>Block 4</v>
          </cell>
          <cell r="K316" t="str">
            <v>Block 1</v>
          </cell>
          <cell r="L316" t="str">
            <v>Block 2</v>
          </cell>
          <cell r="M316" t="str">
            <v>Block 1</v>
          </cell>
          <cell r="N316" t="str">
            <v>Block 2</v>
          </cell>
          <cell r="O316" t="str">
            <v>Block 3</v>
          </cell>
          <cell r="P316" t="str">
            <v>Block 4</v>
          </cell>
          <cell r="Q316" t="str">
            <v>Block1</v>
          </cell>
          <cell r="R316" t="str">
            <v>Block 2</v>
          </cell>
          <cell r="S316" t="str">
            <v>Block 3</v>
          </cell>
          <cell r="T316" t="str">
            <v>Block 4</v>
          </cell>
          <cell r="V316" t="str">
            <v>Network Tariffs</v>
          </cell>
          <cell r="W316" t="str">
            <v>Network Tariff Category</v>
          </cell>
          <cell r="X316" t="str">
            <v>Customer No</v>
          </cell>
          <cell r="Y316" t="str">
            <v>kW</v>
          </cell>
          <cell r="Z316" t="str">
            <v>kVA</v>
          </cell>
          <cell r="AA316" t="str">
            <v>Block1</v>
          </cell>
          <cell r="AB316" t="str">
            <v>Block 2</v>
          </cell>
          <cell r="AC316" t="str">
            <v>Block 3</v>
          </cell>
          <cell r="AD316" t="str">
            <v>Block 4</v>
          </cell>
          <cell r="AE316" t="str">
            <v>Block 1</v>
          </cell>
          <cell r="AF316" t="str">
            <v>Block 2</v>
          </cell>
          <cell r="AG316" t="str">
            <v>Block 1</v>
          </cell>
          <cell r="AH316" t="str">
            <v>Block 2</v>
          </cell>
          <cell r="AI316" t="str">
            <v>Block 3</v>
          </cell>
          <cell r="AJ316" t="str">
            <v>Block 4</v>
          </cell>
          <cell r="AK316" t="str">
            <v>Block1</v>
          </cell>
          <cell r="AL316" t="str">
            <v>Block 2</v>
          </cell>
          <cell r="AM316" t="str">
            <v>Block 3</v>
          </cell>
          <cell r="AN316" t="str">
            <v>Block 4</v>
          </cell>
        </row>
        <row r="317">
          <cell r="D317" t="str">
            <v>%</v>
          </cell>
          <cell r="E317" t="str">
            <v>%</v>
          </cell>
          <cell r="F317" t="str">
            <v>%</v>
          </cell>
          <cell r="G317" t="str">
            <v>%</v>
          </cell>
          <cell r="H317" t="str">
            <v>%</v>
          </cell>
          <cell r="I317" t="str">
            <v>%</v>
          </cell>
          <cell r="J317" t="str">
            <v>%</v>
          </cell>
          <cell r="K317" t="str">
            <v>%</v>
          </cell>
          <cell r="L317" t="str">
            <v>%</v>
          </cell>
          <cell r="M317" t="str">
            <v>%</v>
          </cell>
          <cell r="N317" t="str">
            <v>%</v>
          </cell>
          <cell r="O317" t="str">
            <v>%</v>
          </cell>
          <cell r="P317" t="str">
            <v>%</v>
          </cell>
          <cell r="Q317" t="str">
            <v>%</v>
          </cell>
          <cell r="R317" t="str">
            <v>%</v>
          </cell>
          <cell r="S317" t="str">
            <v>%</v>
          </cell>
          <cell r="T317" t="str">
            <v>%</v>
          </cell>
          <cell r="AA317" t="str">
            <v>kWh</v>
          </cell>
          <cell r="AB317" t="str">
            <v>kWh</v>
          </cell>
          <cell r="AC317" t="str">
            <v>kWh</v>
          </cell>
          <cell r="AD317" t="str">
            <v>kWh</v>
          </cell>
          <cell r="AE317" t="str">
            <v>kWh</v>
          </cell>
          <cell r="AF317" t="str">
            <v>kWh</v>
          </cell>
          <cell r="AG317" t="str">
            <v>kWh</v>
          </cell>
          <cell r="AH317" t="str">
            <v>kWh</v>
          </cell>
          <cell r="AI317" t="str">
            <v>kWh</v>
          </cell>
          <cell r="AJ317" t="str">
            <v>kWh</v>
          </cell>
          <cell r="AK317" t="str">
            <v>kWh</v>
          </cell>
          <cell r="AL317" t="str">
            <v>kWh</v>
          </cell>
          <cell r="AM317" t="str">
            <v>kWh</v>
          </cell>
          <cell r="AN317" t="str">
            <v>kWh</v>
          </cell>
        </row>
        <row r="318">
          <cell r="B318" t="str">
            <v>Residential Single Rate</v>
          </cell>
          <cell r="C318" t="str">
            <v>D1</v>
          </cell>
          <cell r="D318">
            <v>1.907699277931596E-2</v>
          </cell>
          <cell r="G318">
            <v>6.0233383881436175E-4</v>
          </cell>
          <cell r="H318">
            <v>6.0233383881436175E-4</v>
          </cell>
          <cell r="I318">
            <v>6.0233383881436175E-4</v>
          </cell>
          <cell r="J318">
            <v>6.0233383881436175E-4</v>
          </cell>
          <cell r="K318">
            <v>0</v>
          </cell>
          <cell r="V318" t="str">
            <v>Residential Single Rate</v>
          </cell>
          <cell r="W318" t="str">
            <v/>
          </cell>
          <cell r="X318">
            <v>-10364.946</v>
          </cell>
          <cell r="AA318">
            <v>-31939096.625575185</v>
          </cell>
          <cell r="AB318">
            <v>-16100708.88699355</v>
          </cell>
          <cell r="AC318">
            <v>-466141.23564575717</v>
          </cell>
          <cell r="AD318">
            <v>-91736.238658504313</v>
          </cell>
          <cell r="AE318">
            <v>0</v>
          </cell>
          <cell r="AG318">
            <v>0</v>
          </cell>
          <cell r="AH318">
            <v>0</v>
          </cell>
          <cell r="AI318">
            <v>0</v>
          </cell>
          <cell r="AK318">
            <v>0</v>
          </cell>
          <cell r="AL318">
            <v>0</v>
          </cell>
          <cell r="AM318">
            <v>0</v>
          </cell>
        </row>
        <row r="319">
          <cell r="B319" t="str">
            <v>ClimateSaver</v>
          </cell>
          <cell r="C319" t="str">
            <v>D1.CS</v>
          </cell>
          <cell r="D319">
            <v>9.137824829866803E-2</v>
          </cell>
          <cell r="G319">
            <v>0.11268446180555558</v>
          </cell>
          <cell r="H319">
            <v>0.11268446180555558</v>
          </cell>
          <cell r="I319">
            <v>0.11268446180555558</v>
          </cell>
          <cell r="J319">
            <v>0.11268446180555558</v>
          </cell>
          <cell r="K319">
            <v>0.11263275572945775</v>
          </cell>
          <cell r="V319" t="str">
            <v>ClimateSaver</v>
          </cell>
          <cell r="W319" t="str">
            <v/>
          </cell>
          <cell r="X319">
            <v>-556.36662259656293</v>
          </cell>
          <cell r="AA319">
            <v>-239353.74313370363</v>
          </cell>
          <cell r="AB319">
            <v>-56846.001964436946</v>
          </cell>
          <cell r="AC319">
            <v>-1051.8754802268197</v>
          </cell>
          <cell r="AD319">
            <v>-0.67221765705974579</v>
          </cell>
          <cell r="AE319">
            <v>-548347.3012396933</v>
          </cell>
          <cell r="AG319">
            <v>0</v>
          </cell>
          <cell r="AH319">
            <v>0</v>
          </cell>
          <cell r="AI319">
            <v>0</v>
          </cell>
          <cell r="AK319">
            <v>0</v>
          </cell>
          <cell r="AL319">
            <v>0</v>
          </cell>
          <cell r="AM319">
            <v>0</v>
          </cell>
        </row>
        <row r="320">
          <cell r="B320" t="str">
            <v>ClimateSaver Interval</v>
          </cell>
          <cell r="C320" t="str">
            <v>D3.CS</v>
          </cell>
          <cell r="D320">
            <v>9.137824829866803E-2</v>
          </cell>
          <cell r="G320">
            <v>0.11268446180555558</v>
          </cell>
          <cell r="H320">
            <v>0.11268446180555558</v>
          </cell>
          <cell r="I320">
            <v>0.11268446180555558</v>
          </cell>
          <cell r="J320">
            <v>0.11268446180555558</v>
          </cell>
          <cell r="K320">
            <v>0.11263275572945775</v>
          </cell>
          <cell r="V320" t="str">
            <v>ClimateSaver Interval</v>
          </cell>
          <cell r="W320" t="str">
            <v/>
          </cell>
          <cell r="X320">
            <v>-122.21937740343714</v>
          </cell>
          <cell r="AA320">
            <v>-56840.925466596549</v>
          </cell>
          <cell r="AB320">
            <v>-14280.678556413621</v>
          </cell>
          <cell r="AC320">
            <v>-266.10318096528476</v>
          </cell>
          <cell r="AD320">
            <v>0</v>
          </cell>
          <cell r="AE320">
            <v>-167252.6987603069</v>
          </cell>
          <cell r="AG320">
            <v>0</v>
          </cell>
          <cell r="AH320">
            <v>0</v>
          </cell>
          <cell r="AI320">
            <v>0</v>
          </cell>
          <cell r="AK320">
            <v>0</v>
          </cell>
          <cell r="AL320">
            <v>0</v>
          </cell>
          <cell r="AM320">
            <v>0</v>
          </cell>
        </row>
        <row r="321">
          <cell r="B321" t="str">
            <v>New Tariff 3</v>
          </cell>
          <cell r="C321" t="str">
            <v/>
          </cell>
          <cell r="V321" t="str">
            <v>New Tariff 3</v>
          </cell>
          <cell r="W321" t="str">
            <v/>
          </cell>
          <cell r="X321">
            <v>678.58600000000013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G321">
            <v>184320</v>
          </cell>
          <cell r="AH321">
            <v>147455.99999999994</v>
          </cell>
          <cell r="AI321">
            <v>36863.999999999985</v>
          </cell>
          <cell r="AK321">
            <v>178900.00000000003</v>
          </cell>
          <cell r="AL321">
            <v>393580.00000000006</v>
          </cell>
          <cell r="AM321">
            <v>143120.00000000003</v>
          </cell>
        </row>
        <row r="322">
          <cell r="B322" t="str">
            <v>New Tariff 4</v>
          </cell>
          <cell r="C322" t="str">
            <v/>
          </cell>
          <cell r="V322" t="str">
            <v>New Tariff 4</v>
          </cell>
          <cell r="W322" t="str">
            <v/>
          </cell>
          <cell r="X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</v>
          </cell>
          <cell r="AL322">
            <v>0</v>
          </cell>
          <cell r="AM322">
            <v>0</v>
          </cell>
        </row>
        <row r="323">
          <cell r="B323" t="str">
            <v>New Tariff 5</v>
          </cell>
          <cell r="C323" t="str">
            <v/>
          </cell>
          <cell r="V323" t="str">
            <v>New Tariff 5</v>
          </cell>
          <cell r="W323" t="str">
            <v/>
          </cell>
          <cell r="X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0</v>
          </cell>
          <cell r="AL323">
            <v>0</v>
          </cell>
          <cell r="AM323">
            <v>0</v>
          </cell>
        </row>
        <row r="324">
          <cell r="B324" t="str">
            <v>New Tariff 6</v>
          </cell>
          <cell r="C324" t="str">
            <v/>
          </cell>
          <cell r="V324" t="str">
            <v>New Tariff 6</v>
          </cell>
          <cell r="W324" t="str">
            <v/>
          </cell>
          <cell r="X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0</v>
          </cell>
          <cell r="AL324">
            <v>0</v>
          </cell>
          <cell r="AM324">
            <v>0</v>
          </cell>
        </row>
        <row r="325">
          <cell r="B325" t="str">
            <v>New Tariff 7</v>
          </cell>
          <cell r="C325" t="str">
            <v/>
          </cell>
          <cell r="V325" t="str">
            <v>New Tariff 7</v>
          </cell>
          <cell r="W325" t="str">
            <v/>
          </cell>
          <cell r="X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0</v>
          </cell>
          <cell r="AL325">
            <v>0</v>
          </cell>
          <cell r="AM325">
            <v>0</v>
          </cell>
        </row>
        <row r="326">
          <cell r="B326" t="str">
            <v>New Tariff 8</v>
          </cell>
          <cell r="C326" t="str">
            <v/>
          </cell>
          <cell r="V326" t="str">
            <v>New Tariff 8</v>
          </cell>
          <cell r="W326" t="str">
            <v/>
          </cell>
          <cell r="X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0</v>
          </cell>
          <cell r="AL326">
            <v>0</v>
          </cell>
          <cell r="AM326">
            <v>0</v>
          </cell>
        </row>
        <row r="327">
          <cell r="B327" t="str">
            <v>New Tariff 9</v>
          </cell>
          <cell r="C327" t="str">
            <v/>
          </cell>
          <cell r="V327" t="str">
            <v>New Tariff 9</v>
          </cell>
          <cell r="W327" t="str">
            <v/>
          </cell>
          <cell r="X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0</v>
          </cell>
          <cell r="AL327">
            <v>0</v>
          </cell>
          <cell r="AM327">
            <v>0</v>
          </cell>
        </row>
        <row r="328">
          <cell r="B328" t="str">
            <v>New Tariff 10</v>
          </cell>
          <cell r="C328" t="str">
            <v/>
          </cell>
          <cell r="V328" t="str">
            <v>New Tariff 10</v>
          </cell>
          <cell r="W328" t="str">
            <v/>
          </cell>
          <cell r="X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0</v>
          </cell>
          <cell r="AL328">
            <v>0</v>
          </cell>
          <cell r="AM328">
            <v>0</v>
          </cell>
        </row>
        <row r="329">
          <cell r="B329" t="str">
            <v>New Tariff 11</v>
          </cell>
          <cell r="C329" t="str">
            <v/>
          </cell>
          <cell r="V329" t="str">
            <v>New Tariff 11</v>
          </cell>
          <cell r="W329" t="str">
            <v/>
          </cell>
          <cell r="X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0</v>
          </cell>
          <cell r="AL329">
            <v>0</v>
          </cell>
          <cell r="AM329">
            <v>0</v>
          </cell>
        </row>
        <row r="330">
          <cell r="B330" t="str">
            <v>Residential Two Rate 5d</v>
          </cell>
          <cell r="C330" t="str">
            <v>D2</v>
          </cell>
          <cell r="D330">
            <v>1.9118962096281278E-2</v>
          </cell>
          <cell r="G330">
            <v>-1.5269368975828979E-2</v>
          </cell>
          <cell r="H330">
            <v>-1.5269368975828979E-2</v>
          </cell>
          <cell r="I330">
            <v>-1.5269368975828979E-2</v>
          </cell>
          <cell r="J330">
            <v>-1.5269368975828979E-2</v>
          </cell>
          <cell r="K330">
            <v>5.2736861247504319E-3</v>
          </cell>
          <cell r="V330" t="str">
            <v>Residential Two Rate 5d</v>
          </cell>
          <cell r="W330" t="str">
            <v/>
          </cell>
          <cell r="X330">
            <v>-1040.5158068002429</v>
          </cell>
          <cell r="AA330">
            <v>-2530194.615559347</v>
          </cell>
          <cell r="AB330">
            <v>-660552.52217301249</v>
          </cell>
          <cell r="AC330">
            <v>-20369.661321706812</v>
          </cell>
          <cell r="AD330">
            <v>-5752.7933274364495</v>
          </cell>
          <cell r="AE330">
            <v>-5595853.9859748408</v>
          </cell>
          <cell r="AG330">
            <v>0</v>
          </cell>
          <cell r="AH330">
            <v>0</v>
          </cell>
          <cell r="AI330">
            <v>0</v>
          </cell>
          <cell r="AK330">
            <v>0</v>
          </cell>
          <cell r="AL330">
            <v>0</v>
          </cell>
          <cell r="AM330">
            <v>0</v>
          </cell>
        </row>
        <row r="331">
          <cell r="B331" t="str">
            <v>Docklands Two Rate 5d</v>
          </cell>
          <cell r="C331" t="str">
            <v>D2.DK</v>
          </cell>
          <cell r="D331">
            <v>4.1988236494068243E-3</v>
          </cell>
          <cell r="G331">
            <v>6.6274253324614119E-3</v>
          </cell>
          <cell r="H331">
            <v>6.6274253324614119E-3</v>
          </cell>
          <cell r="I331">
            <v>6.6274253324614119E-3</v>
          </cell>
          <cell r="J331">
            <v>6.6274253324614119E-3</v>
          </cell>
          <cell r="K331">
            <v>6.644373995744024E-3</v>
          </cell>
          <cell r="V331" t="str">
            <v>Docklands Two Rate 5d</v>
          </cell>
          <cell r="W331" t="str">
            <v/>
          </cell>
          <cell r="X331">
            <v>-11.7652</v>
          </cell>
          <cell r="AA331">
            <v>-36183.666129943223</v>
          </cell>
          <cell r="AB331">
            <v>-7915.6784054600321</v>
          </cell>
          <cell r="AC331">
            <v>-1210.2018370203057</v>
          </cell>
          <cell r="AD331">
            <v>-560.45362757644375</v>
          </cell>
          <cell r="AE331">
            <v>-46053.999999999993</v>
          </cell>
          <cell r="AG331">
            <v>0</v>
          </cell>
          <cell r="AH331">
            <v>0</v>
          </cell>
          <cell r="AI331">
            <v>0</v>
          </cell>
          <cell r="AK331">
            <v>0</v>
          </cell>
          <cell r="AL331">
            <v>0</v>
          </cell>
          <cell r="AM331">
            <v>0</v>
          </cell>
        </row>
        <row r="332">
          <cell r="B332" t="str">
            <v>Residential Interval</v>
          </cell>
          <cell r="C332" t="str">
            <v>D3</v>
          </cell>
          <cell r="D332">
            <v>4.1988236494068243E-3</v>
          </cell>
          <cell r="G332">
            <v>6.6274253324614119E-3</v>
          </cell>
          <cell r="H332">
            <v>6.6274253324614119E-3</v>
          </cell>
          <cell r="I332">
            <v>6.6274253324614119E-3</v>
          </cell>
          <cell r="J332">
            <v>6.6274253324614119E-3</v>
          </cell>
          <cell r="K332">
            <v>6.644373995744024E-3</v>
          </cell>
          <cell r="V332" t="str">
            <v>Residential Interval</v>
          </cell>
          <cell r="W332" t="str">
            <v/>
          </cell>
          <cell r="X332">
            <v>-288.0081931997571</v>
          </cell>
          <cell r="AA332">
            <v>-716874.6655486268</v>
          </cell>
          <cell r="AB332">
            <v>-266555.12802508799</v>
          </cell>
          <cell r="AC332">
            <v>-21765.680468538536</v>
          </cell>
          <cell r="AD332">
            <v>-15991.361425483696</v>
          </cell>
          <cell r="AE332">
            <v>-1002946.0140251587</v>
          </cell>
          <cell r="AG332">
            <v>0</v>
          </cell>
          <cell r="AH332">
            <v>0</v>
          </cell>
          <cell r="AI332">
            <v>0</v>
          </cell>
          <cell r="AK332">
            <v>0</v>
          </cell>
          <cell r="AL332">
            <v>0</v>
          </cell>
          <cell r="AM332">
            <v>0</v>
          </cell>
        </row>
        <row r="333">
          <cell r="B333" t="str">
            <v>Residential AMI</v>
          </cell>
          <cell r="C333" t="str">
            <v>D4</v>
          </cell>
          <cell r="V333" t="str">
            <v>Residential AMI</v>
          </cell>
          <cell r="W333" t="str">
            <v/>
          </cell>
          <cell r="X333">
            <v>11108.796499999999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G333">
            <v>3990870.0590086943</v>
          </cell>
          <cell r="AH333">
            <v>9918806.1359337568</v>
          </cell>
          <cell r="AI333">
            <v>6723167.7942013564</v>
          </cell>
          <cell r="AK333">
            <v>7523448.2724660942</v>
          </cell>
          <cell r="AL333">
            <v>15793969.363087201</v>
          </cell>
          <cell r="AM333">
            <v>12512550.819289014</v>
          </cell>
        </row>
        <row r="334">
          <cell r="B334" t="str">
            <v>Residential Docklands AMI</v>
          </cell>
          <cell r="C334" t="str">
            <v>D4.DK</v>
          </cell>
          <cell r="V334" t="str">
            <v>Residential Docklands AMI</v>
          </cell>
          <cell r="W334" t="str">
            <v/>
          </cell>
          <cell r="X334">
            <v>584.6735000000001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G334">
            <v>210045.7925794051</v>
          </cell>
          <cell r="AH334">
            <v>522042.42820703989</v>
          </cell>
          <cell r="AI334">
            <v>353850.93653691345</v>
          </cell>
          <cell r="AK334">
            <v>395970.96170874179</v>
          </cell>
          <cell r="AL334">
            <v>831261.54542564217</v>
          </cell>
          <cell r="AM334">
            <v>658555.30627836904</v>
          </cell>
        </row>
        <row r="335">
          <cell r="B335" t="str">
            <v>New Tariff 5</v>
          </cell>
          <cell r="C335" t="str">
            <v/>
          </cell>
          <cell r="V335" t="str">
            <v>New Tariff 5</v>
          </cell>
          <cell r="W335" t="str">
            <v/>
          </cell>
          <cell r="X335">
            <v>11.7652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G335">
            <v>6531.2529313651221</v>
          </cell>
          <cell r="AH335">
            <v>16232.608602408662</v>
          </cell>
          <cell r="AI335">
            <v>11002.7910492391</v>
          </cell>
          <cell r="AK335">
            <v>12211.671230104292</v>
          </cell>
          <cell r="AL335">
            <v>25635.952331355616</v>
          </cell>
          <cell r="AM335">
            <v>20309.723855527194</v>
          </cell>
        </row>
        <row r="336">
          <cell r="B336" t="str">
            <v>New Tariff 6</v>
          </cell>
          <cell r="C336" t="str">
            <v/>
          </cell>
          <cell r="V336" t="str">
            <v>New Tariff 6</v>
          </cell>
          <cell r="W336" t="str">
            <v/>
          </cell>
          <cell r="X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0</v>
          </cell>
          <cell r="AL336">
            <v>0</v>
          </cell>
          <cell r="AM336">
            <v>0</v>
          </cell>
        </row>
        <row r="337">
          <cell r="B337" t="str">
            <v>New Tariff 7</v>
          </cell>
          <cell r="C337" t="str">
            <v/>
          </cell>
          <cell r="V337" t="str">
            <v>New Tariff 7</v>
          </cell>
          <cell r="W337" t="str">
            <v/>
          </cell>
          <cell r="X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0</v>
          </cell>
          <cell r="AL337">
            <v>0</v>
          </cell>
          <cell r="AM337">
            <v>0</v>
          </cell>
        </row>
        <row r="338">
          <cell r="B338" t="str">
            <v>New Tariff 8</v>
          </cell>
          <cell r="C338" t="str">
            <v/>
          </cell>
          <cell r="V338" t="str">
            <v>New Tariff 8</v>
          </cell>
          <cell r="W338" t="str">
            <v/>
          </cell>
          <cell r="X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0</v>
          </cell>
          <cell r="AL338">
            <v>0</v>
          </cell>
          <cell r="AM338">
            <v>0</v>
          </cell>
        </row>
        <row r="339">
          <cell r="B339" t="str">
            <v>New Tariff 9</v>
          </cell>
          <cell r="C339" t="str">
            <v/>
          </cell>
          <cell r="V339" t="str">
            <v>New Tariff 9</v>
          </cell>
          <cell r="W339" t="str">
            <v/>
          </cell>
          <cell r="X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0</v>
          </cell>
          <cell r="AL339">
            <v>0</v>
          </cell>
          <cell r="AM339">
            <v>0</v>
          </cell>
        </row>
        <row r="340">
          <cell r="B340" t="str">
            <v>New Tariff 10</v>
          </cell>
          <cell r="C340" t="str">
            <v/>
          </cell>
          <cell r="V340" t="str">
            <v>New Tariff 10</v>
          </cell>
          <cell r="W340" t="str">
            <v/>
          </cell>
          <cell r="X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0</v>
          </cell>
          <cell r="AL340">
            <v>0</v>
          </cell>
          <cell r="AM340">
            <v>0</v>
          </cell>
        </row>
        <row r="341">
          <cell r="B341" t="str">
            <v>New Tariff 11</v>
          </cell>
          <cell r="C341" t="str">
            <v/>
          </cell>
          <cell r="V341" t="str">
            <v>New Tariff 11</v>
          </cell>
          <cell r="W341" t="str">
            <v/>
          </cell>
          <cell r="X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0</v>
          </cell>
          <cell r="AL341">
            <v>0</v>
          </cell>
          <cell r="AM341">
            <v>0</v>
          </cell>
        </row>
        <row r="342">
          <cell r="B342" t="str">
            <v>Dedicated circuit</v>
          </cell>
          <cell r="C342" t="str">
            <v>DD1</v>
          </cell>
          <cell r="D342">
            <v>-3.9074730859259943E-2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-4.0591798607310658E-2</v>
          </cell>
          <cell r="V342" t="str">
            <v>Dedicated circuit</v>
          </cell>
          <cell r="W342" t="str">
            <v/>
          </cell>
          <cell r="X342">
            <v>-3345.0487861429142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-10358971.158181934</v>
          </cell>
          <cell r="AG342">
            <v>0</v>
          </cell>
          <cell r="AH342">
            <v>0</v>
          </cell>
          <cell r="AI342">
            <v>0</v>
          </cell>
          <cell r="AK342">
            <v>0</v>
          </cell>
          <cell r="AL342">
            <v>0</v>
          </cell>
          <cell r="AM342">
            <v>0</v>
          </cell>
        </row>
        <row r="343">
          <cell r="B343" t="str">
            <v>Hot Water Interval</v>
          </cell>
          <cell r="C343" t="str">
            <v>D3.HW</v>
          </cell>
          <cell r="D343">
            <v>-3.9074730859259943E-2</v>
          </cell>
          <cell r="K343">
            <v>-4.0591798607310658E-2</v>
          </cell>
          <cell r="V343" t="str">
            <v>Hot Water Interval</v>
          </cell>
          <cell r="W343" t="str">
            <v/>
          </cell>
          <cell r="X343">
            <v>-91.443213857085411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-239228.84181806655</v>
          </cell>
          <cell r="AG343">
            <v>0</v>
          </cell>
          <cell r="AH343">
            <v>0</v>
          </cell>
          <cell r="AI343">
            <v>0</v>
          </cell>
          <cell r="AK343">
            <v>0</v>
          </cell>
          <cell r="AL343">
            <v>0</v>
          </cell>
          <cell r="AM343">
            <v>0</v>
          </cell>
        </row>
        <row r="344">
          <cell r="B344" t="str">
            <v>Dedicated Circuit AMI - Slab Heat</v>
          </cell>
          <cell r="C344" t="str">
            <v>DCSH</v>
          </cell>
          <cell r="D344">
            <v>-3.9074730859259943E-2</v>
          </cell>
          <cell r="K344">
            <v>-4.0591798607310658E-2</v>
          </cell>
          <cell r="V344" t="str">
            <v>Dedicated Circuit AMI - Slab Heat</v>
          </cell>
          <cell r="W344" t="str">
            <v/>
          </cell>
          <cell r="X344">
            <v>3436.4919999999997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G344">
            <v>0</v>
          </cell>
          <cell r="AH344">
            <v>0</v>
          </cell>
          <cell r="AI344">
            <v>2939761.252829487</v>
          </cell>
          <cell r="AK344">
            <v>0</v>
          </cell>
          <cell r="AL344">
            <v>0</v>
          </cell>
          <cell r="AM344">
            <v>7658438.7471705126</v>
          </cell>
        </row>
        <row r="345">
          <cell r="B345" t="str">
            <v>Dedicated Circuit AMI - Hot Water</v>
          </cell>
          <cell r="C345" t="str">
            <v>DCHW</v>
          </cell>
          <cell r="D345">
            <v>-3.9074730859259943E-2</v>
          </cell>
          <cell r="K345">
            <v>-4.0591798607310658E-2</v>
          </cell>
          <cell r="V345" t="str">
            <v>Dedicated Circuit AMI - Hot Water</v>
          </cell>
          <cell r="W345" t="str">
            <v/>
          </cell>
          <cell r="X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0</v>
          </cell>
          <cell r="AL345">
            <v>0</v>
          </cell>
          <cell r="AM345">
            <v>0</v>
          </cell>
        </row>
        <row r="346">
          <cell r="B346" t="str">
            <v>New Tariff 4</v>
          </cell>
          <cell r="C346" t="str">
            <v/>
          </cell>
          <cell r="V346" t="str">
            <v>New Tariff 4</v>
          </cell>
          <cell r="W346" t="str">
            <v/>
          </cell>
          <cell r="X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0</v>
          </cell>
          <cell r="AL346">
            <v>0</v>
          </cell>
          <cell r="AM346">
            <v>0</v>
          </cell>
        </row>
        <row r="347">
          <cell r="B347" t="str">
            <v>New Tariff 5</v>
          </cell>
          <cell r="C347" t="str">
            <v/>
          </cell>
          <cell r="V347" t="str">
            <v>New Tariff 5</v>
          </cell>
          <cell r="W347" t="str">
            <v/>
          </cell>
          <cell r="X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0</v>
          </cell>
          <cell r="AL347">
            <v>0</v>
          </cell>
          <cell r="AM347">
            <v>0</v>
          </cell>
        </row>
        <row r="348">
          <cell r="B348" t="str">
            <v>New Tariff 6</v>
          </cell>
          <cell r="C348" t="str">
            <v/>
          </cell>
          <cell r="V348" t="str">
            <v>New Tariff 6</v>
          </cell>
          <cell r="W348" t="str">
            <v/>
          </cell>
          <cell r="X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0</v>
          </cell>
          <cell r="AL348">
            <v>0</v>
          </cell>
          <cell r="AM348">
            <v>0</v>
          </cell>
        </row>
        <row r="349">
          <cell r="B349" t="str">
            <v>New Tariff 7</v>
          </cell>
          <cell r="C349" t="str">
            <v/>
          </cell>
          <cell r="V349" t="str">
            <v>New Tariff 7</v>
          </cell>
          <cell r="W349" t="str">
            <v/>
          </cell>
          <cell r="X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0</v>
          </cell>
          <cell r="AL349">
            <v>0</v>
          </cell>
          <cell r="AM349">
            <v>0</v>
          </cell>
        </row>
        <row r="350">
          <cell r="B350" t="str">
            <v>New Tariff 8</v>
          </cell>
          <cell r="C350" t="str">
            <v/>
          </cell>
          <cell r="V350" t="str">
            <v>New Tariff 8</v>
          </cell>
          <cell r="W350" t="str">
            <v/>
          </cell>
          <cell r="X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0</v>
          </cell>
          <cell r="AL350">
            <v>0</v>
          </cell>
          <cell r="AM350">
            <v>0</v>
          </cell>
        </row>
        <row r="351">
          <cell r="B351" t="str">
            <v>New Tariff 9</v>
          </cell>
          <cell r="C351" t="str">
            <v/>
          </cell>
          <cell r="V351" t="str">
            <v>New Tariff 9</v>
          </cell>
          <cell r="W351" t="str">
            <v/>
          </cell>
          <cell r="X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0</v>
          </cell>
          <cell r="AL351">
            <v>0</v>
          </cell>
          <cell r="AM351">
            <v>0</v>
          </cell>
        </row>
        <row r="352">
          <cell r="B352" t="str">
            <v>New Tariff 10</v>
          </cell>
          <cell r="C352" t="str">
            <v/>
          </cell>
          <cell r="V352" t="str">
            <v>New Tariff 10</v>
          </cell>
          <cell r="W352" t="str">
            <v/>
          </cell>
          <cell r="X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0</v>
          </cell>
          <cell r="AL352">
            <v>0</v>
          </cell>
          <cell r="AM352">
            <v>0</v>
          </cell>
        </row>
        <row r="353">
          <cell r="B353" t="str">
            <v>New Tariff 11</v>
          </cell>
          <cell r="C353" t="str">
            <v/>
          </cell>
          <cell r="V353" t="str">
            <v>New Tariff 11</v>
          </cell>
          <cell r="W353" t="str">
            <v/>
          </cell>
          <cell r="X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G353">
            <v>0</v>
          </cell>
          <cell r="AH353">
            <v>0</v>
          </cell>
          <cell r="AI353">
            <v>0</v>
          </cell>
          <cell r="AK353">
            <v>0</v>
          </cell>
          <cell r="AL353">
            <v>0</v>
          </cell>
          <cell r="AM353">
            <v>0</v>
          </cell>
        </row>
        <row r="354">
          <cell r="B354" t="str">
            <v>Non-Residential Single Rate</v>
          </cell>
          <cell r="C354" t="str">
            <v>ND1</v>
          </cell>
          <cell r="D354">
            <v>-1.7052932511701258E-2</v>
          </cell>
          <cell r="G354">
            <v>-1.3558848196813189E-2</v>
          </cell>
          <cell r="H354">
            <v>-1.3558848196813189E-2</v>
          </cell>
          <cell r="I354">
            <v>-1.3558848196813189E-2</v>
          </cell>
          <cell r="J354">
            <v>-1.3558848196813189E-2</v>
          </cell>
          <cell r="K354">
            <v>0</v>
          </cell>
          <cell r="V354" t="str">
            <v>Non-Residential Single Rate</v>
          </cell>
          <cell r="W354" t="str">
            <v/>
          </cell>
          <cell r="X354">
            <v>-917.84800000000007</v>
          </cell>
          <cell r="AA354">
            <v>-1743921.8043989604</v>
          </cell>
          <cell r="AB354">
            <v>-2287239.7185354219</v>
          </cell>
          <cell r="AC354">
            <v>-1243483.2423700909</v>
          </cell>
          <cell r="AD354">
            <v>-448555.23469552759</v>
          </cell>
          <cell r="AE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  <cell r="AM354">
            <v>0</v>
          </cell>
        </row>
        <row r="355">
          <cell r="B355" t="str">
            <v>Non-Residential Single Rate (R)</v>
          </cell>
          <cell r="C355" t="str">
            <v>ND1.R</v>
          </cell>
          <cell r="D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V355" t="str">
            <v>Non-Residential Single Rate (R)</v>
          </cell>
          <cell r="W355" t="str">
            <v/>
          </cell>
          <cell r="X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  <cell r="AH355">
            <v>0</v>
          </cell>
          <cell r="AI355">
            <v>0</v>
          </cell>
          <cell r="AK355">
            <v>0</v>
          </cell>
          <cell r="AL355">
            <v>0</v>
          </cell>
          <cell r="AM355">
            <v>0</v>
          </cell>
        </row>
        <row r="356">
          <cell r="B356" t="str">
            <v>New Tariff 2</v>
          </cell>
          <cell r="C356" t="str">
            <v/>
          </cell>
          <cell r="V356" t="str">
            <v>New Tariff 2</v>
          </cell>
          <cell r="W356" t="str">
            <v/>
          </cell>
          <cell r="X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G356">
            <v>0</v>
          </cell>
          <cell r="AH356">
            <v>0</v>
          </cell>
          <cell r="AI356">
            <v>0</v>
          </cell>
          <cell r="AK356">
            <v>0</v>
          </cell>
          <cell r="AL356">
            <v>0</v>
          </cell>
          <cell r="AM356">
            <v>0</v>
          </cell>
        </row>
        <row r="357">
          <cell r="B357" t="str">
            <v>New Tariff 3</v>
          </cell>
          <cell r="C357" t="str">
            <v/>
          </cell>
          <cell r="V357" t="str">
            <v>New Tariff 3</v>
          </cell>
          <cell r="W357" t="str">
            <v/>
          </cell>
          <cell r="X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G357">
            <v>0</v>
          </cell>
          <cell r="AH357">
            <v>0</v>
          </cell>
          <cell r="AI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B358" t="str">
            <v>New Tariff 4</v>
          </cell>
          <cell r="C358" t="str">
            <v/>
          </cell>
          <cell r="V358" t="str">
            <v>New Tariff 4</v>
          </cell>
          <cell r="W358" t="str">
            <v/>
          </cell>
          <cell r="X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G358">
            <v>0</v>
          </cell>
          <cell r="AH358">
            <v>0</v>
          </cell>
          <cell r="AI358">
            <v>0</v>
          </cell>
          <cell r="AK358">
            <v>0</v>
          </cell>
          <cell r="AL358">
            <v>0</v>
          </cell>
          <cell r="AM358">
            <v>0</v>
          </cell>
        </row>
        <row r="359">
          <cell r="B359" t="str">
            <v>New Tariff 5</v>
          </cell>
          <cell r="C359" t="str">
            <v/>
          </cell>
          <cell r="V359" t="str">
            <v>New Tariff 5</v>
          </cell>
          <cell r="W359" t="str">
            <v/>
          </cell>
          <cell r="X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G359">
            <v>0</v>
          </cell>
          <cell r="AH359">
            <v>0</v>
          </cell>
          <cell r="AI359">
            <v>0</v>
          </cell>
          <cell r="AK359">
            <v>0</v>
          </cell>
          <cell r="AL359">
            <v>0</v>
          </cell>
          <cell r="AM359">
            <v>0</v>
          </cell>
        </row>
        <row r="360">
          <cell r="B360" t="str">
            <v>New Tariff 6</v>
          </cell>
          <cell r="C360" t="str">
            <v/>
          </cell>
          <cell r="V360" t="str">
            <v>New Tariff 6</v>
          </cell>
          <cell r="W360" t="str">
            <v/>
          </cell>
          <cell r="X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G360">
            <v>0</v>
          </cell>
          <cell r="AH360">
            <v>0</v>
          </cell>
          <cell r="AI360">
            <v>0</v>
          </cell>
          <cell r="AK360">
            <v>0</v>
          </cell>
          <cell r="AL360">
            <v>0</v>
          </cell>
          <cell r="AM360">
            <v>0</v>
          </cell>
        </row>
        <row r="361">
          <cell r="B361" t="str">
            <v>New Tariff 7</v>
          </cell>
          <cell r="C361" t="str">
            <v/>
          </cell>
          <cell r="V361" t="str">
            <v>New Tariff 7</v>
          </cell>
          <cell r="W361" t="str">
            <v/>
          </cell>
          <cell r="X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G361">
            <v>0</v>
          </cell>
          <cell r="AH361">
            <v>0</v>
          </cell>
          <cell r="AI361">
            <v>0</v>
          </cell>
          <cell r="AK361">
            <v>0</v>
          </cell>
          <cell r="AL361">
            <v>0</v>
          </cell>
          <cell r="AM361">
            <v>0</v>
          </cell>
        </row>
        <row r="362">
          <cell r="B362" t="str">
            <v>New Tariff 8</v>
          </cell>
          <cell r="C362" t="str">
            <v/>
          </cell>
          <cell r="V362" t="str">
            <v>New Tariff 8</v>
          </cell>
          <cell r="W362" t="str">
            <v/>
          </cell>
          <cell r="X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G362">
            <v>0</v>
          </cell>
          <cell r="AH362">
            <v>0</v>
          </cell>
          <cell r="AI362">
            <v>0</v>
          </cell>
          <cell r="AK362">
            <v>0</v>
          </cell>
          <cell r="AL362">
            <v>0</v>
          </cell>
          <cell r="AM362">
            <v>0</v>
          </cell>
        </row>
        <row r="363">
          <cell r="B363" t="str">
            <v>New Tariff 9</v>
          </cell>
          <cell r="C363" t="str">
            <v/>
          </cell>
          <cell r="V363" t="str">
            <v>New Tariff 9</v>
          </cell>
          <cell r="W363" t="str">
            <v/>
          </cell>
          <cell r="X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G363">
            <v>0</v>
          </cell>
          <cell r="AH363">
            <v>0</v>
          </cell>
          <cell r="AI363">
            <v>0</v>
          </cell>
          <cell r="AK363">
            <v>0</v>
          </cell>
          <cell r="AL363">
            <v>0</v>
          </cell>
          <cell r="AM363">
            <v>0</v>
          </cell>
        </row>
        <row r="364">
          <cell r="B364" t="str">
            <v>New Tariff 10</v>
          </cell>
          <cell r="C364" t="str">
            <v/>
          </cell>
          <cell r="V364" t="str">
            <v>New Tariff 10</v>
          </cell>
          <cell r="W364" t="str">
            <v/>
          </cell>
          <cell r="X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G364">
            <v>0</v>
          </cell>
          <cell r="AH364">
            <v>0</v>
          </cell>
          <cell r="AI364">
            <v>0</v>
          </cell>
          <cell r="AK364">
            <v>0</v>
          </cell>
          <cell r="AL364">
            <v>0</v>
          </cell>
          <cell r="AM364">
            <v>0</v>
          </cell>
        </row>
        <row r="365">
          <cell r="B365" t="str">
            <v>New Tariff 11</v>
          </cell>
          <cell r="C365" t="str">
            <v/>
          </cell>
          <cell r="V365" t="str">
            <v>New Tariff 11</v>
          </cell>
          <cell r="W365" t="str">
            <v/>
          </cell>
          <cell r="X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G365">
            <v>0</v>
          </cell>
          <cell r="AH365">
            <v>0</v>
          </cell>
          <cell r="AI365">
            <v>0</v>
          </cell>
          <cell r="AK365">
            <v>0</v>
          </cell>
          <cell r="AL365">
            <v>0</v>
          </cell>
          <cell r="AM365">
            <v>0</v>
          </cell>
        </row>
        <row r="366">
          <cell r="B366" t="str">
            <v>Non-Residential Two Rate 5d</v>
          </cell>
          <cell r="C366" t="str">
            <v>ND2</v>
          </cell>
          <cell r="D366">
            <v>3.4285977153980518E-2</v>
          </cell>
          <cell r="G366">
            <v>2.6848057301493755E-2</v>
          </cell>
          <cell r="H366">
            <v>2.6848057301493755E-2</v>
          </cell>
          <cell r="I366">
            <v>2.6848057301493755E-2</v>
          </cell>
          <cell r="J366">
            <v>2.6848057301493755E-2</v>
          </cell>
          <cell r="K366">
            <v>3.3138430709874322E-2</v>
          </cell>
          <cell r="V366" t="str">
            <v>Non-Residential Two Rate 5d</v>
          </cell>
          <cell r="W366" t="str">
            <v/>
          </cell>
          <cell r="X366">
            <v>-702.39212444487828</v>
          </cell>
          <cell r="AA366">
            <v>-1982193.1083452497</v>
          </cell>
          <cell r="AB366">
            <v>-4528690.9065016303</v>
          </cell>
          <cell r="AC366">
            <v>-4771396.9656216539</v>
          </cell>
          <cell r="AD366">
            <v>-3150283.5734372898</v>
          </cell>
          <cell r="AE366">
            <v>-11671335.195785778</v>
          </cell>
          <cell r="AG366">
            <v>0</v>
          </cell>
          <cell r="AH366">
            <v>0</v>
          </cell>
          <cell r="AI366">
            <v>0</v>
          </cell>
          <cell r="AK366">
            <v>0</v>
          </cell>
          <cell r="AL366">
            <v>0</v>
          </cell>
          <cell r="AM366">
            <v>0</v>
          </cell>
        </row>
        <row r="367">
          <cell r="B367" t="str">
            <v>Business Sunraysia</v>
          </cell>
          <cell r="C367">
            <v>0</v>
          </cell>
          <cell r="D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V367" t="str">
            <v>Business Sunraysia</v>
          </cell>
          <cell r="W367" t="str">
            <v/>
          </cell>
          <cell r="X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G367">
            <v>0</v>
          </cell>
          <cell r="AH367">
            <v>0</v>
          </cell>
          <cell r="AI367">
            <v>0</v>
          </cell>
          <cell r="AK367">
            <v>0</v>
          </cell>
          <cell r="AL367">
            <v>0</v>
          </cell>
          <cell r="AM367">
            <v>0</v>
          </cell>
        </row>
        <row r="368">
          <cell r="B368" t="str">
            <v>Non-Residential Interval</v>
          </cell>
          <cell r="C368" t="str">
            <v>ND5</v>
          </cell>
          <cell r="D368">
            <v>3.4285977153980518E-2</v>
          </cell>
          <cell r="G368">
            <v>2.6848057301493755E-2</v>
          </cell>
          <cell r="H368">
            <v>2.6848057301493755E-2</v>
          </cell>
          <cell r="I368">
            <v>2.6848057301493755E-2</v>
          </cell>
          <cell r="J368">
            <v>2.6848057301493755E-2</v>
          </cell>
          <cell r="K368">
            <v>3.3138430709874322E-2</v>
          </cell>
          <cell r="V368" t="str">
            <v>Non-Residential Interval</v>
          </cell>
          <cell r="W368" t="str">
            <v/>
          </cell>
          <cell r="X368">
            <v>-123.65987555512176</v>
          </cell>
          <cell r="AA368">
            <v>-339454.13744811009</v>
          </cell>
          <cell r="AB368">
            <v>-719375.16401008796</v>
          </cell>
          <cell r="AC368">
            <v>-738932.19426369329</v>
          </cell>
          <cell r="AD368">
            <v>-411473.95037228795</v>
          </cell>
          <cell r="AE368">
            <v>-1702864.8042142219</v>
          </cell>
          <cell r="AG368">
            <v>0</v>
          </cell>
          <cell r="AH368">
            <v>0</v>
          </cell>
          <cell r="AI368">
            <v>0</v>
          </cell>
          <cell r="AK368">
            <v>0</v>
          </cell>
          <cell r="AL368">
            <v>0</v>
          </cell>
          <cell r="AM368">
            <v>0</v>
          </cell>
        </row>
        <row r="369">
          <cell r="B369" t="str">
            <v>Non-Residential AMI</v>
          </cell>
          <cell r="C369" t="str">
            <v>ND7</v>
          </cell>
          <cell r="V369" t="str">
            <v>Non-Residential AMI</v>
          </cell>
          <cell r="W369" t="str">
            <v/>
          </cell>
          <cell r="X369">
            <v>1839.9904000000001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G369">
            <v>3234866.5359442849</v>
          </cell>
          <cell r="AH369">
            <v>8039854.3603849886</v>
          </cell>
          <cell r="AI369">
            <v>5449576.2055461444</v>
          </cell>
          <cell r="AK369">
            <v>4454030.7908165911</v>
          </cell>
          <cell r="AL369">
            <v>9350343.5266320333</v>
          </cell>
          <cell r="AM369">
            <v>7407678.5806759577</v>
          </cell>
        </row>
        <row r="370">
          <cell r="B370" t="str">
            <v>New Tariff 4</v>
          </cell>
          <cell r="C370" t="str">
            <v/>
          </cell>
          <cell r="V370" t="str">
            <v>New Tariff 4</v>
          </cell>
          <cell r="W370" t="str">
            <v/>
          </cell>
          <cell r="X370">
            <v>96.841600000000014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G370">
            <v>170256.13347075187</v>
          </cell>
          <cell r="AH370">
            <v>423150.22949394683</v>
          </cell>
          <cell r="AI370">
            <v>286819.80029190233</v>
          </cell>
          <cell r="AK370">
            <v>234422.67320087328</v>
          </cell>
          <cell r="AL370">
            <v>492123.34350694926</v>
          </cell>
          <cell r="AM370">
            <v>389877.82003557676</v>
          </cell>
        </row>
        <row r="371">
          <cell r="B371" t="str">
            <v>New Tariff 5</v>
          </cell>
          <cell r="C371" t="str">
            <v/>
          </cell>
          <cell r="V371" t="str">
            <v>New Tariff 5</v>
          </cell>
          <cell r="W371" t="str">
            <v/>
          </cell>
          <cell r="X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G371">
            <v>0</v>
          </cell>
          <cell r="AH371">
            <v>0</v>
          </cell>
          <cell r="AI371">
            <v>0</v>
          </cell>
          <cell r="AK371">
            <v>0</v>
          </cell>
          <cell r="AL371">
            <v>0</v>
          </cell>
          <cell r="AM371">
            <v>0</v>
          </cell>
        </row>
        <row r="372">
          <cell r="B372" t="str">
            <v>New Tariff 6</v>
          </cell>
          <cell r="C372" t="str">
            <v/>
          </cell>
          <cell r="V372" t="str">
            <v>New Tariff 6</v>
          </cell>
          <cell r="W372" t="str">
            <v/>
          </cell>
          <cell r="X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G372">
            <v>0</v>
          </cell>
          <cell r="AH372">
            <v>0</v>
          </cell>
          <cell r="AI372">
            <v>0</v>
          </cell>
          <cell r="AK372">
            <v>0</v>
          </cell>
          <cell r="AL372">
            <v>0</v>
          </cell>
          <cell r="AM372">
            <v>0</v>
          </cell>
        </row>
        <row r="373">
          <cell r="B373" t="str">
            <v>New Tariff 7</v>
          </cell>
          <cell r="C373" t="str">
            <v/>
          </cell>
          <cell r="V373" t="str">
            <v>New Tariff 7</v>
          </cell>
          <cell r="W373" t="str">
            <v/>
          </cell>
          <cell r="X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G373">
            <v>0</v>
          </cell>
          <cell r="AH373">
            <v>0</v>
          </cell>
          <cell r="AI373">
            <v>0</v>
          </cell>
          <cell r="AK373">
            <v>0</v>
          </cell>
          <cell r="AL373">
            <v>0</v>
          </cell>
          <cell r="AM373">
            <v>0</v>
          </cell>
        </row>
        <row r="374">
          <cell r="B374" t="str">
            <v>New Tariff 8</v>
          </cell>
          <cell r="C374" t="str">
            <v/>
          </cell>
          <cell r="V374" t="str">
            <v>New Tariff 8</v>
          </cell>
          <cell r="W374" t="str">
            <v/>
          </cell>
          <cell r="X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G374">
            <v>0</v>
          </cell>
          <cell r="AH374">
            <v>0</v>
          </cell>
          <cell r="AI374">
            <v>0</v>
          </cell>
          <cell r="AK374">
            <v>0</v>
          </cell>
          <cell r="AL374">
            <v>0</v>
          </cell>
          <cell r="AM374">
            <v>0</v>
          </cell>
        </row>
        <row r="375">
          <cell r="B375" t="str">
            <v>New Tariff 9</v>
          </cell>
          <cell r="C375" t="str">
            <v/>
          </cell>
          <cell r="V375" t="str">
            <v>New Tariff 9</v>
          </cell>
          <cell r="W375" t="str">
            <v/>
          </cell>
          <cell r="X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G375">
            <v>0</v>
          </cell>
          <cell r="AH375">
            <v>0</v>
          </cell>
          <cell r="AI375">
            <v>0</v>
          </cell>
          <cell r="AK375">
            <v>0</v>
          </cell>
          <cell r="AL375">
            <v>0</v>
          </cell>
          <cell r="AM375">
            <v>0</v>
          </cell>
        </row>
        <row r="376">
          <cell r="B376" t="str">
            <v>New Tariff 10</v>
          </cell>
          <cell r="C376" t="str">
            <v/>
          </cell>
          <cell r="V376" t="str">
            <v>New Tariff 10</v>
          </cell>
          <cell r="W376" t="str">
            <v/>
          </cell>
          <cell r="X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G376">
            <v>0</v>
          </cell>
          <cell r="AH376">
            <v>0</v>
          </cell>
          <cell r="AI376">
            <v>0</v>
          </cell>
          <cell r="AK376">
            <v>0</v>
          </cell>
          <cell r="AL376">
            <v>0</v>
          </cell>
          <cell r="AM376">
            <v>0</v>
          </cell>
        </row>
        <row r="377">
          <cell r="B377" t="str">
            <v>New Tariff 11</v>
          </cell>
          <cell r="C377" t="str">
            <v/>
          </cell>
          <cell r="V377" t="str">
            <v>New Tariff 11</v>
          </cell>
          <cell r="W377" t="str">
            <v/>
          </cell>
          <cell r="X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G377">
            <v>0</v>
          </cell>
          <cell r="AH377">
            <v>0</v>
          </cell>
          <cell r="AI377">
            <v>0</v>
          </cell>
          <cell r="AK377">
            <v>0</v>
          </cell>
          <cell r="AL377">
            <v>0</v>
          </cell>
          <cell r="AM377">
            <v>0</v>
          </cell>
        </row>
        <row r="378">
          <cell r="B378" t="str">
            <v>Non-Residential Two Rate 7d</v>
          </cell>
          <cell r="C378" t="str">
            <v>ND3</v>
          </cell>
          <cell r="D378">
            <v>-1.7291066282420831E-2</v>
          </cell>
          <cell r="G378">
            <v>-4.1068607925279998E-2</v>
          </cell>
          <cell r="H378">
            <v>-4.1068607925279998E-2</v>
          </cell>
          <cell r="I378">
            <v>-4.1068607925279998E-2</v>
          </cell>
          <cell r="J378">
            <v>-4.1068607925279998E-2</v>
          </cell>
          <cell r="K378">
            <v>-5.5087390761547672E-2</v>
          </cell>
          <cell r="V378" t="str">
            <v>Non-Residential Two Rate 7d</v>
          </cell>
          <cell r="W378" t="str">
            <v/>
          </cell>
          <cell r="X378">
            <v>-192.93200000000002</v>
          </cell>
          <cell r="AA378">
            <v>-459929.26577554567</v>
          </cell>
          <cell r="AB378">
            <v>-889590.7251375668</v>
          </cell>
          <cell r="AC378">
            <v>-767580.86889855016</v>
          </cell>
          <cell r="AD378">
            <v>-795099.14018833789</v>
          </cell>
          <cell r="AE378">
            <v>-1281599.9999999998</v>
          </cell>
          <cell r="AG378">
            <v>0</v>
          </cell>
          <cell r="AH378">
            <v>0</v>
          </cell>
          <cell r="AI378">
            <v>0</v>
          </cell>
          <cell r="AK378">
            <v>0</v>
          </cell>
          <cell r="AL378">
            <v>0</v>
          </cell>
          <cell r="AM378">
            <v>0</v>
          </cell>
        </row>
        <row r="379">
          <cell r="B379" t="str">
            <v>New Tariff  1</v>
          </cell>
          <cell r="C379" t="str">
            <v/>
          </cell>
          <cell r="V379" t="str">
            <v>New Tariff  1</v>
          </cell>
          <cell r="W379" t="str">
            <v/>
          </cell>
          <cell r="X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G379">
            <v>0</v>
          </cell>
          <cell r="AH379">
            <v>0</v>
          </cell>
          <cell r="AI379">
            <v>0</v>
          </cell>
          <cell r="AK379">
            <v>0</v>
          </cell>
          <cell r="AL379">
            <v>0</v>
          </cell>
          <cell r="AM379">
            <v>0</v>
          </cell>
        </row>
        <row r="380">
          <cell r="B380" t="str">
            <v>New Tariff  2</v>
          </cell>
          <cell r="C380" t="str">
            <v/>
          </cell>
          <cell r="V380" t="str">
            <v>New Tariff  2</v>
          </cell>
          <cell r="W380" t="str">
            <v/>
          </cell>
          <cell r="X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G380">
            <v>0</v>
          </cell>
          <cell r="AH380">
            <v>0</v>
          </cell>
          <cell r="AI380">
            <v>0</v>
          </cell>
          <cell r="AK380">
            <v>0</v>
          </cell>
          <cell r="AL380">
            <v>0</v>
          </cell>
          <cell r="AM380">
            <v>0</v>
          </cell>
        </row>
        <row r="381">
          <cell r="B381" t="str">
            <v>New Tariff  3</v>
          </cell>
          <cell r="C381" t="str">
            <v/>
          </cell>
          <cell r="V381" t="str">
            <v>New Tariff  3</v>
          </cell>
          <cell r="W381" t="str">
            <v/>
          </cell>
          <cell r="X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G381">
            <v>0</v>
          </cell>
          <cell r="AH381">
            <v>0</v>
          </cell>
          <cell r="AI381">
            <v>0</v>
          </cell>
          <cell r="AK381">
            <v>0</v>
          </cell>
          <cell r="AL381">
            <v>0</v>
          </cell>
          <cell r="AM381">
            <v>0</v>
          </cell>
        </row>
        <row r="382">
          <cell r="B382" t="str">
            <v>New Tariff  4</v>
          </cell>
          <cell r="C382" t="str">
            <v/>
          </cell>
          <cell r="V382" t="str">
            <v>New Tariff  4</v>
          </cell>
          <cell r="W382" t="str">
            <v/>
          </cell>
          <cell r="X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G382">
            <v>0</v>
          </cell>
          <cell r="AH382">
            <v>0</v>
          </cell>
          <cell r="AI382">
            <v>0</v>
          </cell>
          <cell r="AK382">
            <v>0</v>
          </cell>
          <cell r="AL382">
            <v>0</v>
          </cell>
          <cell r="AM382">
            <v>0</v>
          </cell>
        </row>
        <row r="383">
          <cell r="B383" t="str">
            <v>New Tariff  5</v>
          </cell>
          <cell r="C383" t="str">
            <v/>
          </cell>
          <cell r="V383" t="str">
            <v>New Tariff  5</v>
          </cell>
          <cell r="W383" t="str">
            <v/>
          </cell>
          <cell r="X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G383">
            <v>0</v>
          </cell>
          <cell r="AH383">
            <v>0</v>
          </cell>
          <cell r="AI383">
            <v>0</v>
          </cell>
          <cell r="AK383">
            <v>0</v>
          </cell>
          <cell r="AL383">
            <v>0</v>
          </cell>
          <cell r="AM383">
            <v>0</v>
          </cell>
        </row>
        <row r="384">
          <cell r="B384" t="str">
            <v>New Tariff  6</v>
          </cell>
          <cell r="C384" t="str">
            <v/>
          </cell>
          <cell r="V384" t="str">
            <v>New Tariff  6</v>
          </cell>
          <cell r="W384" t="str">
            <v/>
          </cell>
          <cell r="X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G384">
            <v>0</v>
          </cell>
          <cell r="AH384">
            <v>0</v>
          </cell>
          <cell r="AI384">
            <v>0</v>
          </cell>
          <cell r="AK384">
            <v>0</v>
          </cell>
          <cell r="AL384">
            <v>0</v>
          </cell>
          <cell r="AM384">
            <v>0</v>
          </cell>
        </row>
        <row r="385">
          <cell r="B385" t="str">
            <v>New Tariff  7</v>
          </cell>
          <cell r="C385" t="str">
            <v/>
          </cell>
          <cell r="V385" t="str">
            <v>New Tariff  7</v>
          </cell>
          <cell r="W385" t="str">
            <v/>
          </cell>
          <cell r="X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G385">
            <v>0</v>
          </cell>
          <cell r="AH385">
            <v>0</v>
          </cell>
          <cell r="AI385">
            <v>0</v>
          </cell>
          <cell r="AK385">
            <v>0</v>
          </cell>
          <cell r="AL385">
            <v>0</v>
          </cell>
          <cell r="AM385">
            <v>0</v>
          </cell>
        </row>
        <row r="386">
          <cell r="B386" t="str">
            <v>New Tariff  8</v>
          </cell>
          <cell r="C386" t="str">
            <v/>
          </cell>
          <cell r="V386" t="str">
            <v>New Tariff  8</v>
          </cell>
          <cell r="W386" t="str">
            <v/>
          </cell>
          <cell r="X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G386">
            <v>0</v>
          </cell>
          <cell r="AH386">
            <v>0</v>
          </cell>
          <cell r="AI386">
            <v>0</v>
          </cell>
          <cell r="AK386">
            <v>0</v>
          </cell>
          <cell r="AL386">
            <v>0</v>
          </cell>
          <cell r="AM386">
            <v>0</v>
          </cell>
        </row>
        <row r="387">
          <cell r="B387" t="str">
            <v>New Tariff  9</v>
          </cell>
          <cell r="C387" t="str">
            <v/>
          </cell>
          <cell r="V387" t="str">
            <v>New Tariff  9</v>
          </cell>
          <cell r="W387" t="str">
            <v/>
          </cell>
          <cell r="X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G387">
            <v>0</v>
          </cell>
          <cell r="AH387">
            <v>0</v>
          </cell>
          <cell r="AI387">
            <v>0</v>
          </cell>
          <cell r="AK387">
            <v>0</v>
          </cell>
          <cell r="AL387">
            <v>0</v>
          </cell>
          <cell r="AM387">
            <v>0</v>
          </cell>
        </row>
        <row r="388">
          <cell r="B388" t="str">
            <v>New Tariff  10</v>
          </cell>
          <cell r="C388" t="str">
            <v/>
          </cell>
          <cell r="V388" t="str">
            <v>New Tariff  10</v>
          </cell>
          <cell r="W388" t="str">
            <v/>
          </cell>
          <cell r="X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G388">
            <v>0</v>
          </cell>
          <cell r="AH388">
            <v>0</v>
          </cell>
          <cell r="AI388">
            <v>0</v>
          </cell>
          <cell r="AK388">
            <v>0</v>
          </cell>
          <cell r="AL388">
            <v>0</v>
          </cell>
          <cell r="AM388">
            <v>0</v>
          </cell>
        </row>
        <row r="389">
          <cell r="B389" t="str">
            <v>New Tariff  11</v>
          </cell>
          <cell r="C389" t="str">
            <v/>
          </cell>
          <cell r="V389" t="str">
            <v>New Tariff  11</v>
          </cell>
          <cell r="W389" t="str">
            <v/>
          </cell>
          <cell r="X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G389">
            <v>0</v>
          </cell>
          <cell r="AH389">
            <v>0</v>
          </cell>
          <cell r="AI389">
            <v>0</v>
          </cell>
          <cell r="AK389">
            <v>0</v>
          </cell>
          <cell r="AL389">
            <v>0</v>
          </cell>
          <cell r="AM389">
            <v>0</v>
          </cell>
        </row>
        <row r="390">
          <cell r="B390" t="str">
            <v>Unmetered supplies</v>
          </cell>
          <cell r="C390" t="str">
            <v>PL2</v>
          </cell>
          <cell r="D390">
            <v>1.0869393494162383E-2</v>
          </cell>
          <cell r="G390">
            <v>3.3339396879294991E-2</v>
          </cell>
          <cell r="H390">
            <v>3.3339396879294991E-2</v>
          </cell>
          <cell r="I390">
            <v>3.3339396879294991E-2</v>
          </cell>
          <cell r="J390">
            <v>3.3339396879294991E-2</v>
          </cell>
          <cell r="K390">
            <v>3.3339396879294991E-2</v>
          </cell>
          <cell r="V390" t="str">
            <v>Unmetered supplies</v>
          </cell>
          <cell r="W390" t="str">
            <v/>
          </cell>
        </row>
        <row r="391">
          <cell r="B391" t="str">
            <v>New Tariff 1</v>
          </cell>
          <cell r="C391">
            <v>0</v>
          </cell>
          <cell r="V391" t="str">
            <v>New Tariff 1</v>
          </cell>
          <cell r="W391" t="str">
            <v/>
          </cell>
        </row>
        <row r="392">
          <cell r="B392" t="str">
            <v>New Tariff 2</v>
          </cell>
          <cell r="C392" t="str">
            <v/>
          </cell>
          <cell r="V392" t="str">
            <v>New Tariff 2</v>
          </cell>
          <cell r="W392" t="str">
            <v/>
          </cell>
        </row>
        <row r="393">
          <cell r="B393" t="str">
            <v>Large Low Voltage Demand (kVa)</v>
          </cell>
          <cell r="C393" t="str">
            <v>DLk</v>
          </cell>
          <cell r="D393">
            <v>9.6772559152860094E-3</v>
          </cell>
          <cell r="F393">
            <v>1.5579446064139801E-2</v>
          </cell>
          <cell r="G393">
            <v>1.4853452558370783E-2</v>
          </cell>
          <cell r="H393">
            <v>1.4853452558370783E-2</v>
          </cell>
          <cell r="I393">
            <v>1.4853452558370783E-2</v>
          </cell>
          <cell r="J393">
            <v>1.4853452558370783E-2</v>
          </cell>
          <cell r="K393">
            <v>1.4853452558370783E-2</v>
          </cell>
          <cell r="V393" t="str">
            <v>Large Low Voltage Demand (kVa)</v>
          </cell>
          <cell r="W393" t="str">
            <v/>
          </cell>
          <cell r="X393">
            <v>69.600000000000009</v>
          </cell>
          <cell r="Z393">
            <v>12282.646538455614</v>
          </cell>
          <cell r="AA393">
            <v>17427294.54356917</v>
          </cell>
          <cell r="AB393">
            <v>0</v>
          </cell>
          <cell r="AC393">
            <v>0</v>
          </cell>
          <cell r="AD393">
            <v>0</v>
          </cell>
          <cell r="AE393">
            <v>12668506.245150533</v>
          </cell>
        </row>
        <row r="394">
          <cell r="B394" t="str">
            <v>Large Low Voltage Demand Docklands (kVa)</v>
          </cell>
          <cell r="C394" t="str">
            <v>DLDKk</v>
          </cell>
          <cell r="D394">
            <v>9.6772559152860094E-3</v>
          </cell>
          <cell r="F394">
            <v>1.5579446064139801E-2</v>
          </cell>
          <cell r="G394">
            <v>1.4853452558370783E-2</v>
          </cell>
          <cell r="H394">
            <v>1.4853452558370561E-2</v>
          </cell>
          <cell r="I394">
            <v>1.4853452558370561E-2</v>
          </cell>
          <cell r="J394">
            <v>1.4853452558370561E-2</v>
          </cell>
          <cell r="K394">
            <v>1.4853452558370561E-2</v>
          </cell>
          <cell r="V394" t="str">
            <v>Large Low Voltage Demand Docklands (kVa)</v>
          </cell>
          <cell r="W394" t="str">
            <v/>
          </cell>
          <cell r="X394">
            <v>0.8</v>
          </cell>
          <cell r="Z394">
            <v>246.57330380569965</v>
          </cell>
          <cell r="AA394">
            <v>430549.31239283906</v>
          </cell>
          <cell r="AB394">
            <v>0</v>
          </cell>
          <cell r="AC394">
            <v>0</v>
          </cell>
          <cell r="AD394">
            <v>0</v>
          </cell>
          <cell r="AE394">
            <v>312981.26276902104</v>
          </cell>
        </row>
        <row r="395">
          <cell r="B395" t="str">
            <v>Large Low Voltage Demand CXX (kVa)</v>
          </cell>
          <cell r="C395" t="str">
            <v>DLCXXk</v>
          </cell>
          <cell r="D395">
            <v>9.6772559152860094E-3</v>
          </cell>
          <cell r="F395">
            <v>1.5579446064139801E-2</v>
          </cell>
          <cell r="G395">
            <v>1.4853452558370783E-2</v>
          </cell>
          <cell r="H395">
            <v>1.4853452558370561E-2</v>
          </cell>
          <cell r="I395">
            <v>1.4853452558370561E-2</v>
          </cell>
          <cell r="J395">
            <v>1.4853452558370561E-2</v>
          </cell>
          <cell r="K395">
            <v>1.4853452558370561E-2</v>
          </cell>
          <cell r="V395" t="str">
            <v>Large Low Voltage Demand CXX (kVa)</v>
          </cell>
          <cell r="W395" t="str">
            <v/>
          </cell>
          <cell r="X395">
            <v>71.900000000000006</v>
          </cell>
          <cell r="Z395">
            <v>38655.164120230205</v>
          </cell>
          <cell r="AA395">
            <v>54440682.671146393</v>
          </cell>
          <cell r="AB395">
            <v>0</v>
          </cell>
          <cell r="AC395">
            <v>0</v>
          </cell>
          <cell r="AD395">
            <v>0</v>
          </cell>
          <cell r="AE395">
            <v>39804133.379432939</v>
          </cell>
        </row>
        <row r="396">
          <cell r="B396" t="str">
            <v>New Tariff 6</v>
          </cell>
          <cell r="C396" t="str">
            <v/>
          </cell>
          <cell r="V396" t="str">
            <v>New Tariff 6</v>
          </cell>
          <cell r="W396" t="str">
            <v/>
          </cell>
        </row>
        <row r="397">
          <cell r="B397" t="str">
            <v>New Tariff 7</v>
          </cell>
          <cell r="C397" t="str">
            <v/>
          </cell>
          <cell r="V397" t="str">
            <v>New Tariff 7</v>
          </cell>
          <cell r="W397" t="str">
            <v/>
          </cell>
        </row>
        <row r="398">
          <cell r="B398" t="str">
            <v>New Tariff 8</v>
          </cell>
          <cell r="C398" t="str">
            <v/>
          </cell>
          <cell r="V398" t="str">
            <v>New Tariff 8</v>
          </cell>
          <cell r="W398" t="str">
            <v/>
          </cell>
        </row>
        <row r="399">
          <cell r="B399" t="str">
            <v>New Tariff 9</v>
          </cell>
          <cell r="C399" t="str">
            <v/>
          </cell>
          <cell r="V399" t="str">
            <v>New Tariff 9</v>
          </cell>
          <cell r="W399" t="str">
            <v/>
          </cell>
        </row>
        <row r="400">
          <cell r="B400" t="str">
            <v>New Tariff 10</v>
          </cell>
          <cell r="C400" t="str">
            <v/>
          </cell>
          <cell r="V400" t="str">
            <v>New Tariff 10</v>
          </cell>
          <cell r="W400" t="str">
            <v/>
          </cell>
        </row>
        <row r="401">
          <cell r="B401" t="str">
            <v>New Tariff 11</v>
          </cell>
          <cell r="C401" t="str">
            <v/>
          </cell>
          <cell r="V401" t="str">
            <v>New Tariff 11</v>
          </cell>
          <cell r="W401" t="str">
            <v/>
          </cell>
        </row>
        <row r="402">
          <cell r="B402" t="str">
            <v>Large Low Voltage Demand</v>
          </cell>
          <cell r="C402" t="str">
            <v>DL</v>
          </cell>
          <cell r="D402">
            <v>9.6772559152860094E-3</v>
          </cell>
          <cell r="E402">
            <v>1.2463556851311841E-2</v>
          </cell>
          <cell r="G402">
            <v>1.4853452558370783E-2</v>
          </cell>
          <cell r="H402">
            <v>1.4853452558370783E-2</v>
          </cell>
          <cell r="I402">
            <v>1.4853452558370783E-2</v>
          </cell>
          <cell r="J402">
            <v>1.4853452558370783E-2</v>
          </cell>
          <cell r="K402">
            <v>1.4853452558370561E-2</v>
          </cell>
          <cell r="V402" t="str">
            <v>Large Low Voltage Demand</v>
          </cell>
          <cell r="W402" t="str">
            <v/>
          </cell>
          <cell r="X402">
            <v>-71.900000000000006</v>
          </cell>
          <cell r="Y402">
            <v>-33374.189202783899</v>
          </cell>
          <cell r="Z402">
            <v>0</v>
          </cell>
          <cell r="AA402">
            <v>-54440682.671146393</v>
          </cell>
          <cell r="AB402">
            <v>0</v>
          </cell>
          <cell r="AC402">
            <v>0</v>
          </cell>
          <cell r="AD402">
            <v>0</v>
          </cell>
          <cell r="AE402">
            <v>-39804133.379432939</v>
          </cell>
        </row>
        <row r="403">
          <cell r="B403" t="str">
            <v>Large Low Voltage Demand A</v>
          </cell>
          <cell r="C403" t="str">
            <v>DL.A</v>
          </cell>
          <cell r="D403">
            <v>9.6772559152860094E-3</v>
          </cell>
          <cell r="E403">
            <v>1.2463556851311841E-2</v>
          </cell>
          <cell r="G403">
            <v>1.4853452558370561E-2</v>
          </cell>
          <cell r="H403">
            <v>1.4853452558370561E-2</v>
          </cell>
          <cell r="I403">
            <v>1.4853452558370561E-2</v>
          </cell>
          <cell r="J403">
            <v>1.4853452558370561E-2</v>
          </cell>
          <cell r="K403">
            <v>1.4853452558370783E-2</v>
          </cell>
          <cell r="V403" t="str">
            <v>Large Low Voltage Demand A</v>
          </cell>
          <cell r="W403" t="str">
            <v/>
          </cell>
        </row>
        <row r="404">
          <cell r="B404" t="str">
            <v>Large Low Voltage Demand C</v>
          </cell>
          <cell r="C404" t="str">
            <v>DL.C</v>
          </cell>
          <cell r="D404">
            <v>9.6772559152860094E-3</v>
          </cell>
          <cell r="E404">
            <v>1.2463556851311841E-2</v>
          </cell>
          <cell r="G404">
            <v>1.4853452558370561E-2</v>
          </cell>
          <cell r="H404">
            <v>1.4853452558370561E-2</v>
          </cell>
          <cell r="I404">
            <v>1.4853452558370561E-2</v>
          </cell>
          <cell r="J404">
            <v>1.4853452558370561E-2</v>
          </cell>
          <cell r="K404">
            <v>1.4853452558370783E-2</v>
          </cell>
          <cell r="V404" t="str">
            <v>Large Low Voltage Demand C</v>
          </cell>
          <cell r="W404" t="str">
            <v/>
          </cell>
        </row>
        <row r="405">
          <cell r="B405" t="str">
            <v>Large Low Voltage Demand S</v>
          </cell>
          <cell r="C405" t="str">
            <v>DL.S</v>
          </cell>
          <cell r="D405">
            <v>9.6772559152860094E-3</v>
          </cell>
          <cell r="E405">
            <v>1.2463556851311841E-2</v>
          </cell>
          <cell r="G405">
            <v>1.4853452558370561E-2</v>
          </cell>
          <cell r="H405">
            <v>1.4853452558370561E-2</v>
          </cell>
          <cell r="I405">
            <v>1.4853452558370561E-2</v>
          </cell>
          <cell r="J405">
            <v>1.4853452558370561E-2</v>
          </cell>
          <cell r="K405">
            <v>1.4853452558370339E-2</v>
          </cell>
          <cell r="V405" t="str">
            <v>Large Low Voltage Demand S</v>
          </cell>
          <cell r="W405" t="str">
            <v/>
          </cell>
        </row>
        <row r="406">
          <cell r="B406" t="str">
            <v>Large Low Voltage Demand Docklands</v>
          </cell>
          <cell r="C406" t="str">
            <v>DL.DK</v>
          </cell>
          <cell r="D406">
            <v>9.6772559152860094E-3</v>
          </cell>
          <cell r="E406">
            <v>1.2463556851311841E-2</v>
          </cell>
          <cell r="G406">
            <v>1.4853452558370561E-2</v>
          </cell>
          <cell r="H406">
            <v>1.4853452558370561E-2</v>
          </cell>
          <cell r="I406">
            <v>1.4853452558370561E-2</v>
          </cell>
          <cell r="J406">
            <v>1.4853452558370561E-2</v>
          </cell>
          <cell r="K406">
            <v>1.4853452558370783E-2</v>
          </cell>
          <cell r="V406" t="str">
            <v>Large Low Voltage Demand Docklands</v>
          </cell>
          <cell r="W406" t="str">
            <v/>
          </cell>
          <cell r="X406">
            <v>-0.8</v>
          </cell>
          <cell r="Y406">
            <v>-212.42190874417372</v>
          </cell>
          <cell r="Z406">
            <v>0</v>
          </cell>
          <cell r="AA406">
            <v>-430549.31239283906</v>
          </cell>
          <cell r="AB406">
            <v>0</v>
          </cell>
          <cell r="AC406">
            <v>0</v>
          </cell>
          <cell r="AD406">
            <v>0</v>
          </cell>
          <cell r="AE406">
            <v>-312981.26276902104</v>
          </cell>
        </row>
        <row r="407">
          <cell r="B407" t="str">
            <v>Large Low Voltage Demand CXX</v>
          </cell>
          <cell r="C407" t="str">
            <v>DL.CXX</v>
          </cell>
          <cell r="D407">
            <v>9.6772559152860094E-3</v>
          </cell>
          <cell r="E407">
            <v>1.2463556851311841E-2</v>
          </cell>
          <cell r="G407">
            <v>1.4853452558370783E-2</v>
          </cell>
          <cell r="H407">
            <v>1.4853452558370783E-2</v>
          </cell>
          <cell r="I407">
            <v>1.4853452558370783E-2</v>
          </cell>
          <cell r="J407">
            <v>1.4853452558370783E-2</v>
          </cell>
          <cell r="K407">
            <v>1.4853452558370561E-2</v>
          </cell>
          <cell r="V407" t="str">
            <v>Large Low Voltage Demand CXX</v>
          </cell>
          <cell r="W407" t="str">
            <v/>
          </cell>
          <cell r="X407">
            <v>-69.600000000000009</v>
          </cell>
          <cell r="Y407">
            <v>-10561.272530122254</v>
          </cell>
          <cell r="Z407">
            <v>0</v>
          </cell>
          <cell r="AA407">
            <v>-17427294.54356917</v>
          </cell>
          <cell r="AB407">
            <v>0</v>
          </cell>
          <cell r="AC407">
            <v>0</v>
          </cell>
          <cell r="AD407">
            <v>0</v>
          </cell>
          <cell r="AE407">
            <v>-12668506.245150533</v>
          </cell>
        </row>
        <row r="408">
          <cell r="B408" t="str">
            <v>Large Low Voltage Demand EN.R</v>
          </cell>
          <cell r="C408" t="str">
            <v>DL.R</v>
          </cell>
          <cell r="D408">
            <v>9.6772559152860094E-3</v>
          </cell>
          <cell r="E408">
            <v>1.2463556851311841E-2</v>
          </cell>
          <cell r="G408">
            <v>1.4853452558370783E-2</v>
          </cell>
          <cell r="H408">
            <v>1.4853452558370783E-2</v>
          </cell>
          <cell r="I408">
            <v>1.4853452558370783E-2</v>
          </cell>
          <cell r="J408">
            <v>1.4853452558370783E-2</v>
          </cell>
          <cell r="K408">
            <v>1.4853452558370561E-2</v>
          </cell>
          <cell r="V408" t="str">
            <v>Large Low Voltage Demand EN.R</v>
          </cell>
          <cell r="W408" t="str">
            <v/>
          </cell>
        </row>
        <row r="409">
          <cell r="B409" t="str">
            <v>Large Low Voltage Demand EN.NR</v>
          </cell>
          <cell r="C409" t="str">
            <v>DL.NR</v>
          </cell>
          <cell r="D409">
            <v>9.6772559152860094E-3</v>
          </cell>
          <cell r="E409">
            <v>1.2463556851311841E-2</v>
          </cell>
          <cell r="G409">
            <v>1.4853452558370783E-2</v>
          </cell>
          <cell r="H409">
            <v>1.4853452558370783E-2</v>
          </cell>
          <cell r="I409">
            <v>1.4853452558370783E-2</v>
          </cell>
          <cell r="J409">
            <v>1.4853452558370783E-2</v>
          </cell>
          <cell r="K409">
            <v>1.4853452558370561E-2</v>
          </cell>
          <cell r="V409" t="str">
            <v>Large Low Voltage Demand EN.NR</v>
          </cell>
          <cell r="W409" t="str">
            <v/>
          </cell>
        </row>
        <row r="410">
          <cell r="B410" t="str">
            <v>Large Low Voltage Demand EN.R CXX</v>
          </cell>
          <cell r="C410" t="str">
            <v>DL.CXXR</v>
          </cell>
          <cell r="D410">
            <v>9.6772559152860094E-3</v>
          </cell>
          <cell r="E410">
            <v>1.2463556851311841E-2</v>
          </cell>
          <cell r="G410">
            <v>1.4853452558370783E-2</v>
          </cell>
          <cell r="H410">
            <v>1.4853452558370783E-2</v>
          </cell>
          <cell r="I410">
            <v>1.4853452558370783E-2</v>
          </cell>
          <cell r="J410">
            <v>1.4853452558370783E-2</v>
          </cell>
          <cell r="K410">
            <v>1.4853452558370561E-2</v>
          </cell>
          <cell r="V410" t="str">
            <v>Large Low Voltage Demand EN.R CXX</v>
          </cell>
          <cell r="W410" t="str">
            <v/>
          </cell>
        </row>
        <row r="411">
          <cell r="B411" t="str">
            <v>Large Low Voltage Demand EN.NR CXX</v>
          </cell>
          <cell r="C411" t="str">
            <v>DL.CXXNR</v>
          </cell>
          <cell r="D411">
            <v>9.6772559152860094E-3</v>
          </cell>
          <cell r="E411">
            <v>1.2463556851311841E-2</v>
          </cell>
          <cell r="G411">
            <v>1.4853452558370783E-2</v>
          </cell>
          <cell r="H411">
            <v>1.4853452558370783E-2</v>
          </cell>
          <cell r="I411">
            <v>1.4853452558370783E-2</v>
          </cell>
          <cell r="J411">
            <v>1.4853452558370783E-2</v>
          </cell>
          <cell r="K411">
            <v>1.4853452558370561E-2</v>
          </cell>
          <cell r="V411" t="str">
            <v>Large Low Voltage Demand EN.NR CXX</v>
          </cell>
          <cell r="W411" t="str">
            <v/>
          </cell>
        </row>
        <row r="412">
          <cell r="B412" t="str">
            <v>New Tariff 10</v>
          </cell>
          <cell r="C412">
            <v>0</v>
          </cell>
          <cell r="V412" t="str">
            <v>New Tariff 10</v>
          </cell>
          <cell r="W412" t="str">
            <v/>
          </cell>
        </row>
        <row r="413">
          <cell r="B413" t="str">
            <v>New Tariff 11</v>
          </cell>
          <cell r="C413" t="str">
            <v/>
          </cell>
          <cell r="V413" t="str">
            <v>New Tariff 11</v>
          </cell>
          <cell r="W413" t="str">
            <v/>
          </cell>
        </row>
        <row r="414">
          <cell r="B414" t="str">
            <v>High Voltage Demand</v>
          </cell>
          <cell r="C414" t="str">
            <v>DH</v>
          </cell>
          <cell r="D414">
            <v>3.9781841514276994E-3</v>
          </cell>
          <cell r="E414">
            <v>5.1792192384036984E-3</v>
          </cell>
          <cell r="G414">
            <v>7.6422764227641604E-3</v>
          </cell>
          <cell r="H414">
            <v>7.6422764227641604E-3</v>
          </cell>
          <cell r="I414">
            <v>7.6422764227641604E-3</v>
          </cell>
          <cell r="J414">
            <v>7.6422764227641604E-3</v>
          </cell>
          <cell r="K414">
            <v>7.6422764227641604E-3</v>
          </cell>
          <cell r="V414" t="str">
            <v>High Voltage Demand</v>
          </cell>
          <cell r="W414" t="str">
            <v/>
          </cell>
          <cell r="X414">
            <v>-10.100000000000001</v>
          </cell>
          <cell r="Y414">
            <v>-24702.224826768648</v>
          </cell>
          <cell r="Z414">
            <v>0</v>
          </cell>
          <cell r="AA414">
            <v>-48808225.863090664</v>
          </cell>
          <cell r="AB414">
            <v>0</v>
          </cell>
          <cell r="AC414">
            <v>0</v>
          </cell>
          <cell r="AD414">
            <v>0</v>
          </cell>
          <cell r="AE414">
            <v>-46387432.603259481</v>
          </cell>
        </row>
        <row r="415">
          <cell r="B415" t="str">
            <v>High Voltage Demand A</v>
          </cell>
          <cell r="C415" t="str">
            <v>DH.A</v>
          </cell>
          <cell r="D415">
            <v>3.9781841514274774E-3</v>
          </cell>
          <cell r="E415">
            <v>5.1792192384036984E-3</v>
          </cell>
          <cell r="G415">
            <v>7.6422764227641604E-3</v>
          </cell>
          <cell r="H415">
            <v>7.6422764227641604E-3</v>
          </cell>
          <cell r="I415">
            <v>7.6422764227641604E-3</v>
          </cell>
          <cell r="J415">
            <v>7.6422764227641604E-3</v>
          </cell>
          <cell r="K415">
            <v>7.6422764227641604E-3</v>
          </cell>
          <cell r="V415" t="str">
            <v>High Voltage Demand A</v>
          </cell>
          <cell r="W415" t="str">
            <v/>
          </cell>
        </row>
        <row r="416">
          <cell r="B416" t="str">
            <v>High Voltage Demand C</v>
          </cell>
          <cell r="C416" t="str">
            <v>DH.C</v>
          </cell>
          <cell r="D416">
            <v>3.9781841514276994E-3</v>
          </cell>
          <cell r="E416">
            <v>5.1792192384036984E-3</v>
          </cell>
          <cell r="G416">
            <v>7.6422764227641604E-3</v>
          </cell>
          <cell r="H416">
            <v>7.6422764227641604E-3</v>
          </cell>
          <cell r="I416">
            <v>7.6422764227641604E-3</v>
          </cell>
          <cell r="J416">
            <v>7.6422764227641604E-3</v>
          </cell>
          <cell r="K416">
            <v>7.6422764227643825E-3</v>
          </cell>
          <cell r="V416" t="str">
            <v>High Voltage Demand C</v>
          </cell>
          <cell r="W416" t="str">
            <v/>
          </cell>
        </row>
        <row r="417">
          <cell r="B417" t="str">
            <v>High Voltage Demand D1</v>
          </cell>
          <cell r="C417" t="str">
            <v>DH.D1</v>
          </cell>
          <cell r="D417">
            <v>3.9781841514276994E-3</v>
          </cell>
          <cell r="E417">
            <v>5.1792192384036984E-3</v>
          </cell>
          <cell r="G417">
            <v>7.6422764227643825E-3</v>
          </cell>
          <cell r="H417">
            <v>7.6422764227643825E-3</v>
          </cell>
          <cell r="I417">
            <v>7.6422764227643825E-3</v>
          </cell>
          <cell r="J417">
            <v>7.6422764227643825E-3</v>
          </cell>
          <cell r="K417">
            <v>7.6422764227641604E-3</v>
          </cell>
          <cell r="V417" t="str">
            <v>High Voltage Demand D1</v>
          </cell>
          <cell r="W417" t="str">
            <v/>
          </cell>
        </row>
        <row r="418">
          <cell r="B418" t="str">
            <v>High Voltage Demand D2</v>
          </cell>
          <cell r="C418" t="str">
            <v>DH.D2</v>
          </cell>
          <cell r="D418">
            <v>3.9781841514276994E-3</v>
          </cell>
          <cell r="E418">
            <v>5.1792192384036984E-3</v>
          </cell>
          <cell r="G418">
            <v>7.6422764227639384E-3</v>
          </cell>
          <cell r="H418">
            <v>7.6422764227639384E-3</v>
          </cell>
          <cell r="I418">
            <v>7.6422764227639384E-3</v>
          </cell>
          <cell r="J418">
            <v>7.6422764227639384E-3</v>
          </cell>
          <cell r="K418">
            <v>7.6422764227641604E-3</v>
          </cell>
          <cell r="V418" t="str">
            <v>High Voltage Demand D2</v>
          </cell>
          <cell r="W418" t="str">
            <v/>
          </cell>
        </row>
        <row r="419">
          <cell r="B419" t="str">
            <v>High Voltage Demand Docklands</v>
          </cell>
          <cell r="C419" t="str">
            <v>DH.DK</v>
          </cell>
          <cell r="D419">
            <v>3.9781841514276994E-3</v>
          </cell>
          <cell r="E419">
            <v>5.1792192384036984E-3</v>
          </cell>
          <cell r="G419">
            <v>7.6422764227641604E-3</v>
          </cell>
          <cell r="H419">
            <v>7.6422764227641604E-3</v>
          </cell>
          <cell r="I419">
            <v>7.6422764227641604E-3</v>
          </cell>
          <cell r="J419">
            <v>7.6422764227641604E-3</v>
          </cell>
          <cell r="K419">
            <v>7.6422764227641604E-3</v>
          </cell>
          <cell r="V419" t="str">
            <v>High Voltage Demand Docklands</v>
          </cell>
          <cell r="W419" t="str">
            <v/>
          </cell>
          <cell r="X419">
            <v>-0.1</v>
          </cell>
          <cell r="Y419">
            <v>-101.77965551067437</v>
          </cell>
          <cell r="Z419">
            <v>0</v>
          </cell>
          <cell r="AA419">
            <v>-94244.860467144259</v>
          </cell>
          <cell r="AB419">
            <v>0</v>
          </cell>
          <cell r="AC419">
            <v>0</v>
          </cell>
          <cell r="AD419">
            <v>0</v>
          </cell>
          <cell r="AE419">
            <v>-89570.498329242386</v>
          </cell>
        </row>
        <row r="420">
          <cell r="B420" t="str">
            <v>High Voltage Demand D3</v>
          </cell>
          <cell r="C420" t="str">
            <v>DH.D3</v>
          </cell>
          <cell r="D420">
            <v>3.9781841514276994E-3</v>
          </cell>
          <cell r="E420">
            <v>5.1792192384036984E-3</v>
          </cell>
          <cell r="G420">
            <v>7.6422764227641604E-3</v>
          </cell>
          <cell r="H420">
            <v>7.6422764227641604E-3</v>
          </cell>
          <cell r="I420">
            <v>7.6422764227641604E-3</v>
          </cell>
          <cell r="J420">
            <v>7.6422764227641604E-3</v>
          </cell>
          <cell r="K420">
            <v>7.6422764227643825E-3</v>
          </cell>
          <cell r="V420" t="str">
            <v>High Voltage Demand D3</v>
          </cell>
          <cell r="W420" t="str">
            <v/>
          </cell>
        </row>
        <row r="421">
          <cell r="B421" t="str">
            <v>High Voltage Demand D4</v>
          </cell>
          <cell r="C421" t="str">
            <v>DH.D4</v>
          </cell>
          <cell r="D421">
            <v>3.9781841514276994E-3</v>
          </cell>
          <cell r="E421">
            <v>5.1792192384036984E-3</v>
          </cell>
          <cell r="G421">
            <v>7.6422764227641604E-3</v>
          </cell>
          <cell r="H421">
            <v>7.6422764227641604E-3</v>
          </cell>
          <cell r="I421">
            <v>7.6422764227641604E-3</v>
          </cell>
          <cell r="J421">
            <v>7.6422764227641604E-3</v>
          </cell>
          <cell r="K421">
            <v>7.6422764227643825E-3</v>
          </cell>
          <cell r="V421" t="str">
            <v>High Voltage Demand D4</v>
          </cell>
          <cell r="W421" t="str">
            <v/>
          </cell>
        </row>
        <row r="422">
          <cell r="B422" t="str">
            <v>High Voltage Demand D5</v>
          </cell>
          <cell r="C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V422" t="str">
            <v>High Voltage Demand D5</v>
          </cell>
          <cell r="W422" t="str">
            <v/>
          </cell>
        </row>
        <row r="423">
          <cell r="B423" t="str">
            <v>High Voltage Demand EN.R</v>
          </cell>
          <cell r="C423">
            <v>0</v>
          </cell>
          <cell r="D423">
            <v>3.9781841514276994E-3</v>
          </cell>
          <cell r="E423">
            <v>5.1792192384036984E-3</v>
          </cell>
          <cell r="F423">
            <v>0</v>
          </cell>
          <cell r="G423">
            <v>7.6422764227641604E-3</v>
          </cell>
          <cell r="H423">
            <v>7.6422764227641604E-3</v>
          </cell>
          <cell r="I423">
            <v>7.6422764227641604E-3</v>
          </cell>
          <cell r="J423">
            <v>7.6422764227641604E-3</v>
          </cell>
          <cell r="K423">
            <v>7.6422764227641604E-3</v>
          </cell>
          <cell r="V423" t="str">
            <v>High Voltage Demand EN.R</v>
          </cell>
          <cell r="W423" t="str">
            <v/>
          </cell>
        </row>
        <row r="424">
          <cell r="B424" t="str">
            <v>High Voltage Demand EN.NR</v>
          </cell>
          <cell r="C424">
            <v>0</v>
          </cell>
          <cell r="D424">
            <v>3.9781841514276994E-3</v>
          </cell>
          <cell r="E424">
            <v>5.1792192384036984E-3</v>
          </cell>
          <cell r="F424">
            <v>0</v>
          </cell>
          <cell r="G424">
            <v>7.6422764227641604E-3</v>
          </cell>
          <cell r="H424">
            <v>7.6422764227641604E-3</v>
          </cell>
          <cell r="I424">
            <v>7.6422764227641604E-3</v>
          </cell>
          <cell r="J424">
            <v>7.6422764227641604E-3</v>
          </cell>
          <cell r="K424">
            <v>7.6422764227641604E-3</v>
          </cell>
          <cell r="V424" t="str">
            <v>High Voltage Demand EN.NR</v>
          </cell>
          <cell r="W424" t="str">
            <v/>
          </cell>
        </row>
        <row r="425">
          <cell r="B425" t="str">
            <v>New Tariff 11</v>
          </cell>
          <cell r="C425" t="str">
            <v/>
          </cell>
          <cell r="V425" t="str">
            <v>New Tariff 11</v>
          </cell>
          <cell r="W425" t="str">
            <v/>
          </cell>
        </row>
        <row r="426">
          <cell r="B426" t="str">
            <v>New Tariff 1</v>
          </cell>
          <cell r="C426" t="str">
            <v/>
          </cell>
          <cell r="V426" t="str">
            <v>New Tariff 1</v>
          </cell>
          <cell r="W426" t="str">
            <v/>
          </cell>
        </row>
        <row r="427">
          <cell r="B427" t="str">
            <v>New Tariff 2</v>
          </cell>
          <cell r="C427" t="str">
            <v/>
          </cell>
          <cell r="V427" t="str">
            <v>New Tariff 2</v>
          </cell>
          <cell r="W427" t="str">
            <v/>
          </cell>
        </row>
        <row r="428">
          <cell r="B428" t="str">
            <v>High Voltage Demand (kVa)</v>
          </cell>
          <cell r="C428" t="str">
            <v>DHk</v>
          </cell>
          <cell r="D428">
            <v>3.9781841514276994E-3</v>
          </cell>
          <cell r="F428">
            <v>6.4740240480046229E-3</v>
          </cell>
          <cell r="G428">
            <v>7.6422764227641604E-3</v>
          </cell>
          <cell r="H428">
            <v>7.6422764227641604E-3</v>
          </cell>
          <cell r="I428">
            <v>7.6422764227641604E-3</v>
          </cell>
          <cell r="J428">
            <v>7.6422764227641604E-3</v>
          </cell>
          <cell r="K428">
            <v>7.6422764227641604E-3</v>
          </cell>
          <cell r="V428" t="str">
            <v>High Voltage Demand (kVa)</v>
          </cell>
          <cell r="W428" t="str">
            <v/>
          </cell>
          <cell r="X428">
            <v>10.100000000000001</v>
          </cell>
          <cell r="Z428">
            <v>25494.986535783781</v>
          </cell>
          <cell r="AA428">
            <v>48808225.863090664</v>
          </cell>
          <cell r="AB428">
            <v>0</v>
          </cell>
          <cell r="AC428">
            <v>0</v>
          </cell>
          <cell r="AD428">
            <v>0</v>
          </cell>
          <cell r="AE428">
            <v>46387432.603259481</v>
          </cell>
        </row>
        <row r="429">
          <cell r="B429" t="str">
            <v>High Voltage Demand Docklands (kVa)</v>
          </cell>
          <cell r="C429" t="str">
            <v>DHDKk</v>
          </cell>
          <cell r="D429">
            <v>3.9781841514276994E-3</v>
          </cell>
          <cell r="F429">
            <v>6.4740240480046229E-3</v>
          </cell>
          <cell r="G429">
            <v>7.6422764227641604E-3</v>
          </cell>
          <cell r="H429">
            <v>7.6422764227641604E-3</v>
          </cell>
          <cell r="I429">
            <v>7.6422764227641604E-3</v>
          </cell>
          <cell r="J429">
            <v>7.6422764227641604E-3</v>
          </cell>
          <cell r="K429">
            <v>7.6422764227641604E-3</v>
          </cell>
          <cell r="V429" t="str">
            <v>High Voltage Demand Docklands (kVa)</v>
          </cell>
          <cell r="W429" t="str">
            <v/>
          </cell>
          <cell r="X429">
            <v>0.1</v>
          </cell>
          <cell r="Z429">
            <v>105.04604200871066</v>
          </cell>
          <cell r="AA429">
            <v>94244.860467144259</v>
          </cell>
          <cell r="AB429">
            <v>0</v>
          </cell>
          <cell r="AC429">
            <v>0</v>
          </cell>
          <cell r="AD429">
            <v>0</v>
          </cell>
          <cell r="AE429">
            <v>89570.498329242386</v>
          </cell>
        </row>
        <row r="430">
          <cell r="B430" t="str">
            <v>New Tariff 5</v>
          </cell>
          <cell r="C430" t="str">
            <v/>
          </cell>
          <cell r="V430" t="str">
            <v>New Tariff 5</v>
          </cell>
          <cell r="W430" t="str">
            <v/>
          </cell>
        </row>
        <row r="431">
          <cell r="B431" t="str">
            <v>New Tariff 6</v>
          </cell>
          <cell r="C431" t="str">
            <v/>
          </cell>
          <cell r="V431" t="str">
            <v>New Tariff 6</v>
          </cell>
          <cell r="W431" t="str">
            <v/>
          </cell>
        </row>
        <row r="432">
          <cell r="B432" t="str">
            <v>New Tariff 7</v>
          </cell>
          <cell r="C432" t="str">
            <v/>
          </cell>
          <cell r="V432" t="str">
            <v>New Tariff 7</v>
          </cell>
          <cell r="W432" t="str">
            <v/>
          </cell>
        </row>
        <row r="433">
          <cell r="B433" t="str">
            <v>New Tariff 8</v>
          </cell>
          <cell r="C433" t="str">
            <v/>
          </cell>
          <cell r="V433" t="str">
            <v>New Tariff 8</v>
          </cell>
          <cell r="W433" t="str">
            <v/>
          </cell>
        </row>
        <row r="434">
          <cell r="B434" t="str">
            <v>New Tariff 9</v>
          </cell>
          <cell r="C434" t="str">
            <v/>
          </cell>
          <cell r="V434" t="str">
            <v>New Tariff 9</v>
          </cell>
          <cell r="W434" t="str">
            <v/>
          </cell>
        </row>
        <row r="435">
          <cell r="B435" t="str">
            <v>New Tariff 10</v>
          </cell>
          <cell r="C435" t="str">
            <v/>
          </cell>
          <cell r="V435" t="str">
            <v>New Tariff 10</v>
          </cell>
          <cell r="W435" t="str">
            <v/>
          </cell>
        </row>
        <row r="436">
          <cell r="B436" t="str">
            <v>New Tariff 11</v>
          </cell>
          <cell r="C436" t="str">
            <v/>
          </cell>
          <cell r="V436" t="str">
            <v>New Tariff 11</v>
          </cell>
          <cell r="W436" t="str">
            <v/>
          </cell>
        </row>
        <row r="437">
          <cell r="B437" t="str">
            <v>New Tariff 12</v>
          </cell>
          <cell r="C437" t="str">
            <v/>
          </cell>
          <cell r="V437" t="str">
            <v>New Tariff 12</v>
          </cell>
          <cell r="W437" t="str">
            <v/>
          </cell>
        </row>
        <row r="438">
          <cell r="B438" t="str">
            <v>New Tariff 1</v>
          </cell>
          <cell r="C438" t="str">
            <v/>
          </cell>
          <cell r="V438" t="str">
            <v>New Tariff 1</v>
          </cell>
          <cell r="W438" t="str">
            <v/>
          </cell>
        </row>
        <row r="439">
          <cell r="B439" t="str">
            <v>Subtransmission Demand A</v>
          </cell>
          <cell r="C439" t="str">
            <v>DS.A</v>
          </cell>
          <cell r="D439">
            <v>0</v>
          </cell>
          <cell r="E439">
            <v>-4.5363138942150494E-3</v>
          </cell>
          <cell r="G439">
            <v>-8.210936811060443E-3</v>
          </cell>
          <cell r="H439">
            <v>-8.210936811060443E-3</v>
          </cell>
          <cell r="I439">
            <v>-8.210936811060443E-3</v>
          </cell>
          <cell r="J439">
            <v>-8.210936811060443E-3</v>
          </cell>
          <cell r="K439">
            <v>-8.210936811060443E-3</v>
          </cell>
          <cell r="V439" t="str">
            <v>Subtransmission Demand A</v>
          </cell>
          <cell r="W439" t="str">
            <v/>
          </cell>
        </row>
        <row r="440">
          <cell r="B440" t="str">
            <v>Subtransmission Demand G</v>
          </cell>
          <cell r="C440" t="str">
            <v>DS.G</v>
          </cell>
          <cell r="D440">
            <v>0</v>
          </cell>
          <cell r="E440">
            <v>-4.5363138942150494E-3</v>
          </cell>
          <cell r="G440">
            <v>-8.210936811060443E-3</v>
          </cell>
          <cell r="H440">
            <v>-8.210936811060443E-3</v>
          </cell>
          <cell r="I440">
            <v>-8.210936811060443E-3</v>
          </cell>
          <cell r="J440">
            <v>-8.210936811060443E-3</v>
          </cell>
          <cell r="K440">
            <v>-8.210936811060443E-3</v>
          </cell>
          <cell r="V440" t="str">
            <v>Subtransmission Demand G</v>
          </cell>
          <cell r="W440" t="str">
            <v/>
          </cell>
        </row>
        <row r="441">
          <cell r="B441" t="str">
            <v>Subtransmission Demand S</v>
          </cell>
          <cell r="C441" t="str">
            <v>DS.S</v>
          </cell>
          <cell r="D441">
            <v>0</v>
          </cell>
          <cell r="E441">
            <v>-4.5363138942150494E-3</v>
          </cell>
          <cell r="G441">
            <v>-8.210936811060443E-3</v>
          </cell>
          <cell r="H441">
            <v>-8.210936811060443E-3</v>
          </cell>
          <cell r="I441">
            <v>-8.210936811060443E-3</v>
          </cell>
          <cell r="J441">
            <v>-8.210936811060443E-3</v>
          </cell>
          <cell r="K441">
            <v>-8.210936811060443E-3</v>
          </cell>
          <cell r="V441" t="str">
            <v>Subtransmission Demand S</v>
          </cell>
          <cell r="W441" t="str">
            <v/>
          </cell>
        </row>
        <row r="442">
          <cell r="B442" t="str">
            <v>Subtransmission Demand (kVa)</v>
          </cell>
          <cell r="C442" t="str">
            <v>DSk</v>
          </cell>
          <cell r="D442">
            <v>0</v>
          </cell>
          <cell r="F442">
            <v>-5.6703923677688117E-3</v>
          </cell>
          <cell r="G442">
            <v>-8.210936811060443E-3</v>
          </cell>
          <cell r="H442">
            <v>-8.210936811060443E-3</v>
          </cell>
          <cell r="I442">
            <v>-8.210936811060443E-3</v>
          </cell>
          <cell r="J442">
            <v>-8.210936811060443E-3</v>
          </cell>
          <cell r="K442">
            <v>-8.210936811060443E-3</v>
          </cell>
          <cell r="V442" t="str">
            <v>Subtransmission Demand (kVa)</v>
          </cell>
          <cell r="W442" t="str">
            <v/>
          </cell>
        </row>
        <row r="443">
          <cell r="B443" t="str">
            <v>New Tariff 5</v>
          </cell>
          <cell r="C443" t="str">
            <v/>
          </cell>
          <cell r="V443" t="str">
            <v>New Tariff 5</v>
          </cell>
          <cell r="W443" t="str">
            <v/>
          </cell>
        </row>
        <row r="444">
          <cell r="B444" t="str">
            <v>New Tariff 6</v>
          </cell>
          <cell r="C444" t="str">
            <v/>
          </cell>
          <cell r="V444" t="str">
            <v>New Tariff 6</v>
          </cell>
          <cell r="W444" t="str">
            <v/>
          </cell>
        </row>
        <row r="445">
          <cell r="B445" t="str">
            <v>New Tariff 7</v>
          </cell>
          <cell r="C445" t="str">
            <v/>
          </cell>
          <cell r="V445" t="str">
            <v>New Tariff 7</v>
          </cell>
          <cell r="W445" t="str">
            <v/>
          </cell>
        </row>
        <row r="446">
          <cell r="B446" t="str">
            <v>New Tariff 8</v>
          </cell>
          <cell r="C446" t="str">
            <v/>
          </cell>
          <cell r="V446" t="str">
            <v>New Tariff 8</v>
          </cell>
          <cell r="W446" t="str">
            <v/>
          </cell>
        </row>
        <row r="447">
          <cell r="B447" t="str">
            <v>New Tariff 9</v>
          </cell>
          <cell r="C447" t="str">
            <v/>
          </cell>
          <cell r="V447" t="str">
            <v>New Tariff 9</v>
          </cell>
          <cell r="W447" t="str">
            <v/>
          </cell>
        </row>
        <row r="448">
          <cell r="B448" t="str">
            <v>New Tariff 10</v>
          </cell>
          <cell r="C448" t="str">
            <v/>
          </cell>
          <cell r="V448" t="str">
            <v>New Tariff 10</v>
          </cell>
          <cell r="W448" t="str">
            <v/>
          </cell>
        </row>
        <row r="449">
          <cell r="B449" t="str">
            <v>New Tariff 11</v>
          </cell>
          <cell r="C449" t="str">
            <v/>
          </cell>
          <cell r="V449" t="str">
            <v>New Tariff 11</v>
          </cell>
          <cell r="W449" t="str">
            <v/>
          </cell>
        </row>
        <row r="458">
          <cell r="B458" t="str">
            <v>Source:</v>
          </cell>
          <cell r="E458" t="str">
            <v>Demand charges</v>
          </cell>
          <cell r="G458" t="str">
            <v>Peak charges</v>
          </cell>
          <cell r="K458" t="str">
            <v>Off Peak charges</v>
          </cell>
          <cell r="M458" t="str">
            <v>Summer Time of Use Tariffs</v>
          </cell>
          <cell r="Q458" t="str">
            <v>Winter Time of use tariffs</v>
          </cell>
        </row>
        <row r="459">
          <cell r="B459" t="str">
            <v>Network Tariffs</v>
          </cell>
          <cell r="C459" t="str">
            <v>Network Tariff Category</v>
          </cell>
          <cell r="D459" t="str">
            <v>Customer No</v>
          </cell>
          <cell r="E459" t="str">
            <v>kW</v>
          </cell>
          <cell r="F459" t="str">
            <v>kVA</v>
          </cell>
          <cell r="G459" t="str">
            <v>Block1</v>
          </cell>
          <cell r="H459" t="str">
            <v>Block 2</v>
          </cell>
          <cell r="I459" t="str">
            <v>Block 3</v>
          </cell>
          <cell r="J459" t="str">
            <v>Block 4</v>
          </cell>
          <cell r="K459" t="str">
            <v>Block 1</v>
          </cell>
          <cell r="L459" t="str">
            <v>Block 2</v>
          </cell>
          <cell r="M459" t="str">
            <v>Block 1</v>
          </cell>
          <cell r="N459" t="str">
            <v>Block 2</v>
          </cell>
          <cell r="O459" t="str">
            <v>Block 3</v>
          </cell>
          <cell r="P459" t="str">
            <v>Block 4</v>
          </cell>
          <cell r="Q459" t="str">
            <v>Block1</v>
          </cell>
          <cell r="R459" t="str">
            <v>Block 2</v>
          </cell>
          <cell r="S459" t="str">
            <v>Block 3</v>
          </cell>
          <cell r="T459" t="str">
            <v>Block 4</v>
          </cell>
        </row>
        <row r="460">
          <cell r="D460" t="str">
            <v>%</v>
          </cell>
          <cell r="E460" t="str">
            <v>%</v>
          </cell>
          <cell r="F460" t="str">
            <v>%</v>
          </cell>
          <cell r="G460" t="str">
            <v>%</v>
          </cell>
          <cell r="H460" t="str">
            <v>%</v>
          </cell>
          <cell r="I460" t="str">
            <v>%</v>
          </cell>
          <cell r="J460" t="str">
            <v>%</v>
          </cell>
          <cell r="K460" t="str">
            <v>%</v>
          </cell>
          <cell r="L460" t="str">
            <v>%</v>
          </cell>
          <cell r="M460" t="str">
            <v>%</v>
          </cell>
          <cell r="N460" t="str">
            <v>%</v>
          </cell>
          <cell r="O460" t="str">
            <v>%</v>
          </cell>
          <cell r="P460" t="str">
            <v>%</v>
          </cell>
          <cell r="Q460" t="str">
            <v>%</v>
          </cell>
          <cell r="R460" t="str">
            <v>%</v>
          </cell>
          <cell r="S460" t="str">
            <v>%</v>
          </cell>
          <cell r="T460" t="str">
            <v>%</v>
          </cell>
        </row>
        <row r="461">
          <cell r="B461" t="str">
            <v>Residential Single Rate</v>
          </cell>
          <cell r="C461" t="str">
            <v>D1</v>
          </cell>
          <cell r="D461">
            <v>2.2422154684635931E-2</v>
          </cell>
          <cell r="G461">
            <v>1.3502845424699927E-3</v>
          </cell>
          <cell r="H461">
            <v>1.3502845424699927E-3</v>
          </cell>
          <cell r="I461">
            <v>1.3502845424699927E-3</v>
          </cell>
          <cell r="J461">
            <v>1.3502845424699927E-3</v>
          </cell>
          <cell r="K461">
            <v>0</v>
          </cell>
        </row>
        <row r="462">
          <cell r="B462" t="str">
            <v>ClimateSaver</v>
          </cell>
          <cell r="C462" t="str">
            <v>D1.CS</v>
          </cell>
          <cell r="D462">
            <v>8.773227976462139E-2</v>
          </cell>
          <cell r="G462">
            <v>0.12969915646789221</v>
          </cell>
          <cell r="H462">
            <v>0.12969915646789221</v>
          </cell>
          <cell r="I462">
            <v>0.12969915646789221</v>
          </cell>
          <cell r="J462">
            <v>0.12969915646789221</v>
          </cell>
          <cell r="K462">
            <v>0.12974127103742794</v>
          </cell>
        </row>
        <row r="463">
          <cell r="B463" t="str">
            <v>ClimateSaver Interval</v>
          </cell>
          <cell r="C463" t="str">
            <v>D3.CS</v>
          </cell>
          <cell r="D463">
            <v>8.773227976462139E-2</v>
          </cell>
          <cell r="G463">
            <v>0.12969915646789221</v>
          </cell>
          <cell r="H463">
            <v>0.12969915646789221</v>
          </cell>
          <cell r="I463">
            <v>0.12969915646789221</v>
          </cell>
          <cell r="J463">
            <v>0.12969915646789221</v>
          </cell>
          <cell r="K463">
            <v>0.12974127103742794</v>
          </cell>
        </row>
        <row r="464">
          <cell r="B464" t="str">
            <v>New Tariff 3</v>
          </cell>
          <cell r="C464" t="str">
            <v>C4RCS</v>
          </cell>
        </row>
        <row r="465">
          <cell r="B465" t="str">
            <v>New Tariff 4</v>
          </cell>
          <cell r="C465" t="str">
            <v/>
          </cell>
        </row>
        <row r="466">
          <cell r="B466" t="str">
            <v>New Tariff 5</v>
          </cell>
          <cell r="C466" t="str">
            <v/>
          </cell>
        </row>
        <row r="467">
          <cell r="B467" t="str">
            <v>New Tariff 6</v>
          </cell>
          <cell r="C467" t="str">
            <v/>
          </cell>
        </row>
        <row r="468">
          <cell r="B468" t="str">
            <v>New Tariff 7</v>
          </cell>
          <cell r="C468" t="str">
            <v/>
          </cell>
        </row>
        <row r="469">
          <cell r="B469" t="str">
            <v>New Tariff 8</v>
          </cell>
          <cell r="C469" t="str">
            <v/>
          </cell>
        </row>
        <row r="470">
          <cell r="B470" t="str">
            <v>New Tariff 9</v>
          </cell>
          <cell r="C470" t="str">
            <v/>
          </cell>
        </row>
        <row r="471">
          <cell r="B471" t="str">
            <v>New Tariff 10</v>
          </cell>
          <cell r="C471" t="str">
            <v/>
          </cell>
        </row>
        <row r="472">
          <cell r="B472" t="str">
            <v>New Tariff 11</v>
          </cell>
          <cell r="C472" t="str">
            <v/>
          </cell>
        </row>
        <row r="473">
          <cell r="B473" t="str">
            <v>Residential Two Rate 5d</v>
          </cell>
          <cell r="C473" t="str">
            <v>D2</v>
          </cell>
          <cell r="D473">
            <v>0</v>
          </cell>
          <cell r="G473">
            <v>-4.2064449384059732E-2</v>
          </cell>
          <cell r="H473">
            <v>-4.2064449384059732E-2</v>
          </cell>
          <cell r="I473">
            <v>-4.2064449384059732E-2</v>
          </cell>
          <cell r="J473">
            <v>-4.2064449384059732E-2</v>
          </cell>
          <cell r="K473">
            <v>-8.0197780993729317E-3</v>
          </cell>
        </row>
        <row r="474">
          <cell r="B474" t="str">
            <v>Docklands Two Rate 5d</v>
          </cell>
          <cell r="C474" t="str">
            <v>D2.DK</v>
          </cell>
          <cell r="D474">
            <v>4.384405735276653E-3</v>
          </cell>
          <cell r="G474">
            <v>9.1393424871140105E-3</v>
          </cell>
          <cell r="H474">
            <v>9.1393424871140105E-3</v>
          </cell>
          <cell r="I474">
            <v>9.1393424871140105E-3</v>
          </cell>
          <cell r="J474">
            <v>9.1393424871140105E-3</v>
          </cell>
          <cell r="K474">
            <v>9.1458153580672441E-3</v>
          </cell>
        </row>
        <row r="475">
          <cell r="B475" t="str">
            <v>Residential Interval</v>
          </cell>
          <cell r="C475" t="str">
            <v>D3</v>
          </cell>
          <cell r="D475">
            <v>4.384405735276653E-3</v>
          </cell>
          <cell r="G475">
            <v>9.1393424871140105E-3</v>
          </cell>
          <cell r="H475">
            <v>9.1393424871140105E-3</v>
          </cell>
          <cell r="I475">
            <v>9.1393424871140105E-3</v>
          </cell>
          <cell r="J475">
            <v>9.1393424871140105E-3</v>
          </cell>
          <cell r="K475">
            <v>9.1458153580672441E-3</v>
          </cell>
        </row>
        <row r="476">
          <cell r="B476" t="str">
            <v>Residential AMI</v>
          </cell>
          <cell r="C476" t="str">
            <v>D4</v>
          </cell>
          <cell r="D476">
            <v>1.9118962096281278E-2</v>
          </cell>
          <cell r="M476">
            <v>-2.9811710262606095E-3</v>
          </cell>
          <cell r="N476">
            <v>-2.9811710262606095E-3</v>
          </cell>
          <cell r="O476">
            <v>-2.9811710262606095E-3</v>
          </cell>
          <cell r="Q476">
            <v>2.3565880177485843E-2</v>
          </cell>
          <cell r="R476">
            <v>2.3565880177485843E-2</v>
          </cell>
          <cell r="S476">
            <v>2.3565880177485843E-2</v>
          </cell>
        </row>
        <row r="477">
          <cell r="B477" t="str">
            <v>Residential Docklands AMI</v>
          </cell>
          <cell r="C477" t="str">
            <v>D4.DK</v>
          </cell>
          <cell r="D477">
            <v>1.9118962096281278E-2</v>
          </cell>
          <cell r="M477">
            <v>-2.9811710262606095E-3</v>
          </cell>
          <cell r="N477">
            <v>-2.9811710262606095E-3</v>
          </cell>
          <cell r="O477">
            <v>-2.9811710262606095E-3</v>
          </cell>
          <cell r="Q477">
            <v>2.3565880177485843E-2</v>
          </cell>
          <cell r="R477">
            <v>2.3565880177485843E-2</v>
          </cell>
          <cell r="S477">
            <v>2.3565880177485843E-2</v>
          </cell>
        </row>
        <row r="478">
          <cell r="B478" t="str">
            <v>New Tariff 5</v>
          </cell>
          <cell r="C478" t="str">
            <v/>
          </cell>
          <cell r="D478">
            <v>1.9118962096281278E-2</v>
          </cell>
          <cell r="M478">
            <v>-2.9811710262606095E-3</v>
          </cell>
          <cell r="N478">
            <v>-2.9811710262606095E-3</v>
          </cell>
          <cell r="O478">
            <v>-2.9811710262606095E-3</v>
          </cell>
          <cell r="Q478">
            <v>2.3565880177485843E-2</v>
          </cell>
          <cell r="R478">
            <v>2.3565880177485843E-2</v>
          </cell>
          <cell r="S478">
            <v>2.3565880177485843E-2</v>
          </cell>
        </row>
        <row r="479">
          <cell r="B479" t="str">
            <v>New Tariff 6</v>
          </cell>
          <cell r="C479" t="str">
            <v/>
          </cell>
          <cell r="D479">
            <v>1.9118962096281278E-2</v>
          </cell>
          <cell r="M479">
            <v>-2.9811710262606095E-3</v>
          </cell>
          <cell r="N479">
            <v>-2.9811710262606095E-3</v>
          </cell>
          <cell r="O479">
            <v>-2.9811710262606095E-3</v>
          </cell>
          <cell r="Q479">
            <v>2.3565880177485843E-2</v>
          </cell>
          <cell r="R479">
            <v>2.3565880177485843E-2</v>
          </cell>
          <cell r="S479">
            <v>2.3565880177485843E-2</v>
          </cell>
        </row>
        <row r="480">
          <cell r="B480" t="str">
            <v>New Tariff 7</v>
          </cell>
          <cell r="C480" t="str">
            <v/>
          </cell>
        </row>
        <row r="481">
          <cell r="B481" t="str">
            <v>New Tariff 8</v>
          </cell>
          <cell r="C481" t="str">
            <v/>
          </cell>
        </row>
        <row r="482">
          <cell r="B482" t="str">
            <v>New Tariff 9</v>
          </cell>
          <cell r="C482" t="str">
            <v/>
          </cell>
        </row>
        <row r="483">
          <cell r="B483" t="str">
            <v>New Tariff 10</v>
          </cell>
          <cell r="C483" t="str">
            <v/>
          </cell>
        </row>
        <row r="484">
          <cell r="B484" t="str">
            <v>New Tariff 11</v>
          </cell>
          <cell r="C484" t="str">
            <v/>
          </cell>
        </row>
        <row r="485">
          <cell r="B485" t="str">
            <v>Dedicated circuit</v>
          </cell>
          <cell r="C485" t="str">
            <v>DD1</v>
          </cell>
          <cell r="D485">
            <v>-6.6669856447738596E-2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-6.6660110149488583E-2</v>
          </cell>
        </row>
        <row r="486">
          <cell r="B486" t="str">
            <v>Hot Water Interval</v>
          </cell>
          <cell r="C486" t="str">
            <v>D3.HW</v>
          </cell>
          <cell r="D486">
            <v>-6.6669856447738596E-2</v>
          </cell>
          <cell r="K486">
            <v>-6.6660110149488583E-2</v>
          </cell>
        </row>
        <row r="487">
          <cell r="B487" t="str">
            <v>Dedicated Circuit AMI - Slab Heat</v>
          </cell>
          <cell r="C487" t="str">
            <v>DCSH</v>
          </cell>
          <cell r="D487">
            <v>-6.6669856447738596E-2</v>
          </cell>
          <cell r="K487">
            <v>-6.6660110149488583E-2</v>
          </cell>
        </row>
        <row r="488">
          <cell r="B488" t="str">
            <v>Dedicated Circuit AMI - Hot Water</v>
          </cell>
          <cell r="C488" t="str">
            <v>DCHW</v>
          </cell>
          <cell r="D488">
            <v>-6.6669856447738596E-2</v>
          </cell>
          <cell r="K488">
            <v>-6.6660110149488583E-2</v>
          </cell>
        </row>
        <row r="489">
          <cell r="B489" t="str">
            <v>New Tariff 4</v>
          </cell>
          <cell r="C489" t="str">
            <v/>
          </cell>
        </row>
        <row r="490">
          <cell r="B490" t="str">
            <v>New Tariff 5</v>
          </cell>
          <cell r="C490" t="str">
            <v/>
          </cell>
        </row>
        <row r="491">
          <cell r="B491" t="str">
            <v>New Tariff 6</v>
          </cell>
          <cell r="C491" t="str">
            <v/>
          </cell>
        </row>
        <row r="492">
          <cell r="B492" t="str">
            <v>New Tariff 7</v>
          </cell>
          <cell r="C492" t="str">
            <v/>
          </cell>
        </row>
        <row r="493">
          <cell r="B493" t="str">
            <v>New Tariff 8</v>
          </cell>
          <cell r="C493" t="str">
            <v/>
          </cell>
        </row>
        <row r="494">
          <cell r="B494" t="str">
            <v>New Tariff 9</v>
          </cell>
          <cell r="C494" t="str">
            <v/>
          </cell>
        </row>
        <row r="495">
          <cell r="B495" t="str">
            <v>New Tariff 10</v>
          </cell>
          <cell r="C495" t="str">
            <v/>
          </cell>
        </row>
        <row r="496">
          <cell r="B496" t="str">
            <v>New Tariff 11</v>
          </cell>
          <cell r="C496" t="str">
            <v/>
          </cell>
        </row>
        <row r="497">
          <cell r="B497" t="str">
            <v>Non-Residential Single Rate</v>
          </cell>
          <cell r="C497" t="str">
            <v>ND1</v>
          </cell>
          <cell r="D497">
            <v>-1.3948188641936032E-2</v>
          </cell>
          <cell r="G497">
            <v>6.0932407538614175E-3</v>
          </cell>
          <cell r="H497">
            <v>6.0932407538614175E-3</v>
          </cell>
          <cell r="I497">
            <v>6.0932407538614175E-3</v>
          </cell>
          <cell r="J497">
            <v>6.0932407538614175E-3</v>
          </cell>
          <cell r="K497">
            <v>0</v>
          </cell>
        </row>
        <row r="498">
          <cell r="B498" t="str">
            <v>Non-Residential Single Rate (R)</v>
          </cell>
          <cell r="C498" t="str">
            <v>ND1.R</v>
          </cell>
          <cell r="D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B499" t="str">
            <v>New Tariff 2</v>
          </cell>
          <cell r="C499" t="str">
            <v/>
          </cell>
        </row>
        <row r="500">
          <cell r="B500" t="str">
            <v>New Tariff 3</v>
          </cell>
          <cell r="C500" t="str">
            <v/>
          </cell>
        </row>
        <row r="501">
          <cell r="B501" t="str">
            <v>New Tariff 4</v>
          </cell>
          <cell r="C501" t="str">
            <v/>
          </cell>
        </row>
        <row r="502">
          <cell r="B502" t="str">
            <v>New Tariff 5</v>
          </cell>
          <cell r="C502" t="str">
            <v/>
          </cell>
        </row>
        <row r="503">
          <cell r="B503" t="str">
            <v>New Tariff 6</v>
          </cell>
          <cell r="C503" t="str">
            <v/>
          </cell>
        </row>
        <row r="504">
          <cell r="B504" t="str">
            <v>New Tariff 7</v>
          </cell>
          <cell r="C504" t="str">
            <v/>
          </cell>
        </row>
        <row r="505">
          <cell r="B505" t="str">
            <v>New Tariff 8</v>
          </cell>
          <cell r="C505" t="str">
            <v/>
          </cell>
        </row>
        <row r="506">
          <cell r="B506" t="str">
            <v>New Tariff 9</v>
          </cell>
          <cell r="C506" t="str">
            <v/>
          </cell>
        </row>
        <row r="507">
          <cell r="B507" t="str">
            <v>New Tariff 10</v>
          </cell>
          <cell r="C507" t="str">
            <v/>
          </cell>
        </row>
        <row r="508">
          <cell r="B508" t="str">
            <v>New Tariff 11</v>
          </cell>
          <cell r="C508" t="str">
            <v/>
          </cell>
        </row>
        <row r="509">
          <cell r="B509" t="str">
            <v>Non-Residential Two Rate 5d</v>
          </cell>
          <cell r="C509" t="str">
            <v>ND2</v>
          </cell>
          <cell r="D509">
            <v>4.0687099560614115E-2</v>
          </cell>
          <cell r="G509">
            <v>4.6136020504898179E-2</v>
          </cell>
          <cell r="H509">
            <v>4.6136020504898179E-2</v>
          </cell>
          <cell r="I509">
            <v>4.6136020504898179E-2</v>
          </cell>
          <cell r="J509">
            <v>4.6136020504898179E-2</v>
          </cell>
          <cell r="K509">
            <v>5.7290083517883117E-2</v>
          </cell>
        </row>
        <row r="510">
          <cell r="B510" t="str">
            <v>Business Sunraysia</v>
          </cell>
          <cell r="C510">
            <v>0</v>
          </cell>
          <cell r="D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B511" t="str">
            <v>Non-Residential Interval</v>
          </cell>
          <cell r="C511" t="str">
            <v>ND5</v>
          </cell>
          <cell r="D511">
            <v>4.0687099560614115E-2</v>
          </cell>
          <cell r="G511">
            <v>4.6136020504898179E-2</v>
          </cell>
          <cell r="H511">
            <v>4.6136020504898179E-2</v>
          </cell>
          <cell r="I511">
            <v>4.6136020504898179E-2</v>
          </cell>
          <cell r="J511">
            <v>4.6136020504898179E-2</v>
          </cell>
          <cell r="K511">
            <v>5.7290083517883117E-2</v>
          </cell>
        </row>
        <row r="512">
          <cell r="B512" t="str">
            <v>Non-Residential AMI</v>
          </cell>
          <cell r="C512" t="str">
            <v>ND7</v>
          </cell>
          <cell r="D512">
            <v>3.4285977153980518E-2</v>
          </cell>
          <cell r="M512">
            <v>-2.9811710262606095E-3</v>
          </cell>
          <cell r="N512">
            <v>-2.9811710262606095E-3</v>
          </cell>
          <cell r="O512">
            <v>-2.9811710262606095E-3</v>
          </cell>
          <cell r="Q512">
            <v>2.3565880177485843E-2</v>
          </cell>
          <cell r="R512">
            <v>2.3565880177485843E-2</v>
          </cell>
          <cell r="S512">
            <v>2.3565880177485843E-2</v>
          </cell>
        </row>
        <row r="513">
          <cell r="B513" t="str">
            <v>New Tariff 4</v>
          </cell>
          <cell r="C513" t="str">
            <v/>
          </cell>
          <cell r="D513">
            <v>3.4285977153980518E-2</v>
          </cell>
          <cell r="M513">
            <v>-2.9811710262606095E-3</v>
          </cell>
          <cell r="N513">
            <v>-2.9811710262606095E-3</v>
          </cell>
          <cell r="O513">
            <v>-2.9811710262606095E-3</v>
          </cell>
          <cell r="Q513">
            <v>2.3565880177485843E-2</v>
          </cell>
          <cell r="R513">
            <v>2.3565880177485843E-2</v>
          </cell>
          <cell r="S513">
            <v>2.3565880177485843E-2</v>
          </cell>
        </row>
        <row r="514">
          <cell r="B514" t="str">
            <v>New Tariff 5</v>
          </cell>
          <cell r="C514" t="str">
            <v/>
          </cell>
        </row>
        <row r="515">
          <cell r="B515" t="str">
            <v>New Tariff 6</v>
          </cell>
          <cell r="C515" t="str">
            <v/>
          </cell>
        </row>
        <row r="516">
          <cell r="B516" t="str">
            <v>New Tariff 7</v>
          </cell>
          <cell r="C516" t="str">
            <v/>
          </cell>
        </row>
        <row r="517">
          <cell r="B517" t="str">
            <v>New Tariff 8</v>
          </cell>
          <cell r="C517" t="str">
            <v/>
          </cell>
        </row>
        <row r="518">
          <cell r="B518" t="str">
            <v>New Tariff 9</v>
          </cell>
          <cell r="C518" t="str">
            <v/>
          </cell>
        </row>
        <row r="519">
          <cell r="B519" t="str">
            <v>New Tariff 10</v>
          </cell>
          <cell r="C519" t="str">
            <v/>
          </cell>
        </row>
        <row r="520">
          <cell r="B520" t="str">
            <v>New Tariff 11</v>
          </cell>
          <cell r="C520" t="str">
            <v/>
          </cell>
        </row>
        <row r="521">
          <cell r="B521" t="str">
            <v>Non-Residential Two Rate 7d</v>
          </cell>
          <cell r="C521" t="str">
            <v>ND3</v>
          </cell>
          <cell r="D521">
            <v>-1.4409586700141253E-2</v>
          </cell>
          <cell r="G521">
            <v>-2.4350068036954831E-2</v>
          </cell>
          <cell r="H521">
            <v>-2.4350068036954831E-2</v>
          </cell>
          <cell r="I521">
            <v>-2.4350068036954831E-2</v>
          </cell>
          <cell r="J521">
            <v>-2.4350068036954831E-2</v>
          </cell>
          <cell r="K521">
            <v>-3.2535094962840572E-2</v>
          </cell>
        </row>
        <row r="522">
          <cell r="B522" t="str">
            <v>New Tariff  1</v>
          </cell>
          <cell r="C522" t="str">
            <v/>
          </cell>
        </row>
        <row r="523">
          <cell r="B523" t="str">
            <v>New Tariff  2</v>
          </cell>
          <cell r="C523" t="str">
            <v/>
          </cell>
        </row>
        <row r="524">
          <cell r="B524" t="str">
            <v>New Tariff  3</v>
          </cell>
          <cell r="C524" t="str">
            <v/>
          </cell>
        </row>
        <row r="525">
          <cell r="B525" t="str">
            <v>New Tariff  4</v>
          </cell>
          <cell r="C525" t="str">
            <v/>
          </cell>
        </row>
        <row r="526">
          <cell r="B526" t="str">
            <v>New Tariff  5</v>
          </cell>
          <cell r="C526" t="str">
            <v/>
          </cell>
        </row>
        <row r="527">
          <cell r="B527" t="str">
            <v>New Tariff  6</v>
          </cell>
          <cell r="C527" t="str">
            <v/>
          </cell>
        </row>
        <row r="528">
          <cell r="B528" t="str">
            <v>New Tariff  7</v>
          </cell>
          <cell r="C528" t="str">
            <v/>
          </cell>
        </row>
        <row r="529">
          <cell r="B529" t="str">
            <v>New Tariff  8</v>
          </cell>
          <cell r="C529" t="str">
            <v/>
          </cell>
        </row>
        <row r="530">
          <cell r="B530" t="str">
            <v>New Tariff  9</v>
          </cell>
          <cell r="C530" t="str">
            <v/>
          </cell>
        </row>
        <row r="531">
          <cell r="B531" t="str">
            <v>New Tariff  10</v>
          </cell>
          <cell r="C531" t="str">
            <v/>
          </cell>
        </row>
        <row r="532">
          <cell r="B532" t="str">
            <v>New Tariff  11</v>
          </cell>
          <cell r="C532" t="str">
            <v/>
          </cell>
        </row>
        <row r="533">
          <cell r="B533" t="str">
            <v>Unmetered supplies</v>
          </cell>
          <cell r="C533" t="str">
            <v>PL2</v>
          </cell>
          <cell r="D533">
            <v>9.9085723216378874E-3</v>
          </cell>
          <cell r="G533">
            <v>3.0376231039305202E-2</v>
          </cell>
          <cell r="H533">
            <v>3.0376231039305202E-2</v>
          </cell>
          <cell r="I533">
            <v>3.0376231039305202E-2</v>
          </cell>
          <cell r="J533">
            <v>3.0376231039305202E-2</v>
          </cell>
          <cell r="K533">
            <v>3.0376231039305202E-2</v>
          </cell>
        </row>
        <row r="534">
          <cell r="B534" t="str">
            <v>New Tariff 1</v>
          </cell>
          <cell r="C534">
            <v>0</v>
          </cell>
        </row>
        <row r="535">
          <cell r="B535" t="str">
            <v>New Tariff 2</v>
          </cell>
          <cell r="C535" t="str">
            <v/>
          </cell>
        </row>
        <row r="536">
          <cell r="B536" t="str">
            <v>Large Low Voltage Demand (kVa)</v>
          </cell>
          <cell r="C536" t="str">
            <v>DLk</v>
          </cell>
          <cell r="D536">
            <v>2.1276595744680771E-2</v>
          </cell>
          <cell r="F536">
            <v>3.4284788712115877E-2</v>
          </cell>
          <cell r="G536">
            <v>3.2747564736403945E-2</v>
          </cell>
          <cell r="H536">
            <v>3.2747564736403945E-2</v>
          </cell>
          <cell r="I536">
            <v>3.2747564736403945E-2</v>
          </cell>
          <cell r="J536">
            <v>3.2747564736403945E-2</v>
          </cell>
          <cell r="K536">
            <v>3.2747564736403945E-2</v>
          </cell>
        </row>
        <row r="537">
          <cell r="B537" t="str">
            <v>Large Low Voltage Demand Docklands (kVa)</v>
          </cell>
          <cell r="C537" t="str">
            <v>DLDKk</v>
          </cell>
          <cell r="D537">
            <v>2.1276595744680771E-2</v>
          </cell>
          <cell r="F537">
            <v>3.4284788712115877E-2</v>
          </cell>
          <cell r="G537">
            <v>3.2747564736403945E-2</v>
          </cell>
          <cell r="H537">
            <v>3.2747564736404167E-2</v>
          </cell>
          <cell r="I537">
            <v>3.2747564736404167E-2</v>
          </cell>
          <cell r="J537">
            <v>3.2747564736404167E-2</v>
          </cell>
          <cell r="K537">
            <v>3.2747564736404167E-2</v>
          </cell>
        </row>
        <row r="538">
          <cell r="B538" t="str">
            <v>Large Low Voltage Demand CXX (kVa)</v>
          </cell>
          <cell r="C538" t="str">
            <v>DLCXXk</v>
          </cell>
          <cell r="D538">
            <v>2.1276595744680771E-2</v>
          </cell>
          <cell r="F538">
            <v>3.4284788712115877E-2</v>
          </cell>
          <cell r="G538">
            <v>3.2747564736403945E-2</v>
          </cell>
          <cell r="H538">
            <v>3.2747564736404167E-2</v>
          </cell>
          <cell r="I538">
            <v>3.2747564736404167E-2</v>
          </cell>
          <cell r="J538">
            <v>3.2747564736404167E-2</v>
          </cell>
          <cell r="K538">
            <v>3.2747564736404167E-2</v>
          </cell>
        </row>
        <row r="539">
          <cell r="B539" t="str">
            <v>New Tariff 6</v>
          </cell>
          <cell r="C539" t="str">
            <v/>
          </cell>
        </row>
        <row r="540">
          <cell r="B540" t="str">
            <v>New Tariff 7</v>
          </cell>
          <cell r="C540" t="str">
            <v/>
          </cell>
        </row>
        <row r="541">
          <cell r="B541" t="str">
            <v>New Tariff 8</v>
          </cell>
          <cell r="C541" t="str">
            <v/>
          </cell>
        </row>
        <row r="542">
          <cell r="B542" t="str">
            <v>New Tariff 9</v>
          </cell>
          <cell r="C542" t="str">
            <v/>
          </cell>
        </row>
        <row r="543">
          <cell r="B543" t="str">
            <v>New Tariff 10</v>
          </cell>
          <cell r="C543" t="str">
            <v/>
          </cell>
        </row>
        <row r="544">
          <cell r="B544" t="str">
            <v>New Tariff 11</v>
          </cell>
          <cell r="C544" t="str">
            <v/>
          </cell>
        </row>
        <row r="545">
          <cell r="B545" t="str">
            <v>Large Low Voltage Demand</v>
          </cell>
          <cell r="C545" t="str">
            <v>DL</v>
          </cell>
          <cell r="D545">
            <v>2.1276595744680771E-2</v>
          </cell>
          <cell r="E545">
            <v>2.7427830969692701E-2</v>
          </cell>
          <cell r="G545">
            <v>3.2747564736403945E-2</v>
          </cell>
          <cell r="H545">
            <v>3.2747564736403945E-2</v>
          </cell>
          <cell r="I545">
            <v>3.2747564736403945E-2</v>
          </cell>
          <cell r="J545">
            <v>3.2747564736403945E-2</v>
          </cell>
          <cell r="K545">
            <v>3.2747564736404167E-2</v>
          </cell>
        </row>
        <row r="546">
          <cell r="B546" t="str">
            <v>Large Low Voltage Demand A</v>
          </cell>
          <cell r="C546" t="str">
            <v>DL.A</v>
          </cell>
          <cell r="D546">
            <v>2.1276595744680993E-2</v>
          </cell>
          <cell r="E546">
            <v>2.7427830969692701E-2</v>
          </cell>
          <cell r="G546">
            <v>3.2747564736404167E-2</v>
          </cell>
          <cell r="H546">
            <v>3.2747564736404167E-2</v>
          </cell>
          <cell r="I546">
            <v>3.2747564736404167E-2</v>
          </cell>
          <cell r="J546">
            <v>3.2747564736404167E-2</v>
          </cell>
          <cell r="K546">
            <v>3.2747564736403945E-2</v>
          </cell>
        </row>
        <row r="547">
          <cell r="B547" t="str">
            <v>Large Low Voltage Demand C</v>
          </cell>
          <cell r="C547" t="str">
            <v>DL.C</v>
          </cell>
          <cell r="D547">
            <v>2.1276595744680993E-2</v>
          </cell>
          <cell r="E547">
            <v>2.7427830969692701E-2</v>
          </cell>
          <cell r="G547">
            <v>3.2747564736404167E-2</v>
          </cell>
          <cell r="H547">
            <v>3.2747564736404167E-2</v>
          </cell>
          <cell r="I547">
            <v>3.2747564736404167E-2</v>
          </cell>
          <cell r="J547">
            <v>3.2747564736404167E-2</v>
          </cell>
          <cell r="K547">
            <v>3.2747564736404167E-2</v>
          </cell>
        </row>
        <row r="548">
          <cell r="B548" t="str">
            <v>Large Low Voltage Demand S</v>
          </cell>
          <cell r="C548" t="str">
            <v>DL.S</v>
          </cell>
          <cell r="D548">
            <v>2.1276595744680771E-2</v>
          </cell>
          <cell r="E548">
            <v>2.7427830969692701E-2</v>
          </cell>
          <cell r="G548">
            <v>3.2747564736404389E-2</v>
          </cell>
          <cell r="H548">
            <v>3.2747564736404389E-2</v>
          </cell>
          <cell r="I548">
            <v>3.2747564736404389E-2</v>
          </cell>
          <cell r="J548">
            <v>3.2747564736404389E-2</v>
          </cell>
          <cell r="K548">
            <v>3.2747564736404611E-2</v>
          </cell>
        </row>
        <row r="549">
          <cell r="B549" t="str">
            <v>Large Low Voltage Demand Docklands</v>
          </cell>
          <cell r="C549" t="str">
            <v>DL.DK</v>
          </cell>
          <cell r="D549">
            <v>2.1276595744680993E-2</v>
          </cell>
          <cell r="E549">
            <v>2.7427830969692701E-2</v>
          </cell>
          <cell r="G549">
            <v>3.2747564736404167E-2</v>
          </cell>
          <cell r="H549">
            <v>3.2747564736404167E-2</v>
          </cell>
          <cell r="I549">
            <v>3.2747564736404167E-2</v>
          </cell>
          <cell r="J549">
            <v>3.2747564736404167E-2</v>
          </cell>
          <cell r="K549">
            <v>3.2747564736404389E-2</v>
          </cell>
        </row>
        <row r="550">
          <cell r="B550" t="str">
            <v>Large Low Voltage Demand CXX</v>
          </cell>
          <cell r="C550" t="str">
            <v>DL.CXX</v>
          </cell>
          <cell r="D550">
            <v>2.1276595744680771E-2</v>
          </cell>
          <cell r="E550">
            <v>2.7427830969692701E-2</v>
          </cell>
          <cell r="G550">
            <v>3.2747564736403945E-2</v>
          </cell>
          <cell r="H550">
            <v>3.2747564736403945E-2</v>
          </cell>
          <cell r="I550">
            <v>3.2747564736403945E-2</v>
          </cell>
          <cell r="J550">
            <v>3.2747564736403945E-2</v>
          </cell>
          <cell r="K550">
            <v>3.2747564736404167E-2</v>
          </cell>
        </row>
        <row r="551">
          <cell r="B551" t="str">
            <v>Large Low Voltage Demand EN.R</v>
          </cell>
          <cell r="C551" t="str">
            <v>DL.R</v>
          </cell>
          <cell r="D551">
            <v>2.1276595744680771E-2</v>
          </cell>
          <cell r="E551">
            <v>2.7427830969692701E-2</v>
          </cell>
          <cell r="F551">
            <v>0</v>
          </cell>
          <cell r="G551">
            <v>3.2747564736403945E-2</v>
          </cell>
          <cell r="H551">
            <v>3.2747564736403945E-2</v>
          </cell>
          <cell r="I551">
            <v>3.2747564736403945E-2</v>
          </cell>
          <cell r="J551">
            <v>3.2747564736403945E-2</v>
          </cell>
          <cell r="K551">
            <v>3.2747564736404167E-2</v>
          </cell>
        </row>
        <row r="552">
          <cell r="B552" t="str">
            <v>Large Low Voltage Demand EN.NR</v>
          </cell>
          <cell r="C552" t="str">
            <v>DL.NR</v>
          </cell>
          <cell r="D552">
            <v>2.1276595744680993E-2</v>
          </cell>
          <cell r="E552">
            <v>2.7427830969692701E-2</v>
          </cell>
          <cell r="F552">
            <v>0</v>
          </cell>
          <cell r="G552">
            <v>3.2747564736403945E-2</v>
          </cell>
          <cell r="H552">
            <v>3.2747564736403945E-2</v>
          </cell>
          <cell r="I552">
            <v>3.2747564736403945E-2</v>
          </cell>
          <cell r="J552">
            <v>3.2747564736403945E-2</v>
          </cell>
          <cell r="K552">
            <v>3.2747564736404167E-2</v>
          </cell>
        </row>
        <row r="553">
          <cell r="B553" t="str">
            <v>Large Low Voltage Demand EN.R CXX</v>
          </cell>
          <cell r="C553" t="str">
            <v>DL.CXXR</v>
          </cell>
          <cell r="D553">
            <v>2.1276595744680771E-2</v>
          </cell>
          <cell r="E553">
            <v>2.7427830969692701E-2</v>
          </cell>
          <cell r="F553">
            <v>0</v>
          </cell>
          <cell r="G553">
            <v>3.2747564736403945E-2</v>
          </cell>
          <cell r="H553">
            <v>3.2747564736403945E-2</v>
          </cell>
          <cell r="I553">
            <v>3.2747564736403945E-2</v>
          </cell>
          <cell r="J553">
            <v>3.2747564736403945E-2</v>
          </cell>
          <cell r="K553">
            <v>3.2747564736404167E-2</v>
          </cell>
        </row>
        <row r="554">
          <cell r="B554" t="str">
            <v>Large Low Voltage Demand EN.NR CXX</v>
          </cell>
          <cell r="C554" t="str">
            <v>DL.CXXNR</v>
          </cell>
          <cell r="D554">
            <v>2.1276595744680771E-2</v>
          </cell>
          <cell r="E554">
            <v>2.7427830969692701E-2</v>
          </cell>
          <cell r="F554">
            <v>0</v>
          </cell>
          <cell r="G554">
            <v>3.2747564736403945E-2</v>
          </cell>
          <cell r="H554">
            <v>3.2747564736403945E-2</v>
          </cell>
          <cell r="I554">
            <v>3.2747564736403945E-2</v>
          </cell>
          <cell r="J554">
            <v>3.2747564736403945E-2</v>
          </cell>
          <cell r="K554">
            <v>3.2747564736404167E-2</v>
          </cell>
        </row>
        <row r="555">
          <cell r="B555" t="str">
            <v>New Tariff 10</v>
          </cell>
          <cell r="C555">
            <v>0</v>
          </cell>
        </row>
        <row r="556">
          <cell r="B556" t="str">
            <v>New Tariff 11</v>
          </cell>
          <cell r="C556" t="str">
            <v/>
          </cell>
        </row>
        <row r="557">
          <cell r="B557" t="str">
            <v>High Voltage Demand</v>
          </cell>
          <cell r="C557" t="str">
            <v>DH</v>
          </cell>
          <cell r="D557">
            <v>9.3947721607976487E-3</v>
          </cell>
          <cell r="E557">
            <v>1.2143635373161432E-2</v>
          </cell>
          <cell r="G557">
            <v>1.7858103383357582E-2</v>
          </cell>
          <cell r="H557">
            <v>1.7858103383357582E-2</v>
          </cell>
          <cell r="I557">
            <v>1.7858103383357582E-2</v>
          </cell>
          <cell r="J557">
            <v>1.7858103383357582E-2</v>
          </cell>
          <cell r="K557">
            <v>1.7858103383357582E-2</v>
          </cell>
        </row>
        <row r="558">
          <cell r="B558" t="str">
            <v>High Voltage Demand A</v>
          </cell>
          <cell r="C558" t="str">
            <v>DH.A</v>
          </cell>
          <cell r="D558">
            <v>9.3947721607976487E-3</v>
          </cell>
          <cell r="E558">
            <v>1.2143635373161432E-2</v>
          </cell>
          <cell r="G558">
            <v>1.785810338335736E-2</v>
          </cell>
          <cell r="H558">
            <v>1.785810338335736E-2</v>
          </cell>
          <cell r="I558">
            <v>1.785810338335736E-2</v>
          </cell>
          <cell r="J558">
            <v>1.785810338335736E-2</v>
          </cell>
          <cell r="K558">
            <v>1.7858103383357582E-2</v>
          </cell>
        </row>
        <row r="559">
          <cell r="B559" t="str">
            <v>High Voltage Demand C</v>
          </cell>
          <cell r="C559" t="str">
            <v>DH.C</v>
          </cell>
          <cell r="D559">
            <v>9.3947721607976487E-3</v>
          </cell>
          <cell r="E559">
            <v>1.2143635373161432E-2</v>
          </cell>
          <cell r="G559">
            <v>1.7858103383357582E-2</v>
          </cell>
          <cell r="H559">
            <v>1.7858103383357582E-2</v>
          </cell>
          <cell r="I559">
            <v>1.7858103383357582E-2</v>
          </cell>
          <cell r="J559">
            <v>1.7858103383357582E-2</v>
          </cell>
          <cell r="K559">
            <v>1.7858103383357582E-2</v>
          </cell>
        </row>
        <row r="560">
          <cell r="B560" t="str">
            <v>High Voltage Demand D1</v>
          </cell>
          <cell r="C560" t="str">
            <v>DH.D1</v>
          </cell>
          <cell r="D560">
            <v>9.3947721607976487E-3</v>
          </cell>
          <cell r="E560">
            <v>1.2143635373161432E-2</v>
          </cell>
          <cell r="G560">
            <v>1.7858103383357582E-2</v>
          </cell>
          <cell r="H560">
            <v>1.7858103383357582E-2</v>
          </cell>
          <cell r="I560">
            <v>1.7858103383357582E-2</v>
          </cell>
          <cell r="J560">
            <v>1.7858103383357582E-2</v>
          </cell>
          <cell r="K560">
            <v>1.7858103383357804E-2</v>
          </cell>
        </row>
        <row r="561">
          <cell r="B561" t="str">
            <v>High Voltage Demand D2</v>
          </cell>
          <cell r="C561" t="str">
            <v>DH.D2</v>
          </cell>
          <cell r="D561">
            <v>9.3947721607976487E-3</v>
          </cell>
          <cell r="E561">
            <v>1.2143635373161432E-2</v>
          </cell>
          <cell r="G561">
            <v>1.7858103383357804E-2</v>
          </cell>
          <cell r="H561">
            <v>1.7858103383357804E-2</v>
          </cell>
          <cell r="I561">
            <v>1.7858103383357804E-2</v>
          </cell>
          <cell r="J561">
            <v>1.7858103383357804E-2</v>
          </cell>
          <cell r="K561">
            <v>1.7858103383357804E-2</v>
          </cell>
        </row>
        <row r="562">
          <cell r="B562" t="str">
            <v>High Voltage Demand Docklands</v>
          </cell>
          <cell r="C562" t="str">
            <v>DH.DK</v>
          </cell>
          <cell r="D562">
            <v>9.3947721607976487E-3</v>
          </cell>
          <cell r="E562">
            <v>1.2143635373161432E-2</v>
          </cell>
          <cell r="G562">
            <v>1.785810338335736E-2</v>
          </cell>
          <cell r="H562">
            <v>1.785810338335736E-2</v>
          </cell>
          <cell r="I562">
            <v>1.785810338335736E-2</v>
          </cell>
          <cell r="J562">
            <v>1.785810338335736E-2</v>
          </cell>
          <cell r="K562">
            <v>1.7858103383357582E-2</v>
          </cell>
        </row>
        <row r="563">
          <cell r="B563" t="str">
            <v>High Voltage Demand D3</v>
          </cell>
          <cell r="C563" t="str">
            <v>DH.D3</v>
          </cell>
          <cell r="D563">
            <v>9.3947721607976487E-3</v>
          </cell>
          <cell r="E563">
            <v>1.2143635373161432E-2</v>
          </cell>
          <cell r="G563">
            <v>1.7858103383357582E-2</v>
          </cell>
          <cell r="H563">
            <v>1.7858103383357582E-2</v>
          </cell>
          <cell r="I563">
            <v>1.7858103383357582E-2</v>
          </cell>
          <cell r="J563">
            <v>1.7858103383357582E-2</v>
          </cell>
          <cell r="K563">
            <v>1.785810338335736E-2</v>
          </cell>
        </row>
        <row r="564">
          <cell r="B564" t="str">
            <v>High Voltage Demand D4</v>
          </cell>
          <cell r="C564" t="str">
            <v>DH.D4</v>
          </cell>
          <cell r="D564">
            <v>9.3947721607976487E-3</v>
          </cell>
          <cell r="E564">
            <v>1.2143635373161432E-2</v>
          </cell>
          <cell r="G564">
            <v>1.7858103383357582E-2</v>
          </cell>
          <cell r="H564">
            <v>1.7858103383357582E-2</v>
          </cell>
          <cell r="I564">
            <v>1.7858103383357582E-2</v>
          </cell>
          <cell r="J564">
            <v>1.7858103383357582E-2</v>
          </cell>
          <cell r="K564">
            <v>1.7858103383357582E-2</v>
          </cell>
        </row>
        <row r="565">
          <cell r="B565" t="str">
            <v>High Voltage Demand D5</v>
          </cell>
          <cell r="C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B566" t="str">
            <v>High Voltage Demand EN.R</v>
          </cell>
          <cell r="C566">
            <v>0</v>
          </cell>
          <cell r="D566">
            <v>9.3947721607976487E-3</v>
          </cell>
          <cell r="E566">
            <v>1.2143635373161432E-2</v>
          </cell>
          <cell r="F566">
            <v>0</v>
          </cell>
          <cell r="G566">
            <v>1.7858103383357582E-2</v>
          </cell>
          <cell r="H566">
            <v>1.7858103383357582E-2</v>
          </cell>
          <cell r="I566">
            <v>1.7858103383357582E-2</v>
          </cell>
          <cell r="J566">
            <v>1.7858103383357582E-2</v>
          </cell>
          <cell r="K566">
            <v>1.7858103383357582E-2</v>
          </cell>
        </row>
        <row r="567">
          <cell r="B567" t="str">
            <v>High Voltage Demand EN.NR</v>
          </cell>
          <cell r="C567">
            <v>0</v>
          </cell>
          <cell r="D567">
            <v>9.3947721607976487E-3</v>
          </cell>
          <cell r="E567">
            <v>1.2143635373161432E-2</v>
          </cell>
          <cell r="F567">
            <v>0</v>
          </cell>
          <cell r="G567">
            <v>1.7858103383357582E-2</v>
          </cell>
          <cell r="H567">
            <v>1.7858103383357582E-2</v>
          </cell>
          <cell r="I567">
            <v>1.7858103383357582E-2</v>
          </cell>
          <cell r="J567">
            <v>1.7858103383357582E-2</v>
          </cell>
          <cell r="K567">
            <v>1.7858103383357582E-2</v>
          </cell>
        </row>
        <row r="568">
          <cell r="B568" t="str">
            <v>New Tariff 11</v>
          </cell>
          <cell r="C568" t="str">
            <v/>
          </cell>
        </row>
        <row r="569">
          <cell r="B569" t="str">
            <v>New Tariff 1</v>
          </cell>
          <cell r="C569" t="str">
            <v/>
          </cell>
        </row>
        <row r="570">
          <cell r="B570" t="str">
            <v>New Tariff 2</v>
          </cell>
          <cell r="C570" t="str">
            <v/>
          </cell>
        </row>
        <row r="571">
          <cell r="B571" t="str">
            <v>High Voltage Demand (kVa)</v>
          </cell>
          <cell r="C571" t="str">
            <v>DHk</v>
          </cell>
          <cell r="D571">
            <v>9.3947721607976487E-3</v>
          </cell>
          <cell r="E571">
            <v>5.1792192384036984E-3</v>
          </cell>
          <cell r="F571">
            <v>1.517954421645179E-2</v>
          </cell>
          <cell r="G571">
            <v>1.7858103383357582E-2</v>
          </cell>
          <cell r="H571">
            <v>1.7858103383357582E-2</v>
          </cell>
          <cell r="I571">
            <v>1.7858103383357582E-2</v>
          </cell>
          <cell r="J571">
            <v>1.7858103383357582E-2</v>
          </cell>
          <cell r="K571">
            <v>1.7858103383357582E-2</v>
          </cell>
        </row>
        <row r="572">
          <cell r="B572" t="str">
            <v>High Voltage Demand Docklands (kVa)</v>
          </cell>
          <cell r="C572" t="str">
            <v>DHDKk</v>
          </cell>
          <cell r="D572">
            <v>9.3947721607976487E-3</v>
          </cell>
          <cell r="E572">
            <v>5.1792192384036984E-3</v>
          </cell>
          <cell r="F572">
            <v>1.517954421645179E-2</v>
          </cell>
          <cell r="G572">
            <v>1.785810338335736E-2</v>
          </cell>
          <cell r="H572">
            <v>1.785810338335736E-2</v>
          </cell>
          <cell r="I572">
            <v>1.785810338335736E-2</v>
          </cell>
          <cell r="J572">
            <v>1.785810338335736E-2</v>
          </cell>
          <cell r="K572">
            <v>1.7858103383357582E-2</v>
          </cell>
        </row>
        <row r="573">
          <cell r="B573" t="str">
            <v>New Tariff 5</v>
          </cell>
          <cell r="C573" t="str">
            <v/>
          </cell>
        </row>
        <row r="574">
          <cell r="B574" t="str">
            <v>New Tariff 6</v>
          </cell>
          <cell r="C574" t="str">
            <v/>
          </cell>
        </row>
        <row r="575">
          <cell r="B575" t="str">
            <v>New Tariff 7</v>
          </cell>
          <cell r="C575" t="str">
            <v/>
          </cell>
        </row>
        <row r="576">
          <cell r="B576" t="str">
            <v>New Tariff 8</v>
          </cell>
          <cell r="C576" t="str">
            <v/>
          </cell>
        </row>
        <row r="577">
          <cell r="B577" t="str">
            <v>New Tariff 9</v>
          </cell>
          <cell r="C577" t="str">
            <v/>
          </cell>
        </row>
        <row r="578">
          <cell r="B578" t="str">
            <v>New Tariff 10</v>
          </cell>
          <cell r="C578" t="str">
            <v/>
          </cell>
        </row>
        <row r="579">
          <cell r="B579" t="str">
            <v>New Tariff 11</v>
          </cell>
          <cell r="C579" t="str">
            <v/>
          </cell>
        </row>
        <row r="580">
          <cell r="B580" t="str">
            <v>New Tariff 12</v>
          </cell>
          <cell r="C580" t="str">
            <v/>
          </cell>
        </row>
        <row r="581">
          <cell r="B581" t="str">
            <v>New Tariff 1</v>
          </cell>
          <cell r="C581" t="str">
            <v/>
          </cell>
        </row>
        <row r="582">
          <cell r="B582" t="str">
            <v>Subtransmission Demand A</v>
          </cell>
          <cell r="C582" t="str">
            <v>DS.A</v>
          </cell>
          <cell r="D582">
            <v>0</v>
          </cell>
          <cell r="E582">
            <v>4.2751104012026531E-3</v>
          </cell>
          <cell r="G582">
            <v>7.7355489473529548E-3</v>
          </cell>
          <cell r="H582">
            <v>7.7355489473529548E-3</v>
          </cell>
          <cell r="I582">
            <v>7.7355489473529548E-3</v>
          </cell>
          <cell r="J582">
            <v>7.7355489473529548E-3</v>
          </cell>
          <cell r="K582">
            <v>7.7355489473529548E-3</v>
          </cell>
        </row>
        <row r="583">
          <cell r="B583" t="str">
            <v>Subtransmission Demand G</v>
          </cell>
          <cell r="C583" t="str">
            <v>DS.G</v>
          </cell>
          <cell r="D583">
            <v>0</v>
          </cell>
          <cell r="E583">
            <v>4.2751104012026531E-3</v>
          </cell>
          <cell r="G583">
            <v>7.7355489473529548E-3</v>
          </cell>
          <cell r="H583">
            <v>7.7355489473529548E-3</v>
          </cell>
          <cell r="I583">
            <v>7.7355489473529548E-3</v>
          </cell>
          <cell r="J583">
            <v>7.7355489473529548E-3</v>
          </cell>
          <cell r="K583">
            <v>7.7355489473529548E-3</v>
          </cell>
        </row>
        <row r="584">
          <cell r="B584" t="str">
            <v>Subtransmission Demand S</v>
          </cell>
          <cell r="C584" t="str">
            <v>DS.S</v>
          </cell>
          <cell r="D584">
            <v>0</v>
          </cell>
          <cell r="E584">
            <v>4.2751104012026531E-3</v>
          </cell>
          <cell r="G584">
            <v>7.7355489473529548E-3</v>
          </cell>
          <cell r="H584">
            <v>7.7355489473529548E-3</v>
          </cell>
          <cell r="I584">
            <v>7.7355489473529548E-3</v>
          </cell>
          <cell r="J584">
            <v>7.7355489473529548E-3</v>
          </cell>
          <cell r="K584">
            <v>7.7355489473529548E-3</v>
          </cell>
        </row>
        <row r="585">
          <cell r="B585" t="str">
            <v>Subtransmission Demand (kVa)</v>
          </cell>
          <cell r="C585" t="str">
            <v>DSk</v>
          </cell>
          <cell r="D585">
            <v>0</v>
          </cell>
          <cell r="F585">
            <v>5.3438880015033163E-3</v>
          </cell>
          <cell r="G585">
            <v>7.7355489473529548E-3</v>
          </cell>
          <cell r="H585">
            <v>7.7355489473529548E-3</v>
          </cell>
          <cell r="I585">
            <v>7.7355489473529548E-3</v>
          </cell>
          <cell r="J585">
            <v>7.7355489473529548E-3</v>
          </cell>
          <cell r="K585">
            <v>7.7355489473529548E-3</v>
          </cell>
        </row>
        <row r="586">
          <cell r="B586" t="str">
            <v>New Tariff 5</v>
          </cell>
          <cell r="C586" t="str">
            <v/>
          </cell>
        </row>
        <row r="587">
          <cell r="B587" t="str">
            <v>New Tariff 6</v>
          </cell>
          <cell r="C587" t="str">
            <v/>
          </cell>
        </row>
        <row r="588">
          <cell r="B588" t="str">
            <v>New Tariff 7</v>
          </cell>
          <cell r="C588" t="str">
            <v/>
          </cell>
        </row>
        <row r="589">
          <cell r="B589" t="str">
            <v>New Tariff 8</v>
          </cell>
          <cell r="C589" t="str">
            <v/>
          </cell>
        </row>
        <row r="590">
          <cell r="B590" t="str">
            <v>New Tariff 9</v>
          </cell>
          <cell r="C590" t="str">
            <v/>
          </cell>
        </row>
        <row r="591">
          <cell r="B591" t="str">
            <v>New Tariff 10</v>
          </cell>
          <cell r="C591" t="str">
            <v/>
          </cell>
        </row>
        <row r="592">
          <cell r="B592" t="str">
            <v>New Tariff 11</v>
          </cell>
          <cell r="C592" t="str">
            <v/>
          </cell>
        </row>
        <row r="601">
          <cell r="B601" t="str">
            <v>Source:</v>
          </cell>
          <cell r="E601" t="str">
            <v>Demand charges</v>
          </cell>
          <cell r="G601" t="str">
            <v>Peak charges</v>
          </cell>
          <cell r="K601" t="str">
            <v>Off Peak charges</v>
          </cell>
          <cell r="M601" t="str">
            <v>Summer Time of Use Tariffs</v>
          </cell>
          <cell r="Q601" t="str">
            <v>Winter Time of use tariffs</v>
          </cell>
        </row>
        <row r="602">
          <cell r="B602" t="str">
            <v>Network Tariffs</v>
          </cell>
          <cell r="C602" t="str">
            <v>Network Tariff Category</v>
          </cell>
          <cell r="D602" t="str">
            <v>Customer No</v>
          </cell>
          <cell r="E602" t="str">
            <v>kW</v>
          </cell>
          <cell r="F602" t="str">
            <v>kVA</v>
          </cell>
          <cell r="G602" t="str">
            <v>Block1</v>
          </cell>
          <cell r="H602" t="str">
            <v>Block 2</v>
          </cell>
          <cell r="I602" t="str">
            <v>Block 3</v>
          </cell>
          <cell r="J602" t="str">
            <v>Block 4</v>
          </cell>
          <cell r="K602" t="str">
            <v>Block 1</v>
          </cell>
          <cell r="L602" t="str">
            <v>Block 2</v>
          </cell>
          <cell r="M602" t="str">
            <v>Block 1</v>
          </cell>
          <cell r="N602" t="str">
            <v>Block 2</v>
          </cell>
          <cell r="O602" t="str">
            <v>Block 3</v>
          </cell>
          <cell r="P602" t="str">
            <v>Block 4</v>
          </cell>
          <cell r="Q602" t="str">
            <v>Block1</v>
          </cell>
          <cell r="R602" t="str">
            <v>Block 2</v>
          </cell>
          <cell r="S602" t="str">
            <v>Block 3</v>
          </cell>
          <cell r="T602" t="str">
            <v>Block 4</v>
          </cell>
        </row>
        <row r="603">
          <cell r="D603" t="str">
            <v>%</v>
          </cell>
          <cell r="E603" t="str">
            <v>%</v>
          </cell>
          <cell r="F603" t="str">
            <v>%</v>
          </cell>
          <cell r="G603" t="str">
            <v>%</v>
          </cell>
          <cell r="H603" t="str">
            <v>%</v>
          </cell>
          <cell r="I603" t="str">
            <v>%</v>
          </cell>
          <cell r="J603" t="str">
            <v>%</v>
          </cell>
          <cell r="K603" t="str">
            <v>%</v>
          </cell>
          <cell r="L603" t="str">
            <v>%</v>
          </cell>
          <cell r="M603" t="str">
            <v>%</v>
          </cell>
          <cell r="N603" t="str">
            <v>%</v>
          </cell>
          <cell r="O603" t="str">
            <v>%</v>
          </cell>
          <cell r="P603" t="str">
            <v>%</v>
          </cell>
          <cell r="Q603" t="str">
            <v>%</v>
          </cell>
          <cell r="R603" t="str">
            <v>%</v>
          </cell>
          <cell r="S603" t="str">
            <v>%</v>
          </cell>
          <cell r="T603" t="str">
            <v>%</v>
          </cell>
        </row>
        <row r="604">
          <cell r="B604" t="str">
            <v>Residential Single Rate</v>
          </cell>
          <cell r="C604" t="str">
            <v>D1</v>
          </cell>
          <cell r="D604">
            <v>2.3213632907252313E-2</v>
          </cell>
          <cell r="G604">
            <v>-1.7711500508355016E-3</v>
          </cell>
          <cell r="H604">
            <v>-1.7711500508355016E-3</v>
          </cell>
          <cell r="I604">
            <v>-1.7711500508355016E-3</v>
          </cell>
          <cell r="J604">
            <v>-1.7711500508355016E-3</v>
          </cell>
          <cell r="K604">
            <v>0</v>
          </cell>
        </row>
        <row r="605">
          <cell r="B605" t="str">
            <v>ClimateSaver</v>
          </cell>
          <cell r="C605" t="str">
            <v>D1.CS</v>
          </cell>
          <cell r="D605">
            <v>7.923601731945662E-2</v>
          </cell>
          <cell r="G605">
            <v>0.11955630368164361</v>
          </cell>
          <cell r="H605">
            <v>0.11955630368164361</v>
          </cell>
          <cell r="I605">
            <v>0.11955630368164361</v>
          </cell>
          <cell r="J605">
            <v>0.11955630368164361</v>
          </cell>
          <cell r="K605">
            <v>0.11957754307948854</v>
          </cell>
        </row>
        <row r="606">
          <cell r="B606" t="str">
            <v>ClimateSaver Interval</v>
          </cell>
          <cell r="C606" t="str">
            <v>D3.CS</v>
          </cell>
          <cell r="D606">
            <v>7.923601731945662E-2</v>
          </cell>
          <cell r="G606">
            <v>0.11955630368164361</v>
          </cell>
          <cell r="H606">
            <v>0.11955630368164361</v>
          </cell>
          <cell r="I606">
            <v>0.11955630368164361</v>
          </cell>
          <cell r="J606">
            <v>0.11955630368164361</v>
          </cell>
          <cell r="K606">
            <v>0.11957754307948854</v>
          </cell>
        </row>
        <row r="607">
          <cell r="B607" t="str">
            <v>New Tariff 3</v>
          </cell>
          <cell r="C607">
            <v>0</v>
          </cell>
          <cell r="D607">
            <v>0</v>
          </cell>
        </row>
        <row r="608">
          <cell r="B608" t="str">
            <v>New Tariff 4</v>
          </cell>
          <cell r="C608" t="str">
            <v/>
          </cell>
        </row>
        <row r="609">
          <cell r="B609" t="str">
            <v>New Tariff 5</v>
          </cell>
          <cell r="C609" t="str">
            <v/>
          </cell>
        </row>
        <row r="610">
          <cell r="B610" t="str">
            <v>New Tariff 6</v>
          </cell>
          <cell r="C610" t="str">
            <v/>
          </cell>
        </row>
        <row r="611">
          <cell r="B611" t="str">
            <v>New Tariff 7</v>
          </cell>
          <cell r="C611" t="str">
            <v/>
          </cell>
        </row>
        <row r="612">
          <cell r="B612" t="str">
            <v>New Tariff 8</v>
          </cell>
          <cell r="C612" t="str">
            <v/>
          </cell>
        </row>
        <row r="613">
          <cell r="B613" t="str">
            <v>New Tariff 9</v>
          </cell>
          <cell r="C613" t="str">
            <v/>
          </cell>
        </row>
        <row r="614">
          <cell r="B614" t="str">
            <v>New Tariff 10</v>
          </cell>
          <cell r="C614" t="str">
            <v/>
          </cell>
        </row>
        <row r="615">
          <cell r="B615" t="str">
            <v>New Tariff 11</v>
          </cell>
          <cell r="C615" t="str">
            <v/>
          </cell>
        </row>
        <row r="616">
          <cell r="B616" t="str">
            <v>Residential Two Rate 5d</v>
          </cell>
          <cell r="C616" t="str">
            <v>D2</v>
          </cell>
          <cell r="D616">
            <v>0</v>
          </cell>
          <cell r="G616">
            <v>-5.5814990092894701E-2</v>
          </cell>
          <cell r="H616">
            <v>-5.5814990092894701E-2</v>
          </cell>
          <cell r="I616">
            <v>-5.5814990092894701E-2</v>
          </cell>
          <cell r="J616">
            <v>-5.5814990092894701E-2</v>
          </cell>
          <cell r="K616">
            <v>-7.1120296638502722E-3</v>
          </cell>
        </row>
        <row r="617">
          <cell r="B617" t="str">
            <v>Docklands Two Rate 5d</v>
          </cell>
          <cell r="C617" t="str">
            <v>D2.DK</v>
          </cell>
          <cell r="D617">
            <v>4.2978493898737646E-3</v>
          </cell>
          <cell r="G617">
            <v>8.927804961799346E-3</v>
          </cell>
          <cell r="H617">
            <v>8.927804961799346E-3</v>
          </cell>
          <cell r="I617">
            <v>8.927804961799346E-3</v>
          </cell>
          <cell r="J617">
            <v>8.927804961799346E-3</v>
          </cell>
          <cell r="K617">
            <v>8.891928864569465E-3</v>
          </cell>
        </row>
        <row r="618">
          <cell r="B618" t="str">
            <v>Residential Interval</v>
          </cell>
          <cell r="C618" t="str">
            <v>D3</v>
          </cell>
          <cell r="D618">
            <v>4.2978493898737646E-3</v>
          </cell>
          <cell r="G618">
            <v>8.927804961799346E-3</v>
          </cell>
          <cell r="H618">
            <v>8.927804961799346E-3</v>
          </cell>
          <cell r="I618">
            <v>8.927804961799346E-3</v>
          </cell>
          <cell r="J618">
            <v>8.927804961799346E-3</v>
          </cell>
          <cell r="K618">
            <v>8.891928864569465E-3</v>
          </cell>
        </row>
        <row r="619">
          <cell r="B619" t="str">
            <v>Residential AMI</v>
          </cell>
          <cell r="C619" t="str">
            <v>D4</v>
          </cell>
          <cell r="D619">
            <v>4.384405735276653E-3</v>
          </cell>
          <cell r="M619">
            <v>-1.2941233576195033E-2</v>
          </cell>
          <cell r="N619">
            <v>-1.2941233576195033E-2</v>
          </cell>
          <cell r="O619">
            <v>-1.2941233576195033E-2</v>
          </cell>
          <cell r="Q619">
            <v>4.2062468846067569E-2</v>
          </cell>
          <cell r="R619">
            <v>4.2062468846067569E-2</v>
          </cell>
          <cell r="S619">
            <v>4.2062468846067569E-2</v>
          </cell>
        </row>
        <row r="620">
          <cell r="B620" t="str">
            <v>Residential Docklands AMI</v>
          </cell>
          <cell r="C620" t="str">
            <v>D4.DK</v>
          </cell>
          <cell r="D620">
            <v>4.384405735276653E-3</v>
          </cell>
          <cell r="M620">
            <v>-1.2941233576195033E-2</v>
          </cell>
          <cell r="N620">
            <v>-1.2941233576195033E-2</v>
          </cell>
          <cell r="O620">
            <v>-1.2941233576195033E-2</v>
          </cell>
          <cell r="Q620">
            <v>4.2062468846067569E-2</v>
          </cell>
          <cell r="R620">
            <v>4.2062468846067569E-2</v>
          </cell>
          <cell r="S620">
            <v>4.2062468846067569E-2</v>
          </cell>
        </row>
        <row r="621">
          <cell r="B621" t="str">
            <v>New Tariff 5</v>
          </cell>
          <cell r="C621" t="str">
            <v/>
          </cell>
          <cell r="D621">
            <v>4.384405735276653E-3</v>
          </cell>
          <cell r="M621">
            <v>-1.2941233576195033E-2</v>
          </cell>
          <cell r="N621">
            <v>-1.2941233576195033E-2</v>
          </cell>
          <cell r="O621">
            <v>-1.2941233576195033E-2</v>
          </cell>
          <cell r="Q621">
            <v>4.2062468846067569E-2</v>
          </cell>
          <cell r="R621">
            <v>4.2062468846067569E-2</v>
          </cell>
          <cell r="S621">
            <v>4.2062468846067569E-2</v>
          </cell>
        </row>
        <row r="622">
          <cell r="B622" t="str">
            <v>New Tariff 6</v>
          </cell>
          <cell r="C622" t="str">
            <v/>
          </cell>
          <cell r="D622">
            <v>4.384405735276653E-3</v>
          </cell>
          <cell r="M622">
            <v>-1.2941233576195033E-2</v>
          </cell>
          <cell r="N622">
            <v>-1.2941233576195033E-2</v>
          </cell>
          <cell r="O622">
            <v>-1.2941233576195033E-2</v>
          </cell>
          <cell r="Q622">
            <v>4.2062468846067569E-2</v>
          </cell>
          <cell r="R622">
            <v>4.2062468846067569E-2</v>
          </cell>
          <cell r="S622">
            <v>4.2062468846067569E-2</v>
          </cell>
        </row>
        <row r="623">
          <cell r="B623" t="str">
            <v>New Tariff 7</v>
          </cell>
          <cell r="C623" t="str">
            <v/>
          </cell>
        </row>
        <row r="624">
          <cell r="B624" t="str">
            <v>New Tariff 8</v>
          </cell>
          <cell r="C624" t="str">
            <v/>
          </cell>
        </row>
        <row r="625">
          <cell r="B625" t="str">
            <v>New Tariff 9</v>
          </cell>
          <cell r="C625" t="str">
            <v/>
          </cell>
        </row>
        <row r="626">
          <cell r="B626" t="str">
            <v>New Tariff 10</v>
          </cell>
          <cell r="C626" t="str">
            <v/>
          </cell>
        </row>
        <row r="627">
          <cell r="B627" t="str">
            <v>New Tariff 11</v>
          </cell>
          <cell r="C627" t="str">
            <v/>
          </cell>
        </row>
        <row r="628">
          <cell r="B628" t="str">
            <v>Dedicated circuit</v>
          </cell>
          <cell r="C628" t="str">
            <v>DD1</v>
          </cell>
          <cell r="D628">
            <v>-6.6670473651662232E-2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-6.6679311289540744E-2</v>
          </cell>
        </row>
        <row r="629">
          <cell r="B629" t="str">
            <v>Hot Water Interval</v>
          </cell>
          <cell r="C629" t="str">
            <v>D3.HW</v>
          </cell>
          <cell r="D629">
            <v>-6.6670473651662232E-2</v>
          </cell>
          <cell r="K629">
            <v>-6.6679311289540744E-2</v>
          </cell>
        </row>
        <row r="630">
          <cell r="B630" t="str">
            <v>Dedicated Circuit AMI - Slab Heat</v>
          </cell>
          <cell r="C630" t="str">
            <v>DCSH</v>
          </cell>
          <cell r="D630">
            <v>-6.6670473651662232E-2</v>
          </cell>
          <cell r="K630">
            <v>-6.6679311289540744E-2</v>
          </cell>
        </row>
        <row r="631">
          <cell r="B631" t="str">
            <v>Dedicated Circuit AMI - Hot Water</v>
          </cell>
          <cell r="C631" t="str">
            <v>DCHW</v>
          </cell>
          <cell r="D631">
            <v>-6.6670473651662232E-2</v>
          </cell>
          <cell r="K631">
            <v>-6.6679311289540744E-2</v>
          </cell>
        </row>
        <row r="632">
          <cell r="B632" t="str">
            <v>New Tariff 4</v>
          </cell>
          <cell r="C632" t="str">
            <v/>
          </cell>
        </row>
        <row r="633">
          <cell r="B633" t="str">
            <v>New Tariff 5</v>
          </cell>
          <cell r="C633" t="str">
            <v/>
          </cell>
        </row>
        <row r="634">
          <cell r="B634" t="str">
            <v>New Tariff 6</v>
          </cell>
          <cell r="C634" t="str">
            <v/>
          </cell>
        </row>
        <row r="635">
          <cell r="B635" t="str">
            <v>New Tariff 7</v>
          </cell>
          <cell r="C635" t="str">
            <v/>
          </cell>
        </row>
        <row r="636">
          <cell r="B636" t="str">
            <v>New Tariff 8</v>
          </cell>
          <cell r="C636" t="str">
            <v/>
          </cell>
        </row>
        <row r="637">
          <cell r="B637" t="str">
            <v>New Tariff 9</v>
          </cell>
          <cell r="C637" t="str">
            <v/>
          </cell>
        </row>
        <row r="638">
          <cell r="B638" t="str">
            <v>New Tariff 10</v>
          </cell>
          <cell r="C638" t="str">
            <v/>
          </cell>
        </row>
        <row r="639">
          <cell r="B639" t="str">
            <v>New Tariff 11</v>
          </cell>
          <cell r="C639" t="str">
            <v/>
          </cell>
        </row>
        <row r="640">
          <cell r="B640" t="str">
            <v>Non-Residential Single Rate</v>
          </cell>
          <cell r="C640" t="str">
            <v>ND1</v>
          </cell>
          <cell r="D640">
            <v>-1.4044324941659858E-2</v>
          </cell>
          <cell r="G640">
            <v>1.2464788732394538E-2</v>
          </cell>
          <cell r="H640">
            <v>1.2464788732394538E-2</v>
          </cell>
          <cell r="I640">
            <v>1.2464788732394538E-2</v>
          </cell>
          <cell r="J640">
            <v>1.2464788732394538E-2</v>
          </cell>
          <cell r="K640">
            <v>0</v>
          </cell>
        </row>
        <row r="641">
          <cell r="B641" t="str">
            <v>Non-Residential Single Rate (R)</v>
          </cell>
          <cell r="C641" t="str">
            <v>ND1.R</v>
          </cell>
          <cell r="D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B642" t="str">
            <v>New Tariff 2</v>
          </cell>
          <cell r="C642" t="str">
            <v/>
          </cell>
        </row>
        <row r="643">
          <cell r="B643" t="str">
            <v>New Tariff 3</v>
          </cell>
          <cell r="C643" t="str">
            <v/>
          </cell>
        </row>
        <row r="644">
          <cell r="B644" t="str">
            <v>New Tariff 4</v>
          </cell>
          <cell r="C644" t="str">
            <v/>
          </cell>
        </row>
        <row r="645">
          <cell r="B645" t="str">
            <v>New Tariff 5</v>
          </cell>
          <cell r="C645" t="str">
            <v/>
          </cell>
        </row>
        <row r="646">
          <cell r="B646" t="str">
            <v>New Tariff 6</v>
          </cell>
          <cell r="C646" t="str">
            <v/>
          </cell>
        </row>
        <row r="647">
          <cell r="B647" t="str">
            <v>New Tariff 7</v>
          </cell>
          <cell r="C647" t="str">
            <v/>
          </cell>
        </row>
        <row r="648">
          <cell r="B648" t="str">
            <v>New Tariff 8</v>
          </cell>
          <cell r="C648" t="str">
            <v/>
          </cell>
        </row>
        <row r="649">
          <cell r="B649" t="str">
            <v>New Tariff 9</v>
          </cell>
          <cell r="C649" t="str">
            <v/>
          </cell>
        </row>
        <row r="650">
          <cell r="B650" t="str">
            <v>New Tariff 10</v>
          </cell>
          <cell r="C650" t="str">
            <v/>
          </cell>
        </row>
        <row r="651">
          <cell r="B651" t="str">
            <v>New Tariff 11</v>
          </cell>
          <cell r="C651" t="str">
            <v/>
          </cell>
        </row>
        <row r="652">
          <cell r="B652" t="str">
            <v>Non-Residential Two Rate 5d</v>
          </cell>
          <cell r="C652" t="str">
            <v>ND2</v>
          </cell>
          <cell r="D652">
            <v>4.1021845926832334E-2</v>
          </cell>
          <cell r="G652">
            <v>5.2033338927113038E-2</v>
          </cell>
          <cell r="H652">
            <v>5.2033338927113038E-2</v>
          </cell>
          <cell r="I652">
            <v>5.2033338927113038E-2</v>
          </cell>
          <cell r="J652">
            <v>5.2033338927113038E-2</v>
          </cell>
          <cell r="K652">
            <v>6.4877815045520038E-2</v>
          </cell>
        </row>
        <row r="653">
          <cell r="B653" t="str">
            <v>Business Sunraysia</v>
          </cell>
          <cell r="C653">
            <v>0</v>
          </cell>
          <cell r="D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B654" t="str">
            <v>Non-Residential Interval</v>
          </cell>
          <cell r="C654" t="str">
            <v>ND5</v>
          </cell>
          <cell r="D654">
            <v>4.1021845926832334E-2</v>
          </cell>
          <cell r="G654">
            <v>5.2033338927113038E-2</v>
          </cell>
          <cell r="H654">
            <v>5.2033338927113038E-2</v>
          </cell>
          <cell r="I654">
            <v>5.2033338927113038E-2</v>
          </cell>
          <cell r="J654">
            <v>5.2033338927113038E-2</v>
          </cell>
          <cell r="K654">
            <v>6.4877815045520038E-2</v>
          </cell>
        </row>
        <row r="655">
          <cell r="B655" t="str">
            <v>Non-Residential AMI</v>
          </cell>
          <cell r="C655" t="str">
            <v>ND7</v>
          </cell>
          <cell r="D655">
            <v>4.0687099560614115E-2</v>
          </cell>
          <cell r="M655">
            <v>-1.2941233576195033E-2</v>
          </cell>
          <cell r="N655">
            <v>-1.2941233576195033E-2</v>
          </cell>
          <cell r="O655">
            <v>-1.2941233576195033E-2</v>
          </cell>
          <cell r="Q655">
            <v>4.2062468846067569E-2</v>
          </cell>
          <cell r="R655">
            <v>4.2062468846067569E-2</v>
          </cell>
          <cell r="S655">
            <v>4.2062468846067569E-2</v>
          </cell>
        </row>
        <row r="656">
          <cell r="B656" t="str">
            <v>New Tariff 4</v>
          </cell>
          <cell r="C656" t="str">
            <v/>
          </cell>
          <cell r="D656">
            <v>4.0687099560614115E-2</v>
          </cell>
          <cell r="M656">
            <v>-1.2941233576195033E-2</v>
          </cell>
          <cell r="N656">
            <v>-1.2941233576195033E-2</v>
          </cell>
          <cell r="O656">
            <v>-1.2941233576195033E-2</v>
          </cell>
          <cell r="Q656">
            <v>4.2062468846067569E-2</v>
          </cell>
          <cell r="R656">
            <v>4.2062468846067569E-2</v>
          </cell>
          <cell r="S656">
            <v>4.2062468846067569E-2</v>
          </cell>
        </row>
        <row r="657">
          <cell r="B657" t="str">
            <v>New Tariff 5</v>
          </cell>
          <cell r="C657" t="str">
            <v/>
          </cell>
        </row>
        <row r="658">
          <cell r="B658" t="str">
            <v>New Tariff 6</v>
          </cell>
          <cell r="C658" t="str">
            <v/>
          </cell>
        </row>
        <row r="659">
          <cell r="B659" t="str">
            <v>New Tariff 7</v>
          </cell>
          <cell r="C659" t="str">
            <v/>
          </cell>
        </row>
        <row r="660">
          <cell r="B660" t="str">
            <v>New Tariff 8</v>
          </cell>
          <cell r="C660" t="str">
            <v/>
          </cell>
        </row>
        <row r="661">
          <cell r="B661" t="str">
            <v>New Tariff 9</v>
          </cell>
          <cell r="C661" t="str">
            <v/>
          </cell>
        </row>
        <row r="662">
          <cell r="B662" t="str">
            <v>New Tariff 10</v>
          </cell>
          <cell r="C662" t="str">
            <v/>
          </cell>
        </row>
        <row r="663">
          <cell r="B663" t="str">
            <v>New Tariff 11</v>
          </cell>
          <cell r="C663" t="str">
            <v/>
          </cell>
        </row>
        <row r="664">
          <cell r="B664" t="str">
            <v>Non-Residential Two Rate 7d</v>
          </cell>
          <cell r="C664" t="str">
            <v>ND3</v>
          </cell>
          <cell r="D664">
            <v>-1.4545337785769497E-2</v>
          </cell>
          <cell r="G664">
            <v>-1.8204507083608545E-2</v>
          </cell>
          <cell r="H664">
            <v>-1.8204507083608545E-2</v>
          </cell>
          <cell r="I664">
            <v>-1.8204507083608545E-2</v>
          </cell>
          <cell r="J664">
            <v>-1.8204507083608545E-2</v>
          </cell>
          <cell r="K664">
            <v>-2.4581768521680147E-2</v>
          </cell>
        </row>
        <row r="665">
          <cell r="B665" t="str">
            <v>New Tariff  1</v>
          </cell>
          <cell r="C665" t="str">
            <v/>
          </cell>
        </row>
        <row r="666">
          <cell r="B666" t="str">
            <v>New Tariff  2</v>
          </cell>
          <cell r="C666" t="str">
            <v/>
          </cell>
        </row>
        <row r="667">
          <cell r="B667" t="str">
            <v>New Tariff  3</v>
          </cell>
          <cell r="C667" t="str">
            <v/>
          </cell>
        </row>
        <row r="668">
          <cell r="B668" t="str">
            <v>New Tariff  4</v>
          </cell>
          <cell r="C668" t="str">
            <v/>
          </cell>
        </row>
        <row r="669">
          <cell r="B669" t="str">
            <v>New Tariff  5</v>
          </cell>
          <cell r="C669" t="str">
            <v/>
          </cell>
        </row>
        <row r="670">
          <cell r="B670" t="str">
            <v>New Tariff  6</v>
          </cell>
          <cell r="C670" t="str">
            <v/>
          </cell>
        </row>
        <row r="671">
          <cell r="B671" t="str">
            <v>New Tariff  7</v>
          </cell>
          <cell r="C671" t="str">
            <v/>
          </cell>
        </row>
        <row r="672">
          <cell r="B672" t="str">
            <v>New Tariff  8</v>
          </cell>
          <cell r="C672" t="str">
            <v/>
          </cell>
        </row>
        <row r="673">
          <cell r="B673" t="str">
            <v>New Tariff  9</v>
          </cell>
          <cell r="C673" t="str">
            <v/>
          </cell>
        </row>
        <row r="674">
          <cell r="B674" t="str">
            <v>New Tariff  10</v>
          </cell>
          <cell r="C674" t="str">
            <v/>
          </cell>
        </row>
        <row r="675">
          <cell r="B675" t="str">
            <v>New Tariff  11</v>
          </cell>
          <cell r="C675" t="str">
            <v/>
          </cell>
        </row>
        <row r="676">
          <cell r="B676" t="str">
            <v>Unmetered supplies</v>
          </cell>
          <cell r="C676" t="str">
            <v>PL2</v>
          </cell>
          <cell r="D676">
            <v>9.4399480029092597E-3</v>
          </cell>
          <cell r="G676">
            <v>2.8863767950871644E-2</v>
          </cell>
          <cell r="H676">
            <v>2.8863767950871644E-2</v>
          </cell>
          <cell r="I676">
            <v>2.8863767950871644E-2</v>
          </cell>
          <cell r="J676">
            <v>2.8863767950871644E-2</v>
          </cell>
          <cell r="K676">
            <v>2.8863767950871644E-2</v>
          </cell>
        </row>
        <row r="677">
          <cell r="B677" t="str">
            <v>New Tariff 1</v>
          </cell>
          <cell r="C677">
            <v>0</v>
          </cell>
        </row>
        <row r="678">
          <cell r="B678" t="str">
            <v>New Tariff 2</v>
          </cell>
          <cell r="C678" t="str">
            <v/>
          </cell>
        </row>
        <row r="679">
          <cell r="B679" t="str">
            <v>Large Low Voltage Demand (kVa)</v>
          </cell>
          <cell r="C679" t="str">
            <v>DLk</v>
          </cell>
          <cell r="D679">
            <v>2.363404088050336E-2</v>
          </cell>
          <cell r="F679">
            <v>3.7993974215246584E-2</v>
          </cell>
          <cell r="G679">
            <v>3.6306758934496308E-2</v>
          </cell>
          <cell r="H679">
            <v>3.6306758934496308E-2</v>
          </cell>
          <cell r="I679">
            <v>3.6306758934496308E-2</v>
          </cell>
          <cell r="J679">
            <v>3.6306758934496308E-2</v>
          </cell>
          <cell r="K679">
            <v>3.6306758934496308E-2</v>
          </cell>
        </row>
        <row r="680">
          <cell r="B680" t="str">
            <v>Large Low Voltage Demand Docklands (kVa)</v>
          </cell>
          <cell r="C680" t="str">
            <v>DLDKk</v>
          </cell>
          <cell r="D680">
            <v>2.363404088050336E-2</v>
          </cell>
          <cell r="F680">
            <v>3.7993974215246584E-2</v>
          </cell>
          <cell r="G680">
            <v>3.6306758934496308E-2</v>
          </cell>
          <cell r="H680">
            <v>3.6306758934496308E-2</v>
          </cell>
          <cell r="I680">
            <v>3.6306758934496308E-2</v>
          </cell>
          <cell r="J680">
            <v>3.6306758934496308E-2</v>
          </cell>
          <cell r="K680">
            <v>3.6306758934496308E-2</v>
          </cell>
        </row>
        <row r="681">
          <cell r="B681" t="str">
            <v>Large Low Voltage Demand CXX (kVa)</v>
          </cell>
          <cell r="C681" t="str">
            <v>DLCXXk</v>
          </cell>
          <cell r="D681">
            <v>2.363404088050336E-2</v>
          </cell>
          <cell r="F681">
            <v>3.7993974215246584E-2</v>
          </cell>
          <cell r="G681">
            <v>3.6306758934496308E-2</v>
          </cell>
          <cell r="H681">
            <v>3.6306758934496086E-2</v>
          </cell>
          <cell r="I681">
            <v>3.6306758934496086E-2</v>
          </cell>
          <cell r="J681">
            <v>3.6306758934496086E-2</v>
          </cell>
          <cell r="K681">
            <v>3.6306758934496086E-2</v>
          </cell>
        </row>
        <row r="682">
          <cell r="B682" t="str">
            <v>New Tariff 6</v>
          </cell>
          <cell r="C682" t="str">
            <v/>
          </cell>
        </row>
        <row r="683">
          <cell r="B683" t="str">
            <v>New Tariff 7</v>
          </cell>
          <cell r="C683" t="str">
            <v/>
          </cell>
        </row>
        <row r="684">
          <cell r="B684" t="str">
            <v>New Tariff 8</v>
          </cell>
          <cell r="C684" t="str">
            <v/>
          </cell>
        </row>
        <row r="685">
          <cell r="B685" t="str">
            <v>New Tariff 9</v>
          </cell>
          <cell r="C685" t="str">
            <v/>
          </cell>
        </row>
        <row r="686">
          <cell r="B686" t="str">
            <v>New Tariff 10</v>
          </cell>
          <cell r="C686" t="str">
            <v/>
          </cell>
        </row>
        <row r="687">
          <cell r="B687" t="str">
            <v>New Tariff 11</v>
          </cell>
          <cell r="C687" t="str">
            <v/>
          </cell>
        </row>
        <row r="688">
          <cell r="B688" t="str">
            <v>Large Low Voltage Demand</v>
          </cell>
          <cell r="C688" t="str">
            <v>DL</v>
          </cell>
          <cell r="D688">
            <v>2.363404088050336E-2</v>
          </cell>
          <cell r="E688">
            <v>3.0395179372197267E-2</v>
          </cell>
          <cell r="G688">
            <v>3.6306758934496308E-2</v>
          </cell>
          <cell r="H688">
            <v>3.6306758934496308E-2</v>
          </cell>
          <cell r="I688">
            <v>3.6306758934496308E-2</v>
          </cell>
          <cell r="J688">
            <v>3.6306758934496308E-2</v>
          </cell>
          <cell r="K688">
            <v>3.6306758934496308E-2</v>
          </cell>
        </row>
        <row r="689">
          <cell r="B689" t="str">
            <v>Large Low Voltage Demand A</v>
          </cell>
          <cell r="C689" t="str">
            <v>DL.A</v>
          </cell>
          <cell r="D689">
            <v>2.3634040880503138E-2</v>
          </cell>
          <cell r="E689">
            <v>3.0395179372197267E-2</v>
          </cell>
          <cell r="G689">
            <v>3.6306758934496308E-2</v>
          </cell>
          <cell r="H689">
            <v>3.6306758934496308E-2</v>
          </cell>
          <cell r="I689">
            <v>3.6306758934496308E-2</v>
          </cell>
          <cell r="J689">
            <v>3.6306758934496308E-2</v>
          </cell>
          <cell r="K689">
            <v>3.6306758934496308E-2</v>
          </cell>
        </row>
        <row r="690">
          <cell r="B690" t="str">
            <v>Large Low Voltage Demand C</v>
          </cell>
          <cell r="C690" t="str">
            <v>DL.C</v>
          </cell>
          <cell r="D690">
            <v>2.3634040880503138E-2</v>
          </cell>
          <cell r="E690">
            <v>3.0395179372197267E-2</v>
          </cell>
          <cell r="G690">
            <v>3.6306758934496086E-2</v>
          </cell>
          <cell r="H690">
            <v>3.6306758934496086E-2</v>
          </cell>
          <cell r="I690">
            <v>3.6306758934496086E-2</v>
          </cell>
          <cell r="J690">
            <v>3.6306758934496086E-2</v>
          </cell>
          <cell r="K690">
            <v>3.6306758934496086E-2</v>
          </cell>
        </row>
        <row r="691">
          <cell r="B691" t="str">
            <v>Large Low Voltage Demand S</v>
          </cell>
          <cell r="C691" t="str">
            <v>DL.S</v>
          </cell>
          <cell r="D691">
            <v>2.363404088050336E-2</v>
          </cell>
          <cell r="E691">
            <v>3.0395179372197267E-2</v>
          </cell>
          <cell r="G691">
            <v>3.6306758934496086E-2</v>
          </cell>
          <cell r="H691">
            <v>3.6306758934496086E-2</v>
          </cell>
          <cell r="I691">
            <v>3.6306758934496086E-2</v>
          </cell>
          <cell r="J691">
            <v>3.6306758934496086E-2</v>
          </cell>
          <cell r="K691">
            <v>3.6306758934496086E-2</v>
          </cell>
        </row>
        <row r="692">
          <cell r="B692" t="str">
            <v>Large Low Voltage Demand Docklands</v>
          </cell>
          <cell r="C692" t="str">
            <v>DL.DK</v>
          </cell>
          <cell r="D692">
            <v>2.3634040880503138E-2</v>
          </cell>
          <cell r="E692">
            <v>3.0395179372197267E-2</v>
          </cell>
          <cell r="G692">
            <v>3.6306758934496086E-2</v>
          </cell>
          <cell r="H692">
            <v>3.6306758934496086E-2</v>
          </cell>
          <cell r="I692">
            <v>3.6306758934496086E-2</v>
          </cell>
          <cell r="J692">
            <v>3.6306758934496086E-2</v>
          </cell>
          <cell r="K692">
            <v>3.6306758934496086E-2</v>
          </cell>
        </row>
        <row r="693">
          <cell r="B693" t="str">
            <v>Large Low Voltage Demand CXX</v>
          </cell>
          <cell r="C693" t="str">
            <v>DL.CXX</v>
          </cell>
          <cell r="D693">
            <v>2.363404088050336E-2</v>
          </cell>
          <cell r="E693">
            <v>3.0395179372197267E-2</v>
          </cell>
          <cell r="G693">
            <v>3.6306758934496308E-2</v>
          </cell>
          <cell r="H693">
            <v>3.6306758934496308E-2</v>
          </cell>
          <cell r="I693">
            <v>3.6306758934496308E-2</v>
          </cell>
          <cell r="J693">
            <v>3.6306758934496308E-2</v>
          </cell>
          <cell r="K693">
            <v>3.6306758934496308E-2</v>
          </cell>
        </row>
        <row r="694">
          <cell r="B694" t="str">
            <v>Large Low Voltage Demand EN.R</v>
          </cell>
          <cell r="C694" t="str">
            <v>DL.R</v>
          </cell>
          <cell r="D694">
            <v>2.363404088050336E-2</v>
          </cell>
          <cell r="E694">
            <v>3.0395179372197267E-2</v>
          </cell>
          <cell r="F694">
            <v>0</v>
          </cell>
          <cell r="G694">
            <v>3.6306758934496308E-2</v>
          </cell>
          <cell r="H694">
            <v>3.6306758934496308E-2</v>
          </cell>
          <cell r="I694">
            <v>3.6306758934496308E-2</v>
          </cell>
          <cell r="J694">
            <v>3.6306758934496308E-2</v>
          </cell>
          <cell r="K694">
            <v>3.6306758934496308E-2</v>
          </cell>
        </row>
        <row r="695">
          <cell r="B695" t="str">
            <v>Large Low Voltage Demand EN.NR</v>
          </cell>
          <cell r="C695" t="str">
            <v>DL.NR</v>
          </cell>
          <cell r="D695">
            <v>2.3634040880503138E-2</v>
          </cell>
          <cell r="E695">
            <v>3.0395179372197267E-2</v>
          </cell>
          <cell r="F695">
            <v>0</v>
          </cell>
          <cell r="G695">
            <v>3.6306758934496308E-2</v>
          </cell>
          <cell r="H695">
            <v>3.6306758934496308E-2</v>
          </cell>
          <cell r="I695">
            <v>3.6306758934496308E-2</v>
          </cell>
          <cell r="J695">
            <v>3.6306758934496308E-2</v>
          </cell>
          <cell r="K695">
            <v>3.6306758934496308E-2</v>
          </cell>
        </row>
        <row r="696">
          <cell r="B696" t="str">
            <v>Large Low Voltage Demand EN.R CXX</v>
          </cell>
          <cell r="C696" t="str">
            <v>DL.CXXR</v>
          </cell>
          <cell r="D696">
            <v>2.363404088050336E-2</v>
          </cell>
          <cell r="E696">
            <v>3.0395179372197267E-2</v>
          </cell>
          <cell r="F696">
            <v>0</v>
          </cell>
          <cell r="G696">
            <v>3.6306758934496308E-2</v>
          </cell>
          <cell r="H696">
            <v>3.6306758934496308E-2</v>
          </cell>
          <cell r="I696">
            <v>3.6306758934496308E-2</v>
          </cell>
          <cell r="J696">
            <v>3.6306758934496308E-2</v>
          </cell>
          <cell r="K696">
            <v>3.6306758934496308E-2</v>
          </cell>
        </row>
        <row r="697">
          <cell r="B697" t="str">
            <v>Large Low Voltage Demand EN.NR CXX</v>
          </cell>
          <cell r="C697" t="str">
            <v>DL.CXXNR</v>
          </cell>
          <cell r="D697">
            <v>2.363404088050336E-2</v>
          </cell>
          <cell r="E697">
            <v>3.0395179372197267E-2</v>
          </cell>
          <cell r="F697">
            <v>0</v>
          </cell>
          <cell r="G697">
            <v>3.6306758934496308E-2</v>
          </cell>
          <cell r="H697">
            <v>3.6306758934496308E-2</v>
          </cell>
          <cell r="I697">
            <v>3.6306758934496308E-2</v>
          </cell>
          <cell r="J697">
            <v>3.6306758934496308E-2</v>
          </cell>
          <cell r="K697">
            <v>3.6306758934496308E-2</v>
          </cell>
        </row>
        <row r="698">
          <cell r="B698" t="str">
            <v>New Tariff 10</v>
          </cell>
        </row>
        <row r="699">
          <cell r="B699" t="str">
            <v>New Tariff 11</v>
          </cell>
          <cell r="C699" t="str">
            <v/>
          </cell>
        </row>
        <row r="700">
          <cell r="B700" t="str">
            <v>High Voltage Demand</v>
          </cell>
          <cell r="C700" t="str">
            <v>DH</v>
          </cell>
          <cell r="D700">
            <v>9.3706470811700804E-3</v>
          </cell>
          <cell r="E700">
            <v>1.2020362853490507E-2</v>
          </cell>
          <cell r="G700">
            <v>1.7756169740527517E-2</v>
          </cell>
          <cell r="H700">
            <v>1.7756169740527517E-2</v>
          </cell>
          <cell r="I700">
            <v>1.7756169740527517E-2</v>
          </cell>
          <cell r="J700">
            <v>1.7756169740527517E-2</v>
          </cell>
          <cell r="K700">
            <v>1.7756169740527517E-2</v>
          </cell>
        </row>
        <row r="701">
          <cell r="B701" t="str">
            <v>High Voltage Demand A</v>
          </cell>
          <cell r="C701" t="str">
            <v>DH.A</v>
          </cell>
          <cell r="D701">
            <v>9.3706470811700804E-3</v>
          </cell>
          <cell r="E701">
            <v>1.2020362853490507E-2</v>
          </cell>
          <cell r="G701">
            <v>1.7756169740527517E-2</v>
          </cell>
          <cell r="H701">
            <v>1.7756169740527517E-2</v>
          </cell>
          <cell r="I701">
            <v>1.7756169740527517E-2</v>
          </cell>
          <cell r="J701">
            <v>1.7756169740527517E-2</v>
          </cell>
          <cell r="K701">
            <v>1.7756169740527294E-2</v>
          </cell>
        </row>
        <row r="702">
          <cell r="B702" t="str">
            <v>High Voltage Demand C</v>
          </cell>
          <cell r="C702" t="str">
            <v>DH.C</v>
          </cell>
          <cell r="D702">
            <v>9.3706470811700804E-3</v>
          </cell>
          <cell r="E702">
            <v>1.2020362853490507E-2</v>
          </cell>
          <cell r="G702">
            <v>1.7756169740527517E-2</v>
          </cell>
          <cell r="H702">
            <v>1.7756169740527517E-2</v>
          </cell>
          <cell r="I702">
            <v>1.7756169740527517E-2</v>
          </cell>
          <cell r="J702">
            <v>1.7756169740527517E-2</v>
          </cell>
          <cell r="K702">
            <v>1.7756169740527294E-2</v>
          </cell>
        </row>
        <row r="703">
          <cell r="B703" t="str">
            <v>High Voltage Demand D1</v>
          </cell>
          <cell r="C703" t="str">
            <v>DH.D1</v>
          </cell>
          <cell r="D703">
            <v>9.3706470811698583E-3</v>
          </cell>
          <cell r="E703">
            <v>1.2020362853490507E-2</v>
          </cell>
          <cell r="G703">
            <v>1.7756169740527294E-2</v>
          </cell>
          <cell r="H703">
            <v>1.7756169740527294E-2</v>
          </cell>
          <cell r="I703">
            <v>1.7756169740527294E-2</v>
          </cell>
          <cell r="J703">
            <v>1.7756169740527294E-2</v>
          </cell>
          <cell r="K703">
            <v>1.7756169740527294E-2</v>
          </cell>
        </row>
        <row r="704">
          <cell r="B704" t="str">
            <v>High Voltage Demand D2</v>
          </cell>
          <cell r="C704" t="str">
            <v>DH.D2</v>
          </cell>
          <cell r="D704">
            <v>9.3706470811698583E-3</v>
          </cell>
          <cell r="E704">
            <v>1.2020362853490507E-2</v>
          </cell>
          <cell r="G704">
            <v>1.7756169740527294E-2</v>
          </cell>
          <cell r="H704">
            <v>1.7756169740527294E-2</v>
          </cell>
          <cell r="I704">
            <v>1.7756169740527294E-2</v>
          </cell>
          <cell r="J704">
            <v>1.7756169740527294E-2</v>
          </cell>
          <cell r="K704">
            <v>1.7756169740527294E-2</v>
          </cell>
        </row>
        <row r="705">
          <cell r="B705" t="str">
            <v>High Voltage Demand Docklands</v>
          </cell>
          <cell r="C705" t="str">
            <v>DH.DK</v>
          </cell>
          <cell r="D705">
            <v>9.3706470811698583E-3</v>
          </cell>
          <cell r="E705">
            <v>1.2020362853490507E-2</v>
          </cell>
          <cell r="G705">
            <v>1.7756169740527517E-2</v>
          </cell>
          <cell r="H705">
            <v>1.7756169740527517E-2</v>
          </cell>
          <cell r="I705">
            <v>1.7756169740527517E-2</v>
          </cell>
          <cell r="J705">
            <v>1.7756169740527517E-2</v>
          </cell>
          <cell r="K705">
            <v>1.7756169740527294E-2</v>
          </cell>
        </row>
        <row r="706">
          <cell r="B706" t="str">
            <v>High Voltage Demand D3</v>
          </cell>
          <cell r="C706" t="str">
            <v>DH.D3</v>
          </cell>
          <cell r="D706">
            <v>9.3706470811698583E-3</v>
          </cell>
          <cell r="E706">
            <v>1.2020362853490507E-2</v>
          </cell>
          <cell r="G706">
            <v>1.7756169740527294E-2</v>
          </cell>
          <cell r="H706">
            <v>1.7756169740527294E-2</v>
          </cell>
          <cell r="I706">
            <v>1.7756169740527294E-2</v>
          </cell>
          <cell r="J706">
            <v>1.7756169740527294E-2</v>
          </cell>
          <cell r="K706">
            <v>1.7756169740527294E-2</v>
          </cell>
        </row>
        <row r="707">
          <cell r="B707" t="str">
            <v>High Voltage Demand D4</v>
          </cell>
          <cell r="C707" t="str">
            <v>DH.D4</v>
          </cell>
          <cell r="D707">
            <v>9.3706470811698583E-3</v>
          </cell>
          <cell r="E707">
            <v>1.2020362853490507E-2</v>
          </cell>
          <cell r="G707">
            <v>1.7756169740527517E-2</v>
          </cell>
          <cell r="H707">
            <v>1.7756169740527517E-2</v>
          </cell>
          <cell r="I707">
            <v>1.7756169740527517E-2</v>
          </cell>
          <cell r="J707">
            <v>1.7756169740527517E-2</v>
          </cell>
          <cell r="K707">
            <v>1.7756169740527517E-2</v>
          </cell>
        </row>
        <row r="708">
          <cell r="B708" t="str">
            <v>High Voltage Demand D5</v>
          </cell>
          <cell r="C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</row>
        <row r="709">
          <cell r="B709" t="str">
            <v>High Voltage Demand EN.R</v>
          </cell>
          <cell r="C709">
            <v>0</v>
          </cell>
          <cell r="D709">
            <v>9.3706470811700804E-3</v>
          </cell>
          <cell r="E709">
            <v>1.2020362853490507E-2</v>
          </cell>
          <cell r="F709">
            <v>0</v>
          </cell>
          <cell r="G709">
            <v>1.7756169740527517E-2</v>
          </cell>
          <cell r="H709">
            <v>1.7756169740527517E-2</v>
          </cell>
          <cell r="I709">
            <v>1.7756169740527517E-2</v>
          </cell>
          <cell r="J709">
            <v>1.7756169740527517E-2</v>
          </cell>
          <cell r="K709">
            <v>1.7756169740527517E-2</v>
          </cell>
        </row>
        <row r="710">
          <cell r="B710" t="str">
            <v>High Voltage Demand EN.NR</v>
          </cell>
          <cell r="C710">
            <v>0</v>
          </cell>
          <cell r="D710">
            <v>9.3706470811700804E-3</v>
          </cell>
          <cell r="E710">
            <v>1.2020362853490507E-2</v>
          </cell>
          <cell r="F710">
            <v>0</v>
          </cell>
          <cell r="G710">
            <v>1.7756169740527517E-2</v>
          </cell>
          <cell r="H710">
            <v>1.7756169740527517E-2</v>
          </cell>
          <cell r="I710">
            <v>1.7756169740527517E-2</v>
          </cell>
          <cell r="J710">
            <v>1.7756169740527517E-2</v>
          </cell>
          <cell r="K710">
            <v>1.7756169740527517E-2</v>
          </cell>
        </row>
        <row r="711">
          <cell r="B711" t="str">
            <v>New Tariff 11</v>
          </cell>
          <cell r="C711" t="str">
            <v/>
          </cell>
        </row>
        <row r="712">
          <cell r="B712" t="str">
            <v>New Tariff 1</v>
          </cell>
          <cell r="C712" t="str">
            <v/>
          </cell>
        </row>
        <row r="713">
          <cell r="B713" t="str">
            <v>New Tariff 2</v>
          </cell>
          <cell r="C713" t="str">
            <v/>
          </cell>
        </row>
        <row r="714">
          <cell r="B714" t="str">
            <v>High Voltage Demand (kVa)</v>
          </cell>
          <cell r="C714" t="str">
            <v>DHk</v>
          </cell>
          <cell r="D714">
            <v>9.3706470811700804E-3</v>
          </cell>
          <cell r="F714">
            <v>1.5025453566863134E-2</v>
          </cell>
          <cell r="G714">
            <v>1.7756169740527517E-2</v>
          </cell>
          <cell r="H714">
            <v>1.7756169740527517E-2</v>
          </cell>
          <cell r="I714">
            <v>1.7756169740527517E-2</v>
          </cell>
          <cell r="J714">
            <v>1.7756169740527517E-2</v>
          </cell>
          <cell r="K714">
            <v>1.7756169740527517E-2</v>
          </cell>
        </row>
        <row r="715">
          <cell r="B715" t="str">
            <v>High Voltage Demand Docklands (kVa)</v>
          </cell>
          <cell r="C715" t="str">
            <v>DHDKk</v>
          </cell>
          <cell r="D715">
            <v>9.3706470811698583E-3</v>
          </cell>
          <cell r="F715">
            <v>1.5025453566863134E-2</v>
          </cell>
          <cell r="G715">
            <v>1.7756169740527517E-2</v>
          </cell>
          <cell r="H715">
            <v>1.7756169740527517E-2</v>
          </cell>
          <cell r="I715">
            <v>1.7756169740527517E-2</v>
          </cell>
          <cell r="J715">
            <v>1.7756169740527517E-2</v>
          </cell>
          <cell r="K715">
            <v>1.7756169740527294E-2</v>
          </cell>
        </row>
        <row r="716">
          <cell r="B716" t="str">
            <v>New Tariff 5</v>
          </cell>
          <cell r="C716" t="str">
            <v/>
          </cell>
        </row>
        <row r="717">
          <cell r="B717" t="str">
            <v>New Tariff 6</v>
          </cell>
          <cell r="C717" t="str">
            <v/>
          </cell>
        </row>
        <row r="718">
          <cell r="B718" t="str">
            <v>New Tariff 7</v>
          </cell>
          <cell r="C718" t="str">
            <v/>
          </cell>
        </row>
        <row r="719">
          <cell r="B719" t="str">
            <v>New Tariff 8</v>
          </cell>
          <cell r="C719" t="str">
            <v/>
          </cell>
        </row>
        <row r="720">
          <cell r="B720" t="str">
            <v>New Tariff 9</v>
          </cell>
          <cell r="C720" t="str">
            <v/>
          </cell>
        </row>
        <row r="721">
          <cell r="B721" t="str">
            <v>New Tariff 10</v>
          </cell>
          <cell r="C721" t="str">
            <v/>
          </cell>
        </row>
        <row r="722">
          <cell r="B722" t="str">
            <v>New Tariff 11</v>
          </cell>
          <cell r="C722" t="str">
            <v/>
          </cell>
        </row>
        <row r="723">
          <cell r="B723" t="str">
            <v>New Tariff 12</v>
          </cell>
          <cell r="C723" t="str">
            <v/>
          </cell>
        </row>
        <row r="724">
          <cell r="B724" t="str">
            <v>New Tariff 1</v>
          </cell>
          <cell r="C724" t="str">
            <v/>
          </cell>
        </row>
        <row r="725">
          <cell r="B725" t="str">
            <v>Subtransmission Demand A</v>
          </cell>
          <cell r="C725" t="str">
            <v>DS.A</v>
          </cell>
          <cell r="D725">
            <v>0</v>
          </cell>
          <cell r="E725">
            <v>4.8182626187023292E-3</v>
          </cell>
          <cell r="G725">
            <v>8.7937727932239085E-3</v>
          </cell>
          <cell r="H725">
            <v>8.7937727932239085E-3</v>
          </cell>
          <cell r="I725">
            <v>8.7937727932239085E-3</v>
          </cell>
          <cell r="J725">
            <v>8.7937727932239085E-3</v>
          </cell>
          <cell r="K725">
            <v>8.7937727932239085E-3</v>
          </cell>
        </row>
        <row r="726">
          <cell r="B726" t="str">
            <v>Subtransmission Demand G</v>
          </cell>
          <cell r="C726" t="str">
            <v>DS.G</v>
          </cell>
          <cell r="D726">
            <v>0</v>
          </cell>
          <cell r="E726">
            <v>4.8182626187023292E-3</v>
          </cell>
          <cell r="G726">
            <v>8.7937727932239085E-3</v>
          </cell>
          <cell r="H726">
            <v>8.7937727932239085E-3</v>
          </cell>
          <cell r="I726">
            <v>8.7937727932239085E-3</v>
          </cell>
          <cell r="J726">
            <v>8.7937727932239085E-3</v>
          </cell>
          <cell r="K726">
            <v>8.7937727932239085E-3</v>
          </cell>
        </row>
        <row r="727">
          <cell r="B727" t="str">
            <v>Subtransmission Demand S</v>
          </cell>
          <cell r="C727" t="str">
            <v>DS.S</v>
          </cell>
          <cell r="D727">
            <v>0</v>
          </cell>
          <cell r="E727">
            <v>4.8182626187023292E-3</v>
          </cell>
          <cell r="G727">
            <v>8.7937727932239085E-3</v>
          </cell>
          <cell r="H727">
            <v>8.7937727932239085E-3</v>
          </cell>
          <cell r="I727">
            <v>8.7937727932239085E-3</v>
          </cell>
          <cell r="J727">
            <v>8.7937727932239085E-3</v>
          </cell>
          <cell r="K727">
            <v>8.7937727932239085E-3</v>
          </cell>
        </row>
        <row r="728">
          <cell r="B728" t="str">
            <v>Subtransmission Demand (kVa)</v>
          </cell>
          <cell r="C728" t="str">
            <v>DSk</v>
          </cell>
          <cell r="D728">
            <v>0</v>
          </cell>
          <cell r="F728">
            <v>6.0228282733779115E-3</v>
          </cell>
          <cell r="G728">
            <v>8.7937727932239085E-3</v>
          </cell>
          <cell r="H728">
            <v>8.7937727932239085E-3</v>
          </cell>
          <cell r="I728">
            <v>8.7937727932239085E-3</v>
          </cell>
          <cell r="J728">
            <v>8.7937727932239085E-3</v>
          </cell>
          <cell r="K728">
            <v>8.7937727932239085E-3</v>
          </cell>
        </row>
        <row r="729">
          <cell r="B729" t="str">
            <v>New Tariff 5</v>
          </cell>
          <cell r="C729" t="str">
            <v/>
          </cell>
        </row>
        <row r="730">
          <cell r="B730" t="str">
            <v>New Tariff 6</v>
          </cell>
          <cell r="C730" t="str">
            <v/>
          </cell>
        </row>
        <row r="731">
          <cell r="B731" t="str">
            <v>New Tariff 7</v>
          </cell>
          <cell r="C731" t="str">
            <v/>
          </cell>
        </row>
        <row r="732">
          <cell r="B732" t="str">
            <v>New Tariff 8</v>
          </cell>
          <cell r="C732" t="str">
            <v/>
          </cell>
        </row>
        <row r="733">
          <cell r="B733" t="str">
            <v>New Tariff 9</v>
          </cell>
          <cell r="C733" t="str">
            <v/>
          </cell>
        </row>
        <row r="734">
          <cell r="B734" t="str">
            <v>New Tariff 10</v>
          </cell>
          <cell r="C734" t="str">
            <v/>
          </cell>
        </row>
        <row r="735">
          <cell r="B735" t="str">
            <v>New Tariff 11</v>
          </cell>
          <cell r="C735" t="str">
            <v/>
          </cell>
        </row>
        <row r="744">
          <cell r="B744" t="str">
            <v>Source:</v>
          </cell>
          <cell r="E744" t="str">
            <v>Demand charges</v>
          </cell>
          <cell r="G744" t="str">
            <v>Peak charges</v>
          </cell>
          <cell r="K744" t="str">
            <v>Off Peak charges</v>
          </cell>
          <cell r="M744" t="str">
            <v>Summer Time of Use Tariffs</v>
          </cell>
          <cell r="Q744" t="str">
            <v>Winter Time of use tariffs</v>
          </cell>
        </row>
        <row r="745">
          <cell r="B745" t="str">
            <v>Network Tariffs</v>
          </cell>
          <cell r="C745" t="str">
            <v>Network Tariff Category</v>
          </cell>
          <cell r="D745" t="str">
            <v>Customer No</v>
          </cell>
          <cell r="E745" t="str">
            <v>kW</v>
          </cell>
          <cell r="F745" t="str">
            <v>kVA</v>
          </cell>
          <cell r="G745" t="str">
            <v>Block1</v>
          </cell>
          <cell r="H745" t="str">
            <v>Block 2</v>
          </cell>
          <cell r="I745" t="str">
            <v>Block 3</v>
          </cell>
          <cell r="J745" t="str">
            <v>Block 4</v>
          </cell>
          <cell r="K745" t="str">
            <v>Block 1</v>
          </cell>
          <cell r="L745" t="str">
            <v>Block 2</v>
          </cell>
          <cell r="M745" t="str">
            <v>Block 1</v>
          </cell>
          <cell r="N745" t="str">
            <v>Block 2</v>
          </cell>
          <cell r="O745" t="str">
            <v>Block 3</v>
          </cell>
          <cell r="P745" t="str">
            <v>Block 4</v>
          </cell>
          <cell r="Q745" t="str">
            <v>Block1</v>
          </cell>
          <cell r="R745" t="str">
            <v>Block 2</v>
          </cell>
          <cell r="S745" t="str">
            <v>Block 3</v>
          </cell>
          <cell r="T745" t="str">
            <v>Block 4</v>
          </cell>
        </row>
        <row r="746">
          <cell r="D746" t="str">
            <v>%</v>
          </cell>
          <cell r="E746" t="str">
            <v>%</v>
          </cell>
          <cell r="F746" t="str">
            <v>%</v>
          </cell>
          <cell r="G746" t="str">
            <v>%</v>
          </cell>
          <cell r="H746" t="str">
            <v>%</v>
          </cell>
          <cell r="I746" t="str">
            <v>%</v>
          </cell>
          <cell r="J746" t="str">
            <v>%</v>
          </cell>
          <cell r="K746" t="str">
            <v>%</v>
          </cell>
          <cell r="L746" t="str">
            <v>%</v>
          </cell>
          <cell r="M746" t="str">
            <v>%</v>
          </cell>
          <cell r="N746" t="str">
            <v>%</v>
          </cell>
          <cell r="O746" t="str">
            <v>%</v>
          </cell>
          <cell r="P746" t="str">
            <v>%</v>
          </cell>
          <cell r="Q746" t="str">
            <v>%</v>
          </cell>
          <cell r="R746" t="str">
            <v>%</v>
          </cell>
          <cell r="S746" t="str">
            <v>%</v>
          </cell>
          <cell r="T746" t="str">
            <v>%</v>
          </cell>
        </row>
        <row r="747">
          <cell r="B747" t="str">
            <v>Residential Single Rate</v>
          </cell>
          <cell r="C747" t="str">
            <v>D1</v>
          </cell>
          <cell r="D747">
            <v>2.2537124174631273E-2</v>
          </cell>
          <cell r="G747">
            <v>-9.7274166891954117E-3</v>
          </cell>
          <cell r="H747">
            <v>-9.7274166891954117E-3</v>
          </cell>
          <cell r="I747">
            <v>-9.7274166891954117E-3</v>
          </cell>
          <cell r="J747">
            <v>-9.7274166891954117E-3</v>
          </cell>
          <cell r="K747">
            <v>0</v>
          </cell>
        </row>
        <row r="748">
          <cell r="B748" t="str">
            <v>ClimateSaver</v>
          </cell>
          <cell r="C748" t="str">
            <v>D1.CS</v>
          </cell>
          <cell r="D748">
            <v>5.9565354417654426E-2</v>
          </cell>
          <cell r="G748">
            <v>6.9701993137746276E-2</v>
          </cell>
          <cell r="H748">
            <v>6.9701993137746276E-2</v>
          </cell>
          <cell r="I748">
            <v>6.9701993137746276E-2</v>
          </cell>
          <cell r="J748">
            <v>6.9701993137746276E-2</v>
          </cell>
          <cell r="K748">
            <v>6.9688002700931229E-2</v>
          </cell>
        </row>
        <row r="749">
          <cell r="B749" t="str">
            <v>ClimateSaver Interval</v>
          </cell>
          <cell r="C749" t="str">
            <v>D3.CS</v>
          </cell>
          <cell r="D749">
            <v>5.9565354417654426E-2</v>
          </cell>
          <cell r="G749">
            <v>6.9701993137746276E-2</v>
          </cell>
          <cell r="H749">
            <v>6.9701993137746276E-2</v>
          </cell>
          <cell r="I749">
            <v>6.9701993137746276E-2</v>
          </cell>
          <cell r="J749">
            <v>6.9701993137746276E-2</v>
          </cell>
          <cell r="K749">
            <v>6.9688002700931229E-2</v>
          </cell>
        </row>
        <row r="750">
          <cell r="B750" t="str">
            <v>New Tariff 3</v>
          </cell>
          <cell r="C750">
            <v>0</v>
          </cell>
        </row>
        <row r="751">
          <cell r="B751" t="str">
            <v>New Tariff 4</v>
          </cell>
          <cell r="C751" t="str">
            <v/>
          </cell>
        </row>
        <row r="752">
          <cell r="B752" t="str">
            <v>New Tariff 5</v>
          </cell>
          <cell r="C752" t="str">
            <v/>
          </cell>
        </row>
        <row r="753">
          <cell r="B753" t="str">
            <v>New Tariff 6</v>
          </cell>
          <cell r="C753" t="str">
            <v/>
          </cell>
        </row>
        <row r="754">
          <cell r="B754" t="str">
            <v>New Tariff 7</v>
          </cell>
          <cell r="C754" t="str">
            <v/>
          </cell>
        </row>
        <row r="755">
          <cell r="B755" t="str">
            <v>New Tariff 8</v>
          </cell>
          <cell r="C755" t="str">
            <v/>
          </cell>
        </row>
        <row r="756">
          <cell r="B756" t="str">
            <v>New Tariff 9</v>
          </cell>
          <cell r="C756" t="str">
            <v/>
          </cell>
        </row>
        <row r="757">
          <cell r="B757" t="str">
            <v>New Tariff 10</v>
          </cell>
          <cell r="C757" t="str">
            <v/>
          </cell>
        </row>
        <row r="758">
          <cell r="B758" t="str">
            <v>New Tariff 11</v>
          </cell>
          <cell r="C758" t="str">
            <v/>
          </cell>
        </row>
        <row r="759">
          <cell r="B759" t="str">
            <v>Residential Two Rate 5d</v>
          </cell>
          <cell r="C759" t="str">
            <v>D2</v>
          </cell>
          <cell r="D759">
            <v>0</v>
          </cell>
          <cell r="G759">
            <v>-7.0956324144891614E-2</v>
          </cell>
          <cell r="H759">
            <v>-7.0956324144891614E-2</v>
          </cell>
          <cell r="I759">
            <v>-7.0956324144891614E-2</v>
          </cell>
          <cell r="J759">
            <v>-7.0956324144891614E-2</v>
          </cell>
          <cell r="K759">
            <v>-1.0805681400759548E-2</v>
          </cell>
        </row>
        <row r="760">
          <cell r="B760" t="str">
            <v>Docklands Two Rate 5d</v>
          </cell>
          <cell r="C760" t="str">
            <v>D2.DK</v>
          </cell>
          <cell r="D760">
            <v>3.4571299108865361E-3</v>
          </cell>
          <cell r="G760">
            <v>4.6371139283587492E-3</v>
          </cell>
          <cell r="H760">
            <v>4.6371139283587492E-3</v>
          </cell>
          <cell r="I760">
            <v>4.6371139283587492E-3</v>
          </cell>
          <cell r="J760">
            <v>4.6371139283587492E-3</v>
          </cell>
          <cell r="K760">
            <v>4.6610169491523301E-3</v>
          </cell>
        </row>
        <row r="761">
          <cell r="B761" t="str">
            <v>Residential Interval</v>
          </cell>
          <cell r="C761" t="str">
            <v>D3</v>
          </cell>
          <cell r="D761">
            <v>3.4571299108865361E-3</v>
          </cell>
          <cell r="G761">
            <v>4.6371139283587492E-3</v>
          </cell>
          <cell r="H761">
            <v>4.6371139283587492E-3</v>
          </cell>
          <cell r="I761">
            <v>4.6371139283587492E-3</v>
          </cell>
          <cell r="J761">
            <v>4.6371139283587492E-3</v>
          </cell>
          <cell r="K761">
            <v>4.6610169491523301E-3</v>
          </cell>
        </row>
        <row r="762">
          <cell r="B762" t="str">
            <v>Residential AMI</v>
          </cell>
          <cell r="C762" t="str">
            <v>D4</v>
          </cell>
          <cell r="D762">
            <v>4.2978493898737646E-3</v>
          </cell>
          <cell r="M762">
            <v>-8.7824270477246946E-3</v>
          </cell>
          <cell r="N762">
            <v>-8.7824270477246946E-3</v>
          </cell>
          <cell r="O762">
            <v>-8.7824270477246946E-3</v>
          </cell>
          <cell r="Q762">
            <v>4.3708406092104468E-2</v>
          </cell>
          <cell r="R762">
            <v>4.3708406092104468E-2</v>
          </cell>
          <cell r="S762">
            <v>4.3708406092104468E-2</v>
          </cell>
        </row>
        <row r="763">
          <cell r="B763" t="str">
            <v>Residential Docklands AMI</v>
          </cell>
          <cell r="C763" t="str">
            <v>D4.DK</v>
          </cell>
          <cell r="D763">
            <v>4.2978493898737646E-3</v>
          </cell>
          <cell r="M763">
            <v>-8.7824270477246946E-3</v>
          </cell>
          <cell r="N763">
            <v>-8.7824270477246946E-3</v>
          </cell>
          <cell r="O763">
            <v>-8.7824270477246946E-3</v>
          </cell>
          <cell r="Q763">
            <v>4.3708406092104468E-2</v>
          </cell>
          <cell r="R763">
            <v>4.3708406092104468E-2</v>
          </cell>
          <cell r="S763">
            <v>4.3708406092104468E-2</v>
          </cell>
        </row>
        <row r="764">
          <cell r="B764" t="str">
            <v>New Tariff 5</v>
          </cell>
          <cell r="C764" t="str">
            <v/>
          </cell>
          <cell r="D764">
            <v>4.2978493898737646E-3</v>
          </cell>
          <cell r="M764">
            <v>-8.7824270477246946E-3</v>
          </cell>
          <cell r="N764">
            <v>-8.7824270477246946E-3</v>
          </cell>
          <cell r="O764">
            <v>-8.7824270477246946E-3</v>
          </cell>
          <cell r="Q764">
            <v>4.3708406092104468E-2</v>
          </cell>
          <cell r="R764">
            <v>4.3708406092104468E-2</v>
          </cell>
          <cell r="S764">
            <v>4.3708406092104468E-2</v>
          </cell>
        </row>
        <row r="765">
          <cell r="B765" t="str">
            <v>New Tariff 6</v>
          </cell>
          <cell r="C765" t="str">
            <v/>
          </cell>
          <cell r="D765">
            <v>4.2978493898737646E-3</v>
          </cell>
          <cell r="M765">
            <v>-8.7824270477246946E-3</v>
          </cell>
          <cell r="N765">
            <v>-8.7824270477246946E-3</v>
          </cell>
          <cell r="O765">
            <v>-8.7824270477246946E-3</v>
          </cell>
          <cell r="Q765">
            <v>4.3708406092104468E-2</v>
          </cell>
          <cell r="R765">
            <v>4.3708406092104468E-2</v>
          </cell>
          <cell r="S765">
            <v>4.3708406092104468E-2</v>
          </cell>
        </row>
        <row r="766">
          <cell r="B766" t="str">
            <v>New Tariff 7</v>
          </cell>
          <cell r="C766" t="str">
            <v/>
          </cell>
        </row>
        <row r="767">
          <cell r="B767" t="str">
            <v>New Tariff 8</v>
          </cell>
          <cell r="C767" t="str">
            <v/>
          </cell>
        </row>
        <row r="768">
          <cell r="B768" t="str">
            <v>New Tariff 9</v>
          </cell>
          <cell r="C768" t="str">
            <v/>
          </cell>
        </row>
        <row r="769">
          <cell r="B769" t="str">
            <v>New Tariff 10</v>
          </cell>
          <cell r="C769" t="str">
            <v/>
          </cell>
        </row>
        <row r="770">
          <cell r="B770" t="str">
            <v>New Tariff 11</v>
          </cell>
          <cell r="C770" t="str">
            <v/>
          </cell>
        </row>
        <row r="771">
          <cell r="B771" t="str">
            <v>Dedicated circuit</v>
          </cell>
          <cell r="C771" t="str">
            <v>DD1</v>
          </cell>
          <cell r="D771">
            <v>-6.6669633160581387E-2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-6.6678709327793739E-2</v>
          </cell>
        </row>
        <row r="772">
          <cell r="B772" t="str">
            <v>Hot Water Interval</v>
          </cell>
          <cell r="C772" t="str">
            <v>D3.HW</v>
          </cell>
          <cell r="D772">
            <v>-6.6669633160581387E-2</v>
          </cell>
          <cell r="K772">
            <v>-6.6678709327793739E-2</v>
          </cell>
        </row>
        <row r="773">
          <cell r="B773" t="str">
            <v>Dedicated Circuit AMI - Slab Heat</v>
          </cell>
          <cell r="C773" t="str">
            <v>DCSH</v>
          </cell>
          <cell r="D773">
            <v>-6.6669633160581387E-2</v>
          </cell>
          <cell r="K773">
            <v>-6.6678709327793739E-2</v>
          </cell>
        </row>
        <row r="774">
          <cell r="B774" t="str">
            <v>Dedicated Circuit AMI - Hot Water</v>
          </cell>
          <cell r="C774" t="str">
            <v>DCHW</v>
          </cell>
          <cell r="D774">
            <v>-6.6669633160581387E-2</v>
          </cell>
          <cell r="K774">
            <v>-6.6678709327793739E-2</v>
          </cell>
        </row>
        <row r="775">
          <cell r="B775" t="str">
            <v>New Tariff 4</v>
          </cell>
          <cell r="C775" t="str">
            <v/>
          </cell>
        </row>
        <row r="776">
          <cell r="B776" t="str">
            <v>New Tariff 5</v>
          </cell>
          <cell r="C776" t="str">
            <v/>
          </cell>
        </row>
        <row r="777">
          <cell r="B777" t="str">
            <v>New Tariff 6</v>
          </cell>
          <cell r="C777" t="str">
            <v/>
          </cell>
        </row>
        <row r="778">
          <cell r="B778" t="str">
            <v>New Tariff 7</v>
          </cell>
          <cell r="C778" t="str">
            <v/>
          </cell>
        </row>
        <row r="779">
          <cell r="B779" t="str">
            <v>New Tariff 8</v>
          </cell>
          <cell r="C779" t="str">
            <v/>
          </cell>
        </row>
        <row r="780">
          <cell r="B780" t="str">
            <v>New Tariff 9</v>
          </cell>
          <cell r="C780" t="str">
            <v/>
          </cell>
        </row>
        <row r="781">
          <cell r="B781" t="str">
            <v>New Tariff 10</v>
          </cell>
          <cell r="C781" t="str">
            <v/>
          </cell>
        </row>
        <row r="782">
          <cell r="B782" t="str">
            <v>New Tariff 11</v>
          </cell>
          <cell r="C782" t="str">
            <v/>
          </cell>
        </row>
        <row r="783">
          <cell r="B783" t="str">
            <v>Non-Residential Single Rate</v>
          </cell>
          <cell r="C783" t="str">
            <v>ND1</v>
          </cell>
          <cell r="D783">
            <v>-1.7172147875200383E-2</v>
          </cell>
          <cell r="G783">
            <v>-2.9908882242470902E-3</v>
          </cell>
          <cell r="H783">
            <v>-2.9908882242470902E-3</v>
          </cell>
          <cell r="I783">
            <v>-2.9908882242470902E-3</v>
          </cell>
          <cell r="J783">
            <v>-2.9908882242470902E-3</v>
          </cell>
          <cell r="K783">
            <v>0</v>
          </cell>
        </row>
        <row r="784">
          <cell r="B784" t="str">
            <v>Non-Residential Single Rate (R)</v>
          </cell>
          <cell r="C784" t="str">
            <v>ND1.R</v>
          </cell>
          <cell r="D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B785" t="str">
            <v>New Tariff 2</v>
          </cell>
          <cell r="C785" t="str">
            <v/>
          </cell>
        </row>
        <row r="786">
          <cell r="B786" t="str">
            <v>New Tariff 3</v>
          </cell>
          <cell r="C786" t="str">
            <v/>
          </cell>
        </row>
        <row r="787">
          <cell r="B787" t="str">
            <v>New Tariff 4</v>
          </cell>
          <cell r="C787" t="str">
            <v/>
          </cell>
        </row>
        <row r="788">
          <cell r="B788" t="str">
            <v>New Tariff 5</v>
          </cell>
          <cell r="C788" t="str">
            <v/>
          </cell>
        </row>
        <row r="789">
          <cell r="B789" t="str">
            <v>New Tariff 6</v>
          </cell>
          <cell r="C789" t="str">
            <v/>
          </cell>
        </row>
        <row r="790">
          <cell r="B790" t="str">
            <v>New Tariff 7</v>
          </cell>
          <cell r="C790" t="str">
            <v/>
          </cell>
        </row>
        <row r="791">
          <cell r="B791" t="str">
            <v>New Tariff 8</v>
          </cell>
          <cell r="C791" t="str">
            <v/>
          </cell>
        </row>
        <row r="792">
          <cell r="B792" t="str">
            <v>New Tariff 9</v>
          </cell>
          <cell r="C792" t="str">
            <v/>
          </cell>
        </row>
        <row r="793">
          <cell r="B793" t="str">
            <v>New Tariff 10</v>
          </cell>
          <cell r="C793" t="str">
            <v/>
          </cell>
        </row>
        <row r="794">
          <cell r="B794" t="str">
            <v>New Tariff 11</v>
          </cell>
          <cell r="C794" t="str">
            <v/>
          </cell>
        </row>
        <row r="795">
          <cell r="B795" t="str">
            <v>Non-Residential Two Rate 5d</v>
          </cell>
          <cell r="C795" t="str">
            <v>ND2</v>
          </cell>
          <cell r="D795">
            <v>3.5548449130843318E-2</v>
          </cell>
          <cell r="G795">
            <v>3.6666808456335964E-2</v>
          </cell>
          <cell r="H795">
            <v>3.6666808456335964E-2</v>
          </cell>
          <cell r="I795">
            <v>3.6666808456335964E-2</v>
          </cell>
          <cell r="J795">
            <v>3.6666808456335964E-2</v>
          </cell>
          <cell r="K795">
            <v>4.5793479378792412E-2</v>
          </cell>
        </row>
        <row r="796">
          <cell r="B796" t="str">
            <v>Business Sunraysia</v>
          </cell>
          <cell r="C796">
            <v>0</v>
          </cell>
          <cell r="D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B797" t="str">
            <v>Non-Residential Interval</v>
          </cell>
          <cell r="C797" t="str">
            <v>ND5</v>
          </cell>
          <cell r="D797">
            <v>3.5548449130843318E-2</v>
          </cell>
          <cell r="G797">
            <v>3.6666808456335964E-2</v>
          </cell>
          <cell r="H797">
            <v>3.6666808456335964E-2</v>
          </cell>
          <cell r="I797">
            <v>3.6666808456335964E-2</v>
          </cell>
          <cell r="J797">
            <v>3.6666808456335964E-2</v>
          </cell>
          <cell r="K797">
            <v>4.5793479378792412E-2</v>
          </cell>
        </row>
        <row r="798">
          <cell r="B798" t="str">
            <v>Non-Residential AMI</v>
          </cell>
          <cell r="C798" t="str">
            <v>ND7</v>
          </cell>
          <cell r="D798">
            <v>4.1021845926832334E-2</v>
          </cell>
          <cell r="M798">
            <v>-8.7824270477246946E-3</v>
          </cell>
          <cell r="N798">
            <v>-8.7824270477246946E-3</v>
          </cell>
          <cell r="O798">
            <v>-8.7824270477246946E-3</v>
          </cell>
          <cell r="Q798">
            <v>4.3708406092104468E-2</v>
          </cell>
          <cell r="R798">
            <v>4.3708406092104468E-2</v>
          </cell>
          <cell r="S798">
            <v>4.3708406092104468E-2</v>
          </cell>
        </row>
        <row r="799">
          <cell r="B799" t="str">
            <v>New Tariff 4</v>
          </cell>
          <cell r="C799" t="str">
            <v/>
          </cell>
          <cell r="D799">
            <v>4.1021845926832334E-2</v>
          </cell>
          <cell r="M799">
            <v>-8.7824270477246946E-3</v>
          </cell>
          <cell r="N799">
            <v>-8.7824270477246946E-3</v>
          </cell>
          <cell r="O799">
            <v>-8.7824270477246946E-3</v>
          </cell>
          <cell r="Q799">
            <v>4.3708406092104468E-2</v>
          </cell>
          <cell r="R799">
            <v>4.3708406092104468E-2</v>
          </cell>
          <cell r="S799">
            <v>4.3708406092104468E-2</v>
          </cell>
        </row>
        <row r="800">
          <cell r="B800" t="str">
            <v>New Tariff 5</v>
          </cell>
          <cell r="C800" t="str">
            <v/>
          </cell>
        </row>
        <row r="801">
          <cell r="B801" t="str">
            <v>New Tariff 6</v>
          </cell>
          <cell r="C801" t="str">
            <v/>
          </cell>
        </row>
        <row r="802">
          <cell r="B802" t="str">
            <v>New Tariff 7</v>
          </cell>
          <cell r="C802" t="str">
            <v/>
          </cell>
        </row>
        <row r="803">
          <cell r="B803" t="str">
            <v>New Tariff 8</v>
          </cell>
          <cell r="C803" t="str">
            <v/>
          </cell>
        </row>
        <row r="804">
          <cell r="B804" t="str">
            <v>New Tariff 9</v>
          </cell>
          <cell r="C804" t="str">
            <v/>
          </cell>
        </row>
        <row r="805">
          <cell r="B805" t="str">
            <v>New Tariff 10</v>
          </cell>
          <cell r="C805" t="str">
            <v/>
          </cell>
        </row>
        <row r="806">
          <cell r="B806" t="str">
            <v>New Tariff 11</v>
          </cell>
          <cell r="C806" t="str">
            <v/>
          </cell>
        </row>
        <row r="807">
          <cell r="B807" t="str">
            <v>Non-Residential Two Rate 7d</v>
          </cell>
          <cell r="C807" t="str">
            <v>ND3</v>
          </cell>
          <cell r="D807">
            <v>-1.7529568929001926E-2</v>
          </cell>
          <cell r="G807">
            <v>-3.0579439252336527E-2</v>
          </cell>
          <cell r="H807">
            <v>-3.0579439252336527E-2</v>
          </cell>
          <cell r="I807">
            <v>-3.0579439252336527E-2</v>
          </cell>
          <cell r="J807">
            <v>-3.0579439252336527E-2</v>
          </cell>
          <cell r="K807">
            <v>-4.1127056352817548E-2</v>
          </cell>
        </row>
        <row r="808">
          <cell r="B808" t="str">
            <v>New Tariff  1</v>
          </cell>
          <cell r="C808" t="str">
            <v/>
          </cell>
        </row>
        <row r="809">
          <cell r="B809" t="str">
            <v>New Tariff  2</v>
          </cell>
          <cell r="C809" t="str">
            <v/>
          </cell>
        </row>
        <row r="810">
          <cell r="B810" t="str">
            <v>New Tariff  3</v>
          </cell>
          <cell r="C810" t="str">
            <v/>
          </cell>
        </row>
        <row r="811">
          <cell r="B811" t="str">
            <v>New Tariff  4</v>
          </cell>
          <cell r="C811" t="str">
            <v/>
          </cell>
        </row>
        <row r="812">
          <cell r="B812" t="str">
            <v>New Tariff  5</v>
          </cell>
          <cell r="C812" t="str">
            <v/>
          </cell>
        </row>
        <row r="813">
          <cell r="B813" t="str">
            <v>New Tariff  6</v>
          </cell>
          <cell r="C813" t="str">
            <v/>
          </cell>
        </row>
        <row r="814">
          <cell r="B814" t="str">
            <v>New Tariff  7</v>
          </cell>
          <cell r="C814" t="str">
            <v/>
          </cell>
        </row>
        <row r="815">
          <cell r="B815" t="str">
            <v>New Tariff  8</v>
          </cell>
          <cell r="C815" t="str">
            <v/>
          </cell>
        </row>
        <row r="816">
          <cell r="B816" t="str">
            <v>New Tariff  9</v>
          </cell>
          <cell r="C816" t="str">
            <v/>
          </cell>
        </row>
        <row r="817">
          <cell r="B817" t="str">
            <v>New Tariff  10</v>
          </cell>
          <cell r="C817" t="str">
            <v/>
          </cell>
        </row>
        <row r="818">
          <cell r="B818" t="str">
            <v>New Tariff  11</v>
          </cell>
          <cell r="C818" t="str">
            <v/>
          </cell>
        </row>
        <row r="819">
          <cell r="B819" t="str">
            <v>Unmetered supplies</v>
          </cell>
          <cell r="C819" t="str">
            <v>PL2</v>
          </cell>
          <cell r="D819">
            <v>9.4589829676985371E-3</v>
          </cell>
          <cell r="G819">
            <v>2.8930423070536504E-2</v>
          </cell>
          <cell r="H819">
            <v>2.8930423070536504E-2</v>
          </cell>
          <cell r="I819">
            <v>2.8930423070536504E-2</v>
          </cell>
          <cell r="J819">
            <v>2.8930423070536504E-2</v>
          </cell>
          <cell r="K819">
            <v>2.8930423070536504E-2</v>
          </cell>
        </row>
        <row r="820">
          <cell r="B820" t="str">
            <v>New Tariff 1</v>
          </cell>
          <cell r="C820">
            <v>0</v>
          </cell>
        </row>
        <row r="821">
          <cell r="B821" t="str">
            <v>New Tariff 2</v>
          </cell>
          <cell r="C821" t="str">
            <v/>
          </cell>
        </row>
        <row r="822">
          <cell r="B822" t="str">
            <v>Large Low Voltage Demand (kVa)</v>
          </cell>
          <cell r="C822" t="str">
            <v>DLk</v>
          </cell>
          <cell r="D822">
            <v>1.4976239619833853E-2</v>
          </cell>
          <cell r="F822">
            <v>2.3970134232751683E-2</v>
          </cell>
          <cell r="G822">
            <v>2.2868642517380078E-2</v>
          </cell>
          <cell r="H822">
            <v>2.2868642517380078E-2</v>
          </cell>
          <cell r="I822">
            <v>2.2868642517380078E-2</v>
          </cell>
          <cell r="J822">
            <v>2.2868642517380078E-2</v>
          </cell>
          <cell r="K822">
            <v>2.2868642517380078E-2</v>
          </cell>
        </row>
        <row r="823">
          <cell r="B823" t="str">
            <v>Large Low Voltage Demand Docklands (kVa)</v>
          </cell>
          <cell r="C823" t="str">
            <v>DLDKk</v>
          </cell>
          <cell r="D823">
            <v>1.4976239619833853E-2</v>
          </cell>
          <cell r="F823">
            <v>2.3970134232751683E-2</v>
          </cell>
          <cell r="G823">
            <v>2.2868642517380078E-2</v>
          </cell>
          <cell r="H823">
            <v>2.2868642517380078E-2</v>
          </cell>
          <cell r="I823">
            <v>2.2868642517380078E-2</v>
          </cell>
          <cell r="J823">
            <v>2.2868642517380078E-2</v>
          </cell>
          <cell r="K823">
            <v>2.2868642517380078E-2</v>
          </cell>
        </row>
        <row r="824">
          <cell r="B824" t="str">
            <v>Large Low Voltage Demand CXX (kVa)</v>
          </cell>
          <cell r="C824" t="str">
            <v>DLCXXk</v>
          </cell>
          <cell r="D824">
            <v>1.4976239619833853E-2</v>
          </cell>
          <cell r="F824">
            <v>2.3970134232751683E-2</v>
          </cell>
          <cell r="G824">
            <v>2.2868642517380078E-2</v>
          </cell>
          <cell r="H824">
            <v>2.2868642517380078E-2</v>
          </cell>
          <cell r="I824">
            <v>2.2868642517380078E-2</v>
          </cell>
          <cell r="J824">
            <v>2.2868642517380078E-2</v>
          </cell>
          <cell r="K824">
            <v>2.2868642517380078E-2</v>
          </cell>
        </row>
        <row r="825">
          <cell r="B825" t="str">
            <v>New Tariff 6</v>
          </cell>
          <cell r="C825" t="str">
            <v/>
          </cell>
        </row>
        <row r="826">
          <cell r="B826" t="str">
            <v>New Tariff 7</v>
          </cell>
          <cell r="C826" t="str">
            <v/>
          </cell>
        </row>
        <row r="827">
          <cell r="B827" t="str">
            <v>New Tariff 8</v>
          </cell>
          <cell r="C827" t="str">
            <v/>
          </cell>
        </row>
        <row r="828">
          <cell r="B828" t="str">
            <v>New Tariff 9</v>
          </cell>
          <cell r="C828" t="str">
            <v/>
          </cell>
        </row>
        <row r="829">
          <cell r="B829" t="str">
            <v>New Tariff 10</v>
          </cell>
          <cell r="C829" t="str">
            <v/>
          </cell>
        </row>
        <row r="830">
          <cell r="B830" t="str">
            <v>New Tariff 11</v>
          </cell>
          <cell r="C830" t="str">
            <v/>
          </cell>
        </row>
        <row r="831">
          <cell r="B831" t="str">
            <v>Large Low Voltage Demand</v>
          </cell>
          <cell r="C831" t="str">
            <v>DL</v>
          </cell>
          <cell r="D831">
            <v>1.4976239619833853E-2</v>
          </cell>
          <cell r="E831">
            <v>1.9176107386201346E-2</v>
          </cell>
          <cell r="G831">
            <v>2.2868642517380078E-2</v>
          </cell>
          <cell r="H831">
            <v>2.2868642517380078E-2</v>
          </cell>
          <cell r="I831">
            <v>2.2868642517380078E-2</v>
          </cell>
          <cell r="J831">
            <v>2.2868642517380078E-2</v>
          </cell>
          <cell r="K831">
            <v>2.2868642517380078E-2</v>
          </cell>
        </row>
        <row r="832">
          <cell r="B832" t="str">
            <v>Large Low Voltage Demand A</v>
          </cell>
          <cell r="C832" t="str">
            <v>DL.A</v>
          </cell>
          <cell r="D832">
            <v>1.4976239619833853E-2</v>
          </cell>
          <cell r="E832">
            <v>1.9176107386201346E-2</v>
          </cell>
          <cell r="G832">
            <v>2.2868642517380078E-2</v>
          </cell>
          <cell r="H832">
            <v>2.2868642517380078E-2</v>
          </cell>
          <cell r="I832">
            <v>2.2868642517380078E-2</v>
          </cell>
          <cell r="J832">
            <v>2.2868642517380078E-2</v>
          </cell>
          <cell r="K832">
            <v>2.28686425173803E-2</v>
          </cell>
        </row>
        <row r="833">
          <cell r="B833" t="str">
            <v>Large Low Voltage Demand C</v>
          </cell>
          <cell r="C833" t="str">
            <v>DL.C</v>
          </cell>
          <cell r="D833">
            <v>1.4976239619833853E-2</v>
          </cell>
          <cell r="E833">
            <v>1.9176107386201346E-2</v>
          </cell>
          <cell r="G833">
            <v>2.2868642517380078E-2</v>
          </cell>
          <cell r="H833">
            <v>2.2868642517380078E-2</v>
          </cell>
          <cell r="I833">
            <v>2.2868642517380078E-2</v>
          </cell>
          <cell r="J833">
            <v>2.2868642517380078E-2</v>
          </cell>
          <cell r="K833">
            <v>2.28686425173803E-2</v>
          </cell>
        </row>
        <row r="834">
          <cell r="B834" t="str">
            <v>Large Low Voltage Demand S</v>
          </cell>
          <cell r="C834" t="str">
            <v>DL.S</v>
          </cell>
          <cell r="D834">
            <v>1.4976239619833631E-2</v>
          </cell>
          <cell r="E834">
            <v>1.9176107386201346E-2</v>
          </cell>
          <cell r="G834">
            <v>2.28686425173803E-2</v>
          </cell>
          <cell r="H834">
            <v>2.28686425173803E-2</v>
          </cell>
          <cell r="I834">
            <v>2.28686425173803E-2</v>
          </cell>
          <cell r="J834">
            <v>2.28686425173803E-2</v>
          </cell>
          <cell r="K834">
            <v>2.2868642517379856E-2</v>
          </cell>
        </row>
        <row r="835">
          <cell r="B835" t="str">
            <v>Large Low Voltage Demand Docklands</v>
          </cell>
          <cell r="C835" t="str">
            <v>DL.DK</v>
          </cell>
          <cell r="D835">
            <v>1.4976239619833853E-2</v>
          </cell>
          <cell r="E835">
            <v>1.9176107386201346E-2</v>
          </cell>
          <cell r="G835">
            <v>2.28686425173803E-2</v>
          </cell>
          <cell r="H835">
            <v>2.28686425173803E-2</v>
          </cell>
          <cell r="I835">
            <v>2.28686425173803E-2</v>
          </cell>
          <cell r="J835">
            <v>2.28686425173803E-2</v>
          </cell>
          <cell r="K835">
            <v>2.2868642517380078E-2</v>
          </cell>
        </row>
        <row r="836">
          <cell r="B836" t="str">
            <v>Large Low Voltage Demand CXX</v>
          </cell>
          <cell r="C836" t="str">
            <v>DL.CXX</v>
          </cell>
          <cell r="D836">
            <v>1.4976239619833853E-2</v>
          </cell>
          <cell r="E836">
            <v>1.9176107386201346E-2</v>
          </cell>
          <cell r="G836">
            <v>2.2868642517380078E-2</v>
          </cell>
          <cell r="H836">
            <v>2.2868642517380078E-2</v>
          </cell>
          <cell r="I836">
            <v>2.2868642517380078E-2</v>
          </cell>
          <cell r="J836">
            <v>2.2868642517380078E-2</v>
          </cell>
          <cell r="K836">
            <v>2.2868642517380078E-2</v>
          </cell>
        </row>
        <row r="837">
          <cell r="B837" t="str">
            <v>Large Low Voltage Demand EN.R</v>
          </cell>
          <cell r="C837" t="str">
            <v>DL.R</v>
          </cell>
          <cell r="D837">
            <v>1.4976239619833853E-2</v>
          </cell>
          <cell r="E837">
            <v>1.9176107386201346E-2</v>
          </cell>
          <cell r="F837">
            <v>0</v>
          </cell>
          <cell r="G837">
            <v>2.2868642517380078E-2</v>
          </cell>
          <cell r="H837">
            <v>2.2868642517380078E-2</v>
          </cell>
          <cell r="I837">
            <v>2.2868642517380078E-2</v>
          </cell>
          <cell r="J837">
            <v>2.2868642517380078E-2</v>
          </cell>
          <cell r="K837">
            <v>2.2868642517380078E-2</v>
          </cell>
        </row>
        <row r="838">
          <cell r="B838" t="str">
            <v>Large Low Voltage Demand EN.NR</v>
          </cell>
          <cell r="C838" t="str">
            <v>DL.NR</v>
          </cell>
          <cell r="D838">
            <v>1.4976239619833853E-2</v>
          </cell>
          <cell r="E838">
            <v>1.9176107386201346E-2</v>
          </cell>
          <cell r="F838">
            <v>0</v>
          </cell>
          <cell r="G838">
            <v>2.2868642517380078E-2</v>
          </cell>
          <cell r="H838">
            <v>2.2868642517380078E-2</v>
          </cell>
          <cell r="I838">
            <v>2.2868642517380078E-2</v>
          </cell>
          <cell r="J838">
            <v>2.2868642517380078E-2</v>
          </cell>
          <cell r="K838">
            <v>2.2868642517380078E-2</v>
          </cell>
        </row>
        <row r="839">
          <cell r="B839" t="str">
            <v>Large Low Voltage Demand EN.R CXX</v>
          </cell>
          <cell r="C839" t="str">
            <v>DL.CXXR</v>
          </cell>
          <cell r="D839">
            <v>1.4976239619833853E-2</v>
          </cell>
          <cell r="E839">
            <v>1.9176107386201346E-2</v>
          </cell>
          <cell r="F839">
            <v>0</v>
          </cell>
          <cell r="G839">
            <v>2.2868642517380078E-2</v>
          </cell>
          <cell r="H839">
            <v>2.2868642517380078E-2</v>
          </cell>
          <cell r="I839">
            <v>2.2868642517380078E-2</v>
          </cell>
          <cell r="J839">
            <v>2.2868642517380078E-2</v>
          </cell>
          <cell r="K839">
            <v>2.2868642517380078E-2</v>
          </cell>
        </row>
        <row r="840">
          <cell r="B840" t="str">
            <v>Large Low Voltage Demand EN.NR CXX</v>
          </cell>
          <cell r="C840" t="str">
            <v>DL.CXXNR</v>
          </cell>
          <cell r="D840">
            <v>1.4976239619833853E-2</v>
          </cell>
          <cell r="E840">
            <v>1.9176107386201346E-2</v>
          </cell>
          <cell r="F840">
            <v>0</v>
          </cell>
          <cell r="G840">
            <v>2.2868642517380078E-2</v>
          </cell>
          <cell r="H840">
            <v>2.2868642517380078E-2</v>
          </cell>
          <cell r="I840">
            <v>2.2868642517380078E-2</v>
          </cell>
          <cell r="J840">
            <v>2.2868642517380078E-2</v>
          </cell>
          <cell r="K840">
            <v>2.2868642517380078E-2</v>
          </cell>
        </row>
        <row r="841">
          <cell r="B841" t="str">
            <v>New Tariff 10</v>
          </cell>
        </row>
        <row r="842">
          <cell r="B842" t="str">
            <v>New Tariff 11</v>
          </cell>
          <cell r="C842" t="str">
            <v/>
          </cell>
        </row>
        <row r="843">
          <cell r="B843" t="str">
            <v>High Voltage Demand</v>
          </cell>
          <cell r="C843" t="str">
            <v>DH</v>
          </cell>
          <cell r="D843">
            <v>3.6381884330698444E-3</v>
          </cell>
          <cell r="E843">
            <v>4.5427349480355872E-3</v>
          </cell>
          <cell r="G843">
            <v>6.6981670907106938E-3</v>
          </cell>
          <cell r="H843">
            <v>6.6981670907106938E-3</v>
          </cell>
          <cell r="I843">
            <v>6.6981670907106938E-3</v>
          </cell>
          <cell r="J843">
            <v>6.6981670907106938E-3</v>
          </cell>
          <cell r="K843">
            <v>6.6981670907109159E-3</v>
          </cell>
        </row>
        <row r="844">
          <cell r="B844" t="str">
            <v>High Voltage Demand A</v>
          </cell>
          <cell r="C844" t="str">
            <v>DH.A</v>
          </cell>
          <cell r="D844">
            <v>3.6381884330698444E-3</v>
          </cell>
          <cell r="E844">
            <v>4.5427349480355872E-3</v>
          </cell>
          <cell r="G844">
            <v>6.6981670907109159E-3</v>
          </cell>
          <cell r="H844">
            <v>6.6981670907109159E-3</v>
          </cell>
          <cell r="I844">
            <v>6.6981670907109159E-3</v>
          </cell>
          <cell r="J844">
            <v>6.6981670907109159E-3</v>
          </cell>
          <cell r="K844">
            <v>6.6981670907106938E-3</v>
          </cell>
        </row>
        <row r="845">
          <cell r="B845" t="str">
            <v>High Voltage Demand C</v>
          </cell>
          <cell r="C845" t="str">
            <v>DH.C</v>
          </cell>
          <cell r="D845">
            <v>3.6381884330698444E-3</v>
          </cell>
          <cell r="E845">
            <v>4.5427349480355872E-3</v>
          </cell>
          <cell r="G845">
            <v>6.6981670907109159E-3</v>
          </cell>
          <cell r="H845">
            <v>6.6981670907109159E-3</v>
          </cell>
          <cell r="I845">
            <v>6.6981670907109159E-3</v>
          </cell>
          <cell r="J845">
            <v>6.6981670907109159E-3</v>
          </cell>
          <cell r="K845">
            <v>6.6981670907109159E-3</v>
          </cell>
        </row>
        <row r="846">
          <cell r="B846" t="str">
            <v>High Voltage Demand D1</v>
          </cell>
          <cell r="C846" t="str">
            <v>DH.D1</v>
          </cell>
          <cell r="D846">
            <v>3.6381884330700665E-3</v>
          </cell>
          <cell r="E846">
            <v>4.5427349480355872E-3</v>
          </cell>
          <cell r="G846">
            <v>6.6981670907106938E-3</v>
          </cell>
          <cell r="H846">
            <v>6.6981670907106938E-3</v>
          </cell>
          <cell r="I846">
            <v>6.6981670907106938E-3</v>
          </cell>
          <cell r="J846">
            <v>6.6981670907106938E-3</v>
          </cell>
          <cell r="K846">
            <v>6.6981670907106938E-3</v>
          </cell>
        </row>
        <row r="847">
          <cell r="B847" t="str">
            <v>High Voltage Demand D2</v>
          </cell>
          <cell r="C847" t="str">
            <v>DH.D2</v>
          </cell>
          <cell r="D847">
            <v>3.6381884330700665E-3</v>
          </cell>
          <cell r="E847">
            <v>4.5427349480355872E-3</v>
          </cell>
          <cell r="G847">
            <v>6.6981670907109159E-3</v>
          </cell>
          <cell r="H847">
            <v>6.6981670907109159E-3</v>
          </cell>
          <cell r="I847">
            <v>6.6981670907109159E-3</v>
          </cell>
          <cell r="J847">
            <v>6.6981670907109159E-3</v>
          </cell>
          <cell r="K847">
            <v>6.6981670907106938E-3</v>
          </cell>
        </row>
        <row r="848">
          <cell r="B848" t="str">
            <v>High Voltage Demand Docklands</v>
          </cell>
          <cell r="C848" t="str">
            <v>DH.DK</v>
          </cell>
          <cell r="D848">
            <v>3.6381884330700665E-3</v>
          </cell>
          <cell r="E848">
            <v>4.5427349480355872E-3</v>
          </cell>
          <cell r="G848">
            <v>6.6981670907109159E-3</v>
          </cell>
          <cell r="H848">
            <v>6.6981670907109159E-3</v>
          </cell>
          <cell r="I848">
            <v>6.6981670907109159E-3</v>
          </cell>
          <cell r="J848">
            <v>6.6981670907109159E-3</v>
          </cell>
          <cell r="K848">
            <v>6.6981670907109159E-3</v>
          </cell>
        </row>
        <row r="849">
          <cell r="B849" t="str">
            <v>High Voltage Demand D3</v>
          </cell>
          <cell r="C849" t="str">
            <v>DH.D3</v>
          </cell>
          <cell r="D849">
            <v>3.6381884330700665E-3</v>
          </cell>
          <cell r="E849">
            <v>4.5427349480355872E-3</v>
          </cell>
          <cell r="G849">
            <v>6.6981670907106938E-3</v>
          </cell>
          <cell r="H849">
            <v>6.6981670907106938E-3</v>
          </cell>
          <cell r="I849">
            <v>6.6981670907106938E-3</v>
          </cell>
          <cell r="J849">
            <v>6.6981670907106938E-3</v>
          </cell>
          <cell r="K849">
            <v>6.6981670907109159E-3</v>
          </cell>
        </row>
        <row r="850">
          <cell r="B850" t="str">
            <v>High Voltage Demand D4</v>
          </cell>
          <cell r="C850" t="str">
            <v>DH.D4</v>
          </cell>
          <cell r="D850">
            <v>3.6381884330700665E-3</v>
          </cell>
          <cell r="E850">
            <v>4.5427349480355872E-3</v>
          </cell>
          <cell r="G850">
            <v>6.6981670907106938E-3</v>
          </cell>
          <cell r="H850">
            <v>6.6981670907106938E-3</v>
          </cell>
          <cell r="I850">
            <v>6.6981670907106938E-3</v>
          </cell>
          <cell r="J850">
            <v>6.6981670907106938E-3</v>
          </cell>
          <cell r="K850">
            <v>6.6981670907106938E-3</v>
          </cell>
        </row>
        <row r="851">
          <cell r="B851" t="str">
            <v>High Voltage Demand D5</v>
          </cell>
          <cell r="C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</row>
        <row r="852">
          <cell r="B852" t="str">
            <v>High Voltage Demand EN.R</v>
          </cell>
          <cell r="C852">
            <v>0</v>
          </cell>
          <cell r="D852">
            <v>3.6381884330698444E-3</v>
          </cell>
          <cell r="E852">
            <v>4.5427349480355872E-3</v>
          </cell>
          <cell r="F852">
            <v>0</v>
          </cell>
          <cell r="G852">
            <v>6.6981670907106938E-3</v>
          </cell>
          <cell r="H852">
            <v>6.6981670907106938E-3</v>
          </cell>
          <cell r="I852">
            <v>6.6981670907106938E-3</v>
          </cell>
          <cell r="J852">
            <v>6.6981670907106938E-3</v>
          </cell>
          <cell r="K852">
            <v>6.6981670907109159E-3</v>
          </cell>
        </row>
        <row r="853">
          <cell r="B853" t="str">
            <v>High Voltage Demand EN.NR</v>
          </cell>
          <cell r="C853">
            <v>0</v>
          </cell>
          <cell r="D853">
            <v>3.6381884330698444E-3</v>
          </cell>
          <cell r="E853">
            <v>4.5427349480355872E-3</v>
          </cell>
          <cell r="F853">
            <v>0</v>
          </cell>
          <cell r="G853">
            <v>6.6981670907106938E-3</v>
          </cell>
          <cell r="H853">
            <v>6.6981670907106938E-3</v>
          </cell>
          <cell r="I853">
            <v>6.6981670907106938E-3</v>
          </cell>
          <cell r="J853">
            <v>6.6981670907106938E-3</v>
          </cell>
          <cell r="K853">
            <v>6.6981670907109159E-3</v>
          </cell>
        </row>
        <row r="854">
          <cell r="B854" t="str">
            <v>New Tariff 11</v>
          </cell>
          <cell r="C854" t="str">
            <v/>
          </cell>
        </row>
        <row r="855">
          <cell r="B855" t="str">
            <v>New Tariff 1</v>
          </cell>
          <cell r="C855" t="str">
            <v/>
          </cell>
        </row>
        <row r="856">
          <cell r="B856" t="str">
            <v>New Tariff 2</v>
          </cell>
          <cell r="C856" t="str">
            <v/>
          </cell>
        </row>
        <row r="857">
          <cell r="B857" t="str">
            <v>High Voltage Demand (kVa)</v>
          </cell>
          <cell r="C857" t="str">
            <v>DHk</v>
          </cell>
          <cell r="D857">
            <v>3.6381884330698444E-3</v>
          </cell>
          <cell r="F857">
            <v>5.678418685044484E-3</v>
          </cell>
          <cell r="G857">
            <v>6.6981670907106938E-3</v>
          </cell>
          <cell r="H857">
            <v>6.6981670907106938E-3</v>
          </cell>
          <cell r="I857">
            <v>6.6981670907106938E-3</v>
          </cell>
          <cell r="J857">
            <v>6.6981670907106938E-3</v>
          </cell>
          <cell r="K857">
            <v>6.6981670907109159E-3</v>
          </cell>
        </row>
        <row r="858">
          <cell r="B858" t="str">
            <v>High Voltage Demand Docklands (kVa)</v>
          </cell>
          <cell r="C858" t="str">
            <v>DHDKk</v>
          </cell>
          <cell r="D858">
            <v>3.6381884330700665E-3</v>
          </cell>
          <cell r="F858">
            <v>5.678418685044484E-3</v>
          </cell>
          <cell r="G858">
            <v>6.6981670907109159E-3</v>
          </cell>
          <cell r="H858">
            <v>6.6981670907109159E-3</v>
          </cell>
          <cell r="I858">
            <v>6.6981670907109159E-3</v>
          </cell>
          <cell r="J858">
            <v>6.6981670907109159E-3</v>
          </cell>
          <cell r="K858">
            <v>6.6981670907109159E-3</v>
          </cell>
        </row>
        <row r="859">
          <cell r="B859" t="str">
            <v>New Tariff 5</v>
          </cell>
          <cell r="C859" t="str">
            <v/>
          </cell>
        </row>
        <row r="860">
          <cell r="B860" t="str">
            <v>New Tariff 6</v>
          </cell>
          <cell r="C860" t="str">
            <v/>
          </cell>
        </row>
        <row r="861">
          <cell r="B861" t="str">
            <v>New Tariff 7</v>
          </cell>
          <cell r="C861" t="str">
            <v/>
          </cell>
        </row>
        <row r="862">
          <cell r="B862" t="str">
            <v>New Tariff 8</v>
          </cell>
          <cell r="C862" t="str">
            <v/>
          </cell>
        </row>
        <row r="863">
          <cell r="B863" t="str">
            <v>New Tariff 9</v>
          </cell>
          <cell r="C863" t="str">
            <v/>
          </cell>
        </row>
        <row r="864">
          <cell r="B864" t="str">
            <v>New Tariff 10</v>
          </cell>
          <cell r="C864" t="str">
            <v/>
          </cell>
        </row>
        <row r="865">
          <cell r="B865" t="str">
            <v>New Tariff 11</v>
          </cell>
          <cell r="C865" t="str">
            <v/>
          </cell>
        </row>
        <row r="866">
          <cell r="B866" t="str">
            <v>New Tariff 12</v>
          </cell>
          <cell r="C866" t="str">
            <v/>
          </cell>
        </row>
        <row r="867">
          <cell r="B867" t="str">
            <v>New Tariff 1</v>
          </cell>
          <cell r="C867" t="str">
            <v/>
          </cell>
        </row>
        <row r="868">
          <cell r="B868" t="str">
            <v>Subtransmission Demand A</v>
          </cell>
          <cell r="C868" t="str">
            <v>DS.A</v>
          </cell>
          <cell r="D868">
            <v>0</v>
          </cell>
          <cell r="E868">
            <v>-5.5865921787709993E-3</v>
          </cell>
          <cell r="G868">
            <v>-1.010680168317124E-2</v>
          </cell>
          <cell r="H868">
            <v>-1.010680168317124E-2</v>
          </cell>
          <cell r="I868">
            <v>-1.010680168317124E-2</v>
          </cell>
          <cell r="J868">
            <v>-1.010680168317124E-2</v>
          </cell>
          <cell r="K868">
            <v>-1.010680168317124E-2</v>
          </cell>
        </row>
        <row r="869">
          <cell r="B869" t="str">
            <v>Subtransmission Demand G</v>
          </cell>
          <cell r="C869" t="str">
            <v>DS.G</v>
          </cell>
          <cell r="D869">
            <v>0</v>
          </cell>
          <cell r="E869">
            <v>-5.5865921787709993E-3</v>
          </cell>
          <cell r="G869">
            <v>-1.010680168317124E-2</v>
          </cell>
          <cell r="H869">
            <v>-1.010680168317124E-2</v>
          </cell>
          <cell r="I869">
            <v>-1.010680168317124E-2</v>
          </cell>
          <cell r="J869">
            <v>-1.010680168317124E-2</v>
          </cell>
          <cell r="K869">
            <v>-1.010680168317124E-2</v>
          </cell>
        </row>
        <row r="870">
          <cell r="B870" t="str">
            <v>Subtransmission Demand S</v>
          </cell>
          <cell r="C870" t="str">
            <v>DS.S</v>
          </cell>
          <cell r="D870">
            <v>0</v>
          </cell>
          <cell r="E870">
            <v>-5.5865921787709993E-3</v>
          </cell>
          <cell r="G870">
            <v>-1.010680168317124E-2</v>
          </cell>
          <cell r="H870">
            <v>-1.010680168317124E-2</v>
          </cell>
          <cell r="I870">
            <v>-1.010680168317124E-2</v>
          </cell>
          <cell r="J870">
            <v>-1.010680168317124E-2</v>
          </cell>
          <cell r="K870">
            <v>-1.010680168317124E-2</v>
          </cell>
        </row>
        <row r="871">
          <cell r="B871" t="str">
            <v>Subtransmission Demand (kVa)</v>
          </cell>
          <cell r="C871" t="str">
            <v>DSk</v>
          </cell>
          <cell r="D871">
            <v>0</v>
          </cell>
          <cell r="F871">
            <v>-6.9832402234637492E-3</v>
          </cell>
          <cell r="G871">
            <v>-1.010680168317124E-2</v>
          </cell>
          <cell r="H871">
            <v>-1.010680168317124E-2</v>
          </cell>
          <cell r="I871">
            <v>-1.010680168317124E-2</v>
          </cell>
          <cell r="J871">
            <v>-1.010680168317124E-2</v>
          </cell>
          <cell r="K871">
            <v>-1.010680168317124E-2</v>
          </cell>
        </row>
        <row r="872">
          <cell r="B872" t="str">
            <v>New Tariff 5</v>
          </cell>
          <cell r="C872" t="str">
            <v/>
          </cell>
        </row>
        <row r="873">
          <cell r="B873" t="str">
            <v>New Tariff 6</v>
          </cell>
          <cell r="C873" t="str">
            <v/>
          </cell>
        </row>
        <row r="874">
          <cell r="B874" t="str">
            <v>New Tariff 7</v>
          </cell>
          <cell r="C874" t="str">
            <v/>
          </cell>
        </row>
        <row r="875">
          <cell r="B875" t="str">
            <v>New Tariff 8</v>
          </cell>
          <cell r="C875" t="str">
            <v/>
          </cell>
        </row>
        <row r="876">
          <cell r="B876" t="str">
            <v>New Tariff 9</v>
          </cell>
          <cell r="C876" t="str">
            <v/>
          </cell>
        </row>
        <row r="877">
          <cell r="B877" t="str">
            <v>New Tariff 10</v>
          </cell>
          <cell r="C877" t="str">
            <v/>
          </cell>
        </row>
        <row r="878">
          <cell r="B878" t="str">
            <v>New Tariff 11</v>
          </cell>
          <cell r="C878" t="str">
            <v/>
          </cell>
        </row>
        <row r="887">
          <cell r="B887" t="str">
            <v>Source:</v>
          </cell>
          <cell r="E887" t="str">
            <v>Demand charges</v>
          </cell>
          <cell r="G887" t="str">
            <v>Peak charges</v>
          </cell>
          <cell r="K887" t="str">
            <v>Off Peak charges</v>
          </cell>
          <cell r="M887" t="str">
            <v>Summer Time of Use Tariffs</v>
          </cell>
          <cell r="Q887" t="str">
            <v>Winter Time of use tariffs</v>
          </cell>
        </row>
        <row r="888">
          <cell r="B888" t="str">
            <v>Network Tariffs</v>
          </cell>
          <cell r="C888" t="str">
            <v>Network Tariff Category</v>
          </cell>
          <cell r="D888" t="str">
            <v>Customer No</v>
          </cell>
          <cell r="E888" t="str">
            <v>kW</v>
          </cell>
          <cell r="F888" t="str">
            <v>kVA</v>
          </cell>
          <cell r="G888" t="str">
            <v>Block1</v>
          </cell>
          <cell r="H888" t="str">
            <v>Block 2</v>
          </cell>
          <cell r="I888" t="str">
            <v>Block 3</v>
          </cell>
          <cell r="J888" t="str">
            <v>Block 4</v>
          </cell>
          <cell r="K888" t="str">
            <v>Block 1</v>
          </cell>
          <cell r="L888" t="str">
            <v>Block 2</v>
          </cell>
          <cell r="M888" t="str">
            <v>Block 1</v>
          </cell>
          <cell r="N888" t="str">
            <v>Block 2</v>
          </cell>
          <cell r="O888" t="str">
            <v>Block 3</v>
          </cell>
          <cell r="P888" t="str">
            <v>Block 4</v>
          </cell>
          <cell r="Q888" t="str">
            <v>Block1</v>
          </cell>
          <cell r="R888" t="str">
            <v>Block 2</v>
          </cell>
          <cell r="S888" t="str">
            <v>Block 3</v>
          </cell>
          <cell r="T888" t="str">
            <v>Block 4</v>
          </cell>
        </row>
        <row r="889">
          <cell r="D889" t="str">
            <v>%</v>
          </cell>
          <cell r="E889" t="str">
            <v>%</v>
          </cell>
          <cell r="F889" t="str">
            <v>%</v>
          </cell>
          <cell r="G889" t="str">
            <v>%</v>
          </cell>
          <cell r="H889" t="str">
            <v>%</v>
          </cell>
          <cell r="I889" t="str">
            <v>%</v>
          </cell>
          <cell r="J889" t="str">
            <v>%</v>
          </cell>
          <cell r="K889" t="str">
            <v>%</v>
          </cell>
          <cell r="L889" t="str">
            <v>%</v>
          </cell>
          <cell r="M889" t="str">
            <v>%</v>
          </cell>
          <cell r="N889" t="str">
            <v>%</v>
          </cell>
          <cell r="O889" t="str">
            <v>%</v>
          </cell>
          <cell r="P889" t="str">
            <v>%</v>
          </cell>
          <cell r="Q889" t="str">
            <v>%</v>
          </cell>
          <cell r="R889" t="str">
            <v>%</v>
          </cell>
          <cell r="S889" t="str">
            <v>%</v>
          </cell>
          <cell r="T889" t="str">
            <v>%</v>
          </cell>
        </row>
        <row r="890">
          <cell r="B890" t="str">
            <v>Residential Single Rate</v>
          </cell>
          <cell r="C890" t="str">
            <v>D1</v>
          </cell>
          <cell r="D890">
            <v>2.1071306313019678E-2</v>
          </cell>
          <cell r="G890">
            <v>-1.0401483921024468E-2</v>
          </cell>
          <cell r="H890">
            <v>-1.0401483921024468E-2</v>
          </cell>
          <cell r="I890">
            <v>-1.0401483921024468E-2</v>
          </cell>
          <cell r="J890">
            <v>-1.0401483921024468E-2</v>
          </cell>
          <cell r="K890">
            <v>0</v>
          </cell>
        </row>
        <row r="891">
          <cell r="B891" t="str">
            <v>ClimateSaver</v>
          </cell>
          <cell r="C891" t="str">
            <v>D1.CS</v>
          </cell>
          <cell r="D891">
            <v>5.5958418730676973E-2</v>
          </cell>
          <cell r="G891">
            <v>5.5681695318412938E-2</v>
          </cell>
          <cell r="H891">
            <v>5.5681695318412938E-2</v>
          </cell>
          <cell r="I891">
            <v>5.5681695318412938E-2</v>
          </cell>
          <cell r="J891">
            <v>5.5681695318412938E-2</v>
          </cell>
          <cell r="K891">
            <v>5.569789461958341E-2</v>
          </cell>
        </row>
        <row r="892">
          <cell r="B892" t="str">
            <v>ClimateSaver Interval</v>
          </cell>
          <cell r="C892" t="str">
            <v>D3.CS</v>
          </cell>
          <cell r="D892">
            <v>5.5958418730676973E-2</v>
          </cell>
          <cell r="G892">
            <v>5.5681695318412938E-2</v>
          </cell>
          <cell r="H892">
            <v>5.5681695318412938E-2</v>
          </cell>
          <cell r="I892">
            <v>5.5681695318412938E-2</v>
          </cell>
          <cell r="J892">
            <v>5.5681695318412938E-2</v>
          </cell>
          <cell r="K892">
            <v>5.569789461958341E-2</v>
          </cell>
        </row>
        <row r="893">
          <cell r="B893" t="str">
            <v>New Tariff 3</v>
          </cell>
          <cell r="C893">
            <v>0</v>
          </cell>
        </row>
        <row r="894">
          <cell r="B894" t="str">
            <v>New Tariff 4</v>
          </cell>
          <cell r="C894" t="str">
            <v/>
          </cell>
        </row>
        <row r="895">
          <cell r="B895" t="str">
            <v>New Tariff 5</v>
          </cell>
          <cell r="C895" t="str">
            <v/>
          </cell>
        </row>
        <row r="896">
          <cell r="B896" t="str">
            <v>New Tariff 6</v>
          </cell>
          <cell r="C896" t="str">
            <v/>
          </cell>
        </row>
        <row r="897">
          <cell r="B897" t="str">
            <v>New Tariff 7</v>
          </cell>
          <cell r="C897" t="str">
            <v/>
          </cell>
        </row>
        <row r="898">
          <cell r="B898" t="str">
            <v>New Tariff 8</v>
          </cell>
          <cell r="C898" t="str">
            <v/>
          </cell>
        </row>
        <row r="899">
          <cell r="B899" t="str">
            <v>New Tariff 9</v>
          </cell>
          <cell r="C899" t="str">
            <v/>
          </cell>
        </row>
        <row r="900">
          <cell r="B900" t="str">
            <v>New Tariff 10</v>
          </cell>
          <cell r="C900" t="str">
            <v/>
          </cell>
        </row>
        <row r="901">
          <cell r="B901" t="str">
            <v>New Tariff 11</v>
          </cell>
          <cell r="C901" t="str">
            <v/>
          </cell>
        </row>
        <row r="902">
          <cell r="B902" t="str">
            <v>Residential Two Rate 5d</v>
          </cell>
          <cell r="C902" t="str">
            <v>D2</v>
          </cell>
          <cell r="D902">
            <v>0</v>
          </cell>
          <cell r="G902">
            <v>-7.2754489241969811E-2</v>
          </cell>
          <cell r="H902">
            <v>-7.2754489241969811E-2</v>
          </cell>
          <cell r="I902">
            <v>-7.2754489241969811E-2</v>
          </cell>
          <cell r="J902">
            <v>-7.2754489241969811E-2</v>
          </cell>
          <cell r="K902">
            <v>-1.1883026458300971E-2</v>
          </cell>
        </row>
        <row r="903">
          <cell r="B903" t="str">
            <v>Docklands Two Rate 5d</v>
          </cell>
          <cell r="C903" t="str">
            <v>D2.DK</v>
          </cell>
          <cell r="D903">
            <v>3.4284949743281778E-3</v>
          </cell>
          <cell r="G903">
            <v>3.4300232902817474E-3</v>
          </cell>
          <cell r="H903">
            <v>3.4300232902817474E-3</v>
          </cell>
          <cell r="I903">
            <v>3.4300232902817474E-3</v>
          </cell>
          <cell r="J903">
            <v>3.4300232902817474E-3</v>
          </cell>
          <cell r="K903">
            <v>3.374103753690294E-3</v>
          </cell>
        </row>
        <row r="904">
          <cell r="B904" t="str">
            <v>Residential Interval</v>
          </cell>
          <cell r="C904" t="str">
            <v>D3</v>
          </cell>
          <cell r="D904">
            <v>3.4284949743281778E-3</v>
          </cell>
          <cell r="G904">
            <v>3.4300232902817474E-3</v>
          </cell>
          <cell r="H904">
            <v>3.4300232902817474E-3</v>
          </cell>
          <cell r="I904">
            <v>3.4300232902817474E-3</v>
          </cell>
          <cell r="J904">
            <v>3.4300232902817474E-3</v>
          </cell>
          <cell r="K904">
            <v>3.374103753690294E-3</v>
          </cell>
        </row>
        <row r="905">
          <cell r="B905" t="str">
            <v>Residential AMI</v>
          </cell>
          <cell r="C905" t="str">
            <v>D4</v>
          </cell>
          <cell r="D905">
            <v>3.4571299108865361E-3</v>
          </cell>
          <cell r="M905">
            <v>4.4155972500936613E-4</v>
          </cell>
          <cell r="N905">
            <v>4.4155972500936613E-4</v>
          </cell>
          <cell r="O905">
            <v>4.4155972500936613E-4</v>
          </cell>
          <cell r="Q905">
            <v>2.2591915493838766E-2</v>
          </cell>
          <cell r="R905">
            <v>2.2591915493838766E-2</v>
          </cell>
          <cell r="S905">
            <v>2.2591915493838766E-2</v>
          </cell>
        </row>
        <row r="906">
          <cell r="B906" t="str">
            <v>Residential Docklands AMI</v>
          </cell>
          <cell r="C906" t="str">
            <v>D4.DK</v>
          </cell>
          <cell r="D906">
            <v>3.4571299108865361E-3</v>
          </cell>
          <cell r="M906">
            <v>4.4155972500936613E-4</v>
          </cell>
          <cell r="N906">
            <v>4.4155972500936613E-4</v>
          </cell>
          <cell r="O906">
            <v>4.4155972500936613E-4</v>
          </cell>
          <cell r="Q906">
            <v>2.2591915493838766E-2</v>
          </cell>
          <cell r="R906">
            <v>2.2591915493838766E-2</v>
          </cell>
          <cell r="S906">
            <v>2.2591915493838766E-2</v>
          </cell>
        </row>
        <row r="907">
          <cell r="B907" t="str">
            <v>New Tariff 5</v>
          </cell>
          <cell r="C907" t="str">
            <v/>
          </cell>
          <cell r="D907">
            <v>3.4571299108865361E-3</v>
          </cell>
          <cell r="M907">
            <v>4.4155972500936613E-4</v>
          </cell>
          <cell r="N907">
            <v>4.4155972500936613E-4</v>
          </cell>
          <cell r="O907">
            <v>4.4155972500936613E-4</v>
          </cell>
          <cell r="Q907">
            <v>2.2591915493838766E-2</v>
          </cell>
          <cell r="R907">
            <v>2.2591915493838766E-2</v>
          </cell>
          <cell r="S907">
            <v>2.2591915493838766E-2</v>
          </cell>
        </row>
        <row r="908">
          <cell r="B908" t="str">
            <v>New Tariff 6</v>
          </cell>
          <cell r="C908" t="str">
            <v/>
          </cell>
          <cell r="D908">
            <v>3.4571299108865361E-3</v>
          </cell>
          <cell r="M908">
            <v>4.4155972500936613E-4</v>
          </cell>
          <cell r="N908">
            <v>4.4155972500936613E-4</v>
          </cell>
          <cell r="O908">
            <v>4.4155972500936613E-4</v>
          </cell>
          <cell r="Q908">
            <v>2.2591915493838766E-2</v>
          </cell>
          <cell r="R908">
            <v>2.2591915493838766E-2</v>
          </cell>
          <cell r="S908">
            <v>2.2591915493838766E-2</v>
          </cell>
        </row>
        <row r="909">
          <cell r="B909" t="str">
            <v>New Tariff 7</v>
          </cell>
          <cell r="C909" t="str">
            <v/>
          </cell>
        </row>
        <row r="910">
          <cell r="B910" t="str">
            <v>New Tariff 8</v>
          </cell>
          <cell r="C910" t="str">
            <v/>
          </cell>
        </row>
        <row r="911">
          <cell r="B911" t="str">
            <v>New Tariff 9</v>
          </cell>
          <cell r="C911" t="str">
            <v/>
          </cell>
        </row>
        <row r="912">
          <cell r="B912" t="str">
            <v>New Tariff 10</v>
          </cell>
          <cell r="C912" t="str">
            <v/>
          </cell>
        </row>
        <row r="913">
          <cell r="B913" t="str">
            <v>New Tariff 11</v>
          </cell>
          <cell r="C913" t="str">
            <v/>
          </cell>
        </row>
        <row r="914">
          <cell r="B914" t="str">
            <v>Dedicated circuit</v>
          </cell>
          <cell r="C914" t="str">
            <v>DD1</v>
          </cell>
          <cell r="D914">
            <v>-6.6669596750884352E-2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-6.6652150771761676E-2</v>
          </cell>
        </row>
        <row r="915">
          <cell r="B915" t="str">
            <v>Hot Water Interval</v>
          </cell>
          <cell r="C915" t="str">
            <v>D3.HW</v>
          </cell>
          <cell r="D915">
            <v>-6.6669596750884352E-2</v>
          </cell>
          <cell r="K915">
            <v>-6.6652150771761676E-2</v>
          </cell>
        </row>
        <row r="916">
          <cell r="B916" t="str">
            <v>Dedicated Circuit AMI - Slab Heat</v>
          </cell>
          <cell r="C916" t="str">
            <v>DCSH</v>
          </cell>
          <cell r="D916">
            <v>-6.6669596750884352E-2</v>
          </cell>
          <cell r="K916">
            <v>-6.6652150771761676E-2</v>
          </cell>
        </row>
        <row r="917">
          <cell r="B917" t="str">
            <v>Dedicated Circuit AMI - Hot Water</v>
          </cell>
          <cell r="C917" t="str">
            <v>DCHW</v>
          </cell>
          <cell r="D917">
            <v>-6.6669596750884352E-2</v>
          </cell>
          <cell r="K917">
            <v>-6.6652150771761676E-2</v>
          </cell>
        </row>
        <row r="918">
          <cell r="B918" t="str">
            <v>New Tariff 4</v>
          </cell>
          <cell r="C918" t="str">
            <v/>
          </cell>
        </row>
        <row r="919">
          <cell r="B919" t="str">
            <v>New Tariff 5</v>
          </cell>
          <cell r="C919" t="str">
            <v/>
          </cell>
        </row>
        <row r="920">
          <cell r="B920" t="str">
            <v>New Tariff 6</v>
          </cell>
          <cell r="C920" t="str">
            <v/>
          </cell>
        </row>
        <row r="921">
          <cell r="B921" t="str">
            <v>New Tariff 7</v>
          </cell>
          <cell r="C921" t="str">
            <v/>
          </cell>
        </row>
        <row r="922">
          <cell r="B922" t="str">
            <v>New Tariff 8</v>
          </cell>
          <cell r="C922" t="str">
            <v/>
          </cell>
        </row>
        <row r="923">
          <cell r="B923" t="str">
            <v>New Tariff 9</v>
          </cell>
          <cell r="C923" t="str">
            <v/>
          </cell>
        </row>
        <row r="924">
          <cell r="B924" t="str">
            <v>New Tariff 10</v>
          </cell>
          <cell r="C924" t="str">
            <v/>
          </cell>
        </row>
        <row r="925">
          <cell r="B925" t="str">
            <v>New Tariff 11</v>
          </cell>
          <cell r="C925" t="str">
            <v/>
          </cell>
        </row>
        <row r="926">
          <cell r="B926" t="str">
            <v>Non-Residential Single Rate</v>
          </cell>
          <cell r="C926" t="str">
            <v>ND1</v>
          </cell>
          <cell r="D926">
            <v>-2.0314225525952079E-2</v>
          </cell>
          <cell r="G926">
            <v>-1.9150272080368347E-2</v>
          </cell>
          <cell r="H926">
            <v>-1.9150272080368347E-2</v>
          </cell>
          <cell r="I926">
            <v>-1.9150272080368347E-2</v>
          </cell>
          <cell r="J926">
            <v>-1.9150272080368347E-2</v>
          </cell>
          <cell r="K926">
            <v>0</v>
          </cell>
        </row>
        <row r="927">
          <cell r="B927" t="str">
            <v>Non-Residential Single Rate (R)</v>
          </cell>
          <cell r="C927" t="str">
            <v>ND1.R</v>
          </cell>
          <cell r="D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B928" t="str">
            <v>New Tariff 2</v>
          </cell>
          <cell r="C928" t="str">
            <v/>
          </cell>
        </row>
        <row r="929">
          <cell r="B929" t="str">
            <v>New Tariff 3</v>
          </cell>
          <cell r="C929" t="str">
            <v/>
          </cell>
        </row>
        <row r="930">
          <cell r="B930" t="str">
            <v>New Tariff 4</v>
          </cell>
          <cell r="C930" t="str">
            <v/>
          </cell>
        </row>
        <row r="931">
          <cell r="B931" t="str">
            <v>New Tariff 5</v>
          </cell>
          <cell r="C931" t="str">
            <v/>
          </cell>
        </row>
        <row r="932">
          <cell r="B932" t="str">
            <v>New Tariff 6</v>
          </cell>
          <cell r="C932" t="str">
            <v/>
          </cell>
        </row>
        <row r="933">
          <cell r="B933" t="str">
            <v>New Tariff 7</v>
          </cell>
          <cell r="C933" t="str">
            <v/>
          </cell>
        </row>
        <row r="934">
          <cell r="B934" t="str">
            <v>New Tariff 8</v>
          </cell>
          <cell r="C934" t="str">
            <v/>
          </cell>
        </row>
        <row r="935">
          <cell r="B935" t="str">
            <v>New Tariff 9</v>
          </cell>
          <cell r="C935" t="str">
            <v/>
          </cell>
        </row>
        <row r="936">
          <cell r="B936" t="str">
            <v>New Tariff 10</v>
          </cell>
          <cell r="C936" t="str">
            <v/>
          </cell>
        </row>
        <row r="937">
          <cell r="B937" t="str">
            <v>New Tariff 11</v>
          </cell>
          <cell r="C937" t="str">
            <v/>
          </cell>
        </row>
        <row r="938">
          <cell r="B938" t="str">
            <v>Non-Residential Two Rate 5d</v>
          </cell>
          <cell r="C938" t="str">
            <v>ND2</v>
          </cell>
          <cell r="D938">
            <v>3.0132058582347465E-2</v>
          </cell>
          <cell r="G938">
            <v>2.1100898609002439E-2</v>
          </cell>
          <cell r="H938">
            <v>2.1100898609002439E-2</v>
          </cell>
          <cell r="I938">
            <v>2.1100898609002439E-2</v>
          </cell>
          <cell r="J938">
            <v>2.1100898609002439E-2</v>
          </cell>
          <cell r="K938">
            <v>2.6221326186905536E-2</v>
          </cell>
        </row>
        <row r="939">
          <cell r="B939" t="str">
            <v>Business Sunraysia</v>
          </cell>
          <cell r="C939">
            <v>0</v>
          </cell>
          <cell r="D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B940" t="str">
            <v>Non-Residential Interval</v>
          </cell>
          <cell r="C940" t="str">
            <v>ND5</v>
          </cell>
          <cell r="D940">
            <v>3.0132058582347465E-2</v>
          </cell>
          <cell r="G940">
            <v>2.1100898609002439E-2</v>
          </cell>
          <cell r="H940">
            <v>2.1100898609002439E-2</v>
          </cell>
          <cell r="I940">
            <v>2.1100898609002439E-2</v>
          </cell>
          <cell r="J940">
            <v>2.1100898609002439E-2</v>
          </cell>
          <cell r="K940">
            <v>2.6221326186905536E-2</v>
          </cell>
        </row>
        <row r="941">
          <cell r="B941" t="str">
            <v>Non-Residential AMI</v>
          </cell>
          <cell r="C941" t="str">
            <v>ND7</v>
          </cell>
          <cell r="D941">
            <v>3.5548449130843318E-2</v>
          </cell>
          <cell r="M941">
            <v>4.4155972500936613E-4</v>
          </cell>
          <cell r="N941">
            <v>4.4155972500936613E-4</v>
          </cell>
          <cell r="O941">
            <v>4.4155972500936613E-4</v>
          </cell>
          <cell r="Q941">
            <v>2.2591915493838766E-2</v>
          </cell>
          <cell r="R941">
            <v>2.2591915493838766E-2</v>
          </cell>
          <cell r="S941">
            <v>2.2591915493838766E-2</v>
          </cell>
        </row>
        <row r="942">
          <cell r="B942" t="str">
            <v>New Tariff 4</v>
          </cell>
          <cell r="C942" t="str">
            <v/>
          </cell>
          <cell r="D942">
            <v>3.5548449130843318E-2</v>
          </cell>
          <cell r="M942">
            <v>4.4155972500936613E-4</v>
          </cell>
          <cell r="N942">
            <v>4.4155972500936613E-4</v>
          </cell>
          <cell r="O942">
            <v>4.4155972500936613E-4</v>
          </cell>
          <cell r="Q942">
            <v>2.2591915493838766E-2</v>
          </cell>
          <cell r="R942">
            <v>2.2591915493838766E-2</v>
          </cell>
          <cell r="S942">
            <v>2.2591915493838766E-2</v>
          </cell>
        </row>
        <row r="943">
          <cell r="B943" t="str">
            <v>New Tariff 5</v>
          </cell>
          <cell r="C943" t="str">
            <v/>
          </cell>
        </row>
        <row r="944">
          <cell r="B944" t="str">
            <v>New Tariff 6</v>
          </cell>
          <cell r="C944" t="str">
            <v/>
          </cell>
        </row>
        <row r="945">
          <cell r="B945" t="str">
            <v>New Tariff 7</v>
          </cell>
          <cell r="C945" t="str">
            <v/>
          </cell>
        </row>
        <row r="946">
          <cell r="B946" t="str">
            <v>New Tariff 8</v>
          </cell>
          <cell r="C946" t="str">
            <v/>
          </cell>
        </row>
        <row r="947">
          <cell r="B947" t="str">
            <v>New Tariff 9</v>
          </cell>
          <cell r="C947" t="str">
            <v/>
          </cell>
        </row>
        <row r="948">
          <cell r="B948" t="str">
            <v>New Tariff 10</v>
          </cell>
          <cell r="C948" t="str">
            <v/>
          </cell>
        </row>
        <row r="949">
          <cell r="B949" t="str">
            <v>New Tariff 11</v>
          </cell>
          <cell r="C949" t="str">
            <v/>
          </cell>
        </row>
        <row r="950">
          <cell r="B950" t="str">
            <v>Non-Residential Two Rate 7d</v>
          </cell>
          <cell r="C950" t="str">
            <v>ND3</v>
          </cell>
          <cell r="D950">
            <v>-2.0506527819233011E-2</v>
          </cell>
          <cell r="G950">
            <v>-4.5040876137590669E-2</v>
          </cell>
          <cell r="H950">
            <v>-4.5040876137590669E-2</v>
          </cell>
          <cell r="I950">
            <v>-4.5040876137590669E-2</v>
          </cell>
          <cell r="J950">
            <v>-4.5040876137590669E-2</v>
          </cell>
          <cell r="K950">
            <v>-6.0412484029932045E-2</v>
          </cell>
        </row>
        <row r="951">
          <cell r="B951" t="str">
            <v>New Tariff  1</v>
          </cell>
          <cell r="C951" t="str">
            <v/>
          </cell>
        </row>
        <row r="952">
          <cell r="B952" t="str">
            <v>New Tariff  2</v>
          </cell>
          <cell r="C952" t="str">
            <v/>
          </cell>
        </row>
        <row r="953">
          <cell r="B953" t="str">
            <v>New Tariff  3</v>
          </cell>
          <cell r="C953" t="str">
            <v/>
          </cell>
        </row>
        <row r="954">
          <cell r="B954" t="str">
            <v>New Tariff  4</v>
          </cell>
          <cell r="C954" t="str">
            <v/>
          </cell>
        </row>
        <row r="955">
          <cell r="B955" t="str">
            <v>New Tariff  5</v>
          </cell>
          <cell r="C955" t="str">
            <v/>
          </cell>
        </row>
        <row r="956">
          <cell r="B956" t="str">
            <v>New Tariff  6</v>
          </cell>
          <cell r="C956" t="str">
            <v/>
          </cell>
        </row>
        <row r="957">
          <cell r="B957" t="str">
            <v>New Tariff  7</v>
          </cell>
          <cell r="C957" t="str">
            <v/>
          </cell>
        </row>
        <row r="958">
          <cell r="B958" t="str">
            <v>New Tariff  8</v>
          </cell>
          <cell r="C958" t="str">
            <v/>
          </cell>
        </row>
        <row r="959">
          <cell r="B959" t="str">
            <v>New Tariff  9</v>
          </cell>
          <cell r="C959" t="str">
            <v/>
          </cell>
        </row>
        <row r="960">
          <cell r="B960" t="str">
            <v>New Tariff  10</v>
          </cell>
          <cell r="C960" t="str">
            <v/>
          </cell>
        </row>
        <row r="961">
          <cell r="B961" t="str">
            <v>New Tariff  11</v>
          </cell>
          <cell r="C961" t="str">
            <v/>
          </cell>
        </row>
        <row r="962">
          <cell r="B962" t="str">
            <v>Unmetered supplies</v>
          </cell>
          <cell r="C962" t="str">
            <v>PL2</v>
          </cell>
          <cell r="D962">
            <v>9.4310968016280139E-3</v>
          </cell>
          <cell r="G962">
            <v>2.8888052073806847E-2</v>
          </cell>
          <cell r="H962">
            <v>2.8888052073806847E-2</v>
          </cell>
          <cell r="I962">
            <v>2.8888052073806847E-2</v>
          </cell>
          <cell r="J962">
            <v>2.8888052073806847E-2</v>
          </cell>
          <cell r="K962">
            <v>2.8888052073807069E-2</v>
          </cell>
        </row>
        <row r="963">
          <cell r="B963" t="str">
            <v>New Tariff 1</v>
          </cell>
          <cell r="C963">
            <v>0</v>
          </cell>
        </row>
        <row r="964">
          <cell r="B964" t="str">
            <v>New Tariff 2</v>
          </cell>
          <cell r="C964" t="str">
            <v/>
          </cell>
        </row>
        <row r="965">
          <cell r="B965" t="str">
            <v>Large Low Voltage Demand (kVa)</v>
          </cell>
          <cell r="C965" t="str">
            <v>DLk</v>
          </cell>
          <cell r="D965">
            <v>6.0534405296761573E-3</v>
          </cell>
          <cell r="F965">
            <v>9.7245759884706517E-3</v>
          </cell>
          <cell r="G965">
            <v>9.2559470577713299E-3</v>
          </cell>
          <cell r="H965">
            <v>9.2559470577713299E-3</v>
          </cell>
          <cell r="I965">
            <v>9.2559470577713299E-3</v>
          </cell>
          <cell r="J965">
            <v>9.2559470577713299E-3</v>
          </cell>
          <cell r="K965">
            <v>9.2559470577713299E-3</v>
          </cell>
        </row>
        <row r="966">
          <cell r="B966" t="str">
            <v>Large Low Voltage Demand Docklands (kVa)</v>
          </cell>
          <cell r="C966" t="str">
            <v>DLDKk</v>
          </cell>
          <cell r="D966">
            <v>6.0534405296761573E-3</v>
          </cell>
          <cell r="F966">
            <v>9.7245759884706517E-3</v>
          </cell>
          <cell r="G966">
            <v>9.2559470577713299E-3</v>
          </cell>
          <cell r="H966">
            <v>9.2559470577715519E-3</v>
          </cell>
          <cell r="I966">
            <v>9.2559470577715519E-3</v>
          </cell>
          <cell r="J966">
            <v>9.2559470577715519E-3</v>
          </cell>
          <cell r="K966">
            <v>9.2559470577715519E-3</v>
          </cell>
        </row>
        <row r="967">
          <cell r="B967" t="str">
            <v>Large Low Voltage Demand CXX (kVa)</v>
          </cell>
          <cell r="C967" t="str">
            <v>DLCXXk</v>
          </cell>
          <cell r="D967">
            <v>6.0534405296761573E-3</v>
          </cell>
          <cell r="F967">
            <v>9.7245759884706517E-3</v>
          </cell>
          <cell r="G967">
            <v>9.2559470577713299E-3</v>
          </cell>
          <cell r="H967">
            <v>9.2559470577713299E-3</v>
          </cell>
          <cell r="I967">
            <v>9.2559470577713299E-3</v>
          </cell>
          <cell r="J967">
            <v>9.2559470577713299E-3</v>
          </cell>
          <cell r="K967">
            <v>9.2559470577713299E-3</v>
          </cell>
        </row>
        <row r="968">
          <cell r="B968" t="str">
            <v>New Tariff 6</v>
          </cell>
          <cell r="C968" t="str">
            <v/>
          </cell>
        </row>
        <row r="969">
          <cell r="B969" t="str">
            <v>New Tariff 7</v>
          </cell>
          <cell r="C969" t="str">
            <v/>
          </cell>
        </row>
        <row r="970">
          <cell r="B970" t="str">
            <v>New Tariff 8</v>
          </cell>
          <cell r="C970" t="str">
            <v/>
          </cell>
        </row>
        <row r="971">
          <cell r="B971" t="str">
            <v>New Tariff 9</v>
          </cell>
          <cell r="C971" t="str">
            <v/>
          </cell>
        </row>
        <row r="972">
          <cell r="B972" t="str">
            <v>New Tariff 10</v>
          </cell>
          <cell r="C972" t="str">
            <v/>
          </cell>
        </row>
        <row r="973">
          <cell r="B973" t="str">
            <v>New Tariff 11</v>
          </cell>
          <cell r="C973" t="str">
            <v/>
          </cell>
        </row>
        <row r="974">
          <cell r="B974" t="str">
            <v>Large Low Voltage Demand</v>
          </cell>
          <cell r="C974" t="str">
            <v>DL</v>
          </cell>
          <cell r="D974">
            <v>6.0534405296761573E-3</v>
          </cell>
          <cell r="E974">
            <v>7.7796607907765214E-3</v>
          </cell>
          <cell r="G974">
            <v>9.2559470577713299E-3</v>
          </cell>
          <cell r="H974">
            <v>9.2559470577713299E-3</v>
          </cell>
          <cell r="I974">
            <v>9.2559470577713299E-3</v>
          </cell>
          <cell r="J974">
            <v>9.2559470577713299E-3</v>
          </cell>
          <cell r="K974">
            <v>9.2559470577713299E-3</v>
          </cell>
        </row>
        <row r="975">
          <cell r="B975" t="str">
            <v>Large Low Voltage Demand A</v>
          </cell>
          <cell r="C975" t="str">
            <v>DL.A</v>
          </cell>
          <cell r="D975">
            <v>6.0534405296759353E-3</v>
          </cell>
          <cell r="E975">
            <v>7.7796607907765214E-3</v>
          </cell>
          <cell r="G975">
            <v>9.2559470577715519E-3</v>
          </cell>
          <cell r="H975">
            <v>9.2559470577715519E-3</v>
          </cell>
          <cell r="I975">
            <v>9.2559470577715519E-3</v>
          </cell>
          <cell r="J975">
            <v>9.2559470577715519E-3</v>
          </cell>
          <cell r="K975">
            <v>9.2559470577713299E-3</v>
          </cell>
        </row>
        <row r="976">
          <cell r="B976" t="str">
            <v>Large Low Voltage Demand C</v>
          </cell>
          <cell r="C976" t="str">
            <v>DL.C</v>
          </cell>
          <cell r="D976">
            <v>6.0534405296761573E-3</v>
          </cell>
          <cell r="E976">
            <v>7.7796607907765214E-3</v>
          </cell>
          <cell r="G976">
            <v>9.2559470577713299E-3</v>
          </cell>
          <cell r="H976">
            <v>9.2559470577713299E-3</v>
          </cell>
          <cell r="I976">
            <v>9.2559470577713299E-3</v>
          </cell>
          <cell r="J976">
            <v>9.2559470577713299E-3</v>
          </cell>
          <cell r="K976">
            <v>9.2559470577713299E-3</v>
          </cell>
        </row>
        <row r="977">
          <cell r="B977" t="str">
            <v>Large Low Voltage Demand S</v>
          </cell>
          <cell r="C977" t="str">
            <v>DL.S</v>
          </cell>
          <cell r="D977">
            <v>6.0534405296763794E-3</v>
          </cell>
          <cell r="E977">
            <v>7.7796607907765214E-3</v>
          </cell>
          <cell r="G977">
            <v>9.2559470577713299E-3</v>
          </cell>
          <cell r="H977">
            <v>9.2559470577713299E-3</v>
          </cell>
          <cell r="I977">
            <v>9.2559470577713299E-3</v>
          </cell>
          <cell r="J977">
            <v>9.2559470577713299E-3</v>
          </cell>
          <cell r="K977">
            <v>9.2559470577713299E-3</v>
          </cell>
        </row>
        <row r="978">
          <cell r="B978" t="str">
            <v>Large Low Voltage Demand Docklands</v>
          </cell>
          <cell r="C978" t="str">
            <v>DL.DK</v>
          </cell>
          <cell r="D978">
            <v>6.0534405296759353E-3</v>
          </cell>
          <cell r="E978">
            <v>7.7796607907765214E-3</v>
          </cell>
          <cell r="G978">
            <v>9.2559470577713299E-3</v>
          </cell>
          <cell r="H978">
            <v>9.2559470577713299E-3</v>
          </cell>
          <cell r="I978">
            <v>9.2559470577713299E-3</v>
          </cell>
          <cell r="J978">
            <v>9.2559470577713299E-3</v>
          </cell>
          <cell r="K978">
            <v>9.2559470577713299E-3</v>
          </cell>
        </row>
        <row r="979">
          <cell r="B979" t="str">
            <v>Large Low Voltage Demand CXX</v>
          </cell>
          <cell r="C979" t="str">
            <v>DL.CXX</v>
          </cell>
          <cell r="D979">
            <v>6.0534405296761573E-3</v>
          </cell>
          <cell r="E979">
            <v>7.7796607907765214E-3</v>
          </cell>
          <cell r="G979">
            <v>9.2559470577713299E-3</v>
          </cell>
          <cell r="H979">
            <v>9.2559470577713299E-3</v>
          </cell>
          <cell r="I979">
            <v>9.2559470577713299E-3</v>
          </cell>
          <cell r="J979">
            <v>9.2559470577713299E-3</v>
          </cell>
          <cell r="K979">
            <v>9.2559470577715519E-3</v>
          </cell>
        </row>
        <row r="980">
          <cell r="B980" t="str">
            <v>Large Low Voltage Demand EN.R</v>
          </cell>
          <cell r="C980" t="str">
            <v>DL.R</v>
          </cell>
          <cell r="D980">
            <v>6.0534405296761573E-3</v>
          </cell>
          <cell r="E980">
            <v>7.7796607907765214E-3</v>
          </cell>
          <cell r="F980">
            <v>0</v>
          </cell>
          <cell r="G980">
            <v>9.2559470577713299E-3</v>
          </cell>
          <cell r="H980">
            <v>9.2559470577713299E-3</v>
          </cell>
          <cell r="I980">
            <v>9.2559470577713299E-3</v>
          </cell>
          <cell r="J980">
            <v>9.2559470577713299E-3</v>
          </cell>
          <cell r="K980">
            <v>9.2559470577713299E-3</v>
          </cell>
        </row>
        <row r="981">
          <cell r="B981" t="str">
            <v>Large Low Voltage Demand EN.NR</v>
          </cell>
          <cell r="C981" t="str">
            <v>DL.NR</v>
          </cell>
          <cell r="D981">
            <v>6.0534405296759353E-3</v>
          </cell>
          <cell r="E981">
            <v>7.7796607907765214E-3</v>
          </cell>
          <cell r="F981">
            <v>0</v>
          </cell>
          <cell r="G981">
            <v>9.2559470577713299E-3</v>
          </cell>
          <cell r="H981">
            <v>9.2559470577713299E-3</v>
          </cell>
          <cell r="I981">
            <v>9.2559470577713299E-3</v>
          </cell>
          <cell r="J981">
            <v>9.2559470577713299E-3</v>
          </cell>
          <cell r="K981">
            <v>9.2559470577713299E-3</v>
          </cell>
        </row>
        <row r="982">
          <cell r="B982" t="str">
            <v>Large Low Voltage Demand EN.R CXX</v>
          </cell>
          <cell r="C982" t="str">
            <v>DL.CXXR</v>
          </cell>
          <cell r="D982">
            <v>6.0534405296761573E-3</v>
          </cell>
          <cell r="E982">
            <v>7.7796607907765214E-3</v>
          </cell>
          <cell r="F982">
            <v>0</v>
          </cell>
          <cell r="G982">
            <v>9.2559470577713299E-3</v>
          </cell>
          <cell r="H982">
            <v>9.2559470577713299E-3</v>
          </cell>
          <cell r="I982">
            <v>9.2559470577713299E-3</v>
          </cell>
          <cell r="J982">
            <v>9.2559470577713299E-3</v>
          </cell>
          <cell r="K982">
            <v>9.2559470577715519E-3</v>
          </cell>
        </row>
        <row r="983">
          <cell r="B983" t="str">
            <v>Large Low Voltage Demand EN.NR CXX</v>
          </cell>
          <cell r="C983" t="str">
            <v>DL.CXXNR</v>
          </cell>
          <cell r="D983">
            <v>6.0534405296761573E-3</v>
          </cell>
          <cell r="E983">
            <v>7.7796607907765214E-3</v>
          </cell>
          <cell r="F983">
            <v>0</v>
          </cell>
          <cell r="G983">
            <v>9.2559470577713299E-3</v>
          </cell>
          <cell r="H983">
            <v>9.2559470577713299E-3</v>
          </cell>
          <cell r="I983">
            <v>9.2559470577713299E-3</v>
          </cell>
          <cell r="J983">
            <v>9.2559470577713299E-3</v>
          </cell>
          <cell r="K983">
            <v>9.2559470577715519E-3</v>
          </cell>
        </row>
        <row r="984">
          <cell r="B984" t="str">
            <v>New Tariff 10</v>
          </cell>
        </row>
        <row r="985">
          <cell r="B985" t="str">
            <v>New Tariff 11</v>
          </cell>
          <cell r="C985" t="str">
            <v/>
          </cell>
        </row>
        <row r="986">
          <cell r="B986" t="str">
            <v>High Voltage Demand</v>
          </cell>
          <cell r="C986" t="str">
            <v>DH</v>
          </cell>
          <cell r="D986">
            <v>-1.3125000000000497E-3</v>
          </cell>
          <cell r="E986">
            <v>-1.6765198976440576E-3</v>
          </cell>
          <cell r="G986">
            <v>-2.4757582009489187E-3</v>
          </cell>
          <cell r="H986">
            <v>-2.4757582009489187E-3</v>
          </cell>
          <cell r="I986">
            <v>-2.4757582009489187E-3</v>
          </cell>
          <cell r="J986">
            <v>-2.4757582009489187E-3</v>
          </cell>
          <cell r="K986">
            <v>-2.4757582009490298E-3</v>
          </cell>
        </row>
        <row r="987">
          <cell r="B987" t="str">
            <v>High Voltage Demand A</v>
          </cell>
          <cell r="C987" t="str">
            <v>DH.A</v>
          </cell>
          <cell r="D987">
            <v>-1.3125000000000497E-3</v>
          </cell>
          <cell r="E987">
            <v>-1.6765198976440576E-3</v>
          </cell>
          <cell r="G987">
            <v>-2.4757582009489187E-3</v>
          </cell>
          <cell r="H987">
            <v>-2.4757582009489187E-3</v>
          </cell>
          <cell r="I987">
            <v>-2.4757582009489187E-3</v>
          </cell>
          <cell r="J987">
            <v>-2.4757582009489187E-3</v>
          </cell>
          <cell r="K987">
            <v>-2.4757582009488077E-3</v>
          </cell>
        </row>
        <row r="988">
          <cell r="B988" t="str">
            <v>High Voltage Demand C</v>
          </cell>
          <cell r="C988" t="str">
            <v>DH.C</v>
          </cell>
          <cell r="D988">
            <v>-1.3125000000001608E-3</v>
          </cell>
          <cell r="E988">
            <v>-1.6765198976440576E-3</v>
          </cell>
          <cell r="G988">
            <v>-2.4757582009490298E-3</v>
          </cell>
          <cell r="H988">
            <v>-2.4757582009490298E-3</v>
          </cell>
          <cell r="I988">
            <v>-2.4757582009490298E-3</v>
          </cell>
          <cell r="J988">
            <v>-2.4757582009490298E-3</v>
          </cell>
          <cell r="K988">
            <v>-2.4757582009489187E-3</v>
          </cell>
        </row>
        <row r="989">
          <cell r="B989" t="str">
            <v>High Voltage Demand D1</v>
          </cell>
          <cell r="C989" t="str">
            <v>DH.D1</v>
          </cell>
          <cell r="D989">
            <v>-1.3125000000000497E-3</v>
          </cell>
          <cell r="E989">
            <v>-1.6765198976440576E-3</v>
          </cell>
          <cell r="G989">
            <v>-2.4757582009488077E-3</v>
          </cell>
          <cell r="H989">
            <v>-2.4757582009488077E-3</v>
          </cell>
          <cell r="I989">
            <v>-2.4757582009488077E-3</v>
          </cell>
          <cell r="J989">
            <v>-2.4757582009488077E-3</v>
          </cell>
          <cell r="K989">
            <v>-2.4757582009490298E-3</v>
          </cell>
        </row>
        <row r="990">
          <cell r="B990" t="str">
            <v>High Voltage Demand D2</v>
          </cell>
          <cell r="C990" t="str">
            <v>DH.D2</v>
          </cell>
          <cell r="D990">
            <v>-1.3125000000000497E-3</v>
          </cell>
          <cell r="E990">
            <v>-1.6765198976440576E-3</v>
          </cell>
          <cell r="G990">
            <v>-2.4757582009490298E-3</v>
          </cell>
          <cell r="H990">
            <v>-2.4757582009490298E-3</v>
          </cell>
          <cell r="I990">
            <v>-2.4757582009490298E-3</v>
          </cell>
          <cell r="J990">
            <v>-2.4757582009490298E-3</v>
          </cell>
          <cell r="K990">
            <v>-2.4757582009488077E-3</v>
          </cell>
        </row>
        <row r="991">
          <cell r="B991" t="str">
            <v>High Voltage Demand Docklands</v>
          </cell>
          <cell r="C991" t="str">
            <v>DH.DK</v>
          </cell>
          <cell r="D991">
            <v>-1.3125000000000497E-3</v>
          </cell>
          <cell r="E991">
            <v>-1.6765198976440576E-3</v>
          </cell>
          <cell r="G991">
            <v>-2.4757582009490298E-3</v>
          </cell>
          <cell r="H991">
            <v>-2.4757582009490298E-3</v>
          </cell>
          <cell r="I991">
            <v>-2.4757582009490298E-3</v>
          </cell>
          <cell r="J991">
            <v>-2.4757582009490298E-3</v>
          </cell>
          <cell r="K991">
            <v>-2.4757582009490298E-3</v>
          </cell>
        </row>
        <row r="992">
          <cell r="B992" t="str">
            <v>High Voltage Demand D3</v>
          </cell>
          <cell r="C992" t="str">
            <v>DH.D3</v>
          </cell>
          <cell r="D992">
            <v>-1.3125000000000497E-3</v>
          </cell>
          <cell r="E992">
            <v>-1.6765198976440576E-3</v>
          </cell>
          <cell r="G992">
            <v>-2.4757582009491408E-3</v>
          </cell>
          <cell r="H992">
            <v>-2.4757582009491408E-3</v>
          </cell>
          <cell r="I992">
            <v>-2.4757582009491408E-3</v>
          </cell>
          <cell r="J992">
            <v>-2.4757582009491408E-3</v>
          </cell>
          <cell r="K992">
            <v>-2.4757582009491408E-3</v>
          </cell>
        </row>
        <row r="993">
          <cell r="B993" t="str">
            <v>High Voltage Demand D4</v>
          </cell>
          <cell r="C993" t="str">
            <v>DH.D4</v>
          </cell>
          <cell r="D993">
            <v>-1.3125000000000497E-3</v>
          </cell>
          <cell r="E993">
            <v>-1.6765198976440576E-3</v>
          </cell>
          <cell r="G993">
            <v>-2.4757582009490298E-3</v>
          </cell>
          <cell r="H993">
            <v>-2.4757582009490298E-3</v>
          </cell>
          <cell r="I993">
            <v>-2.4757582009490298E-3</v>
          </cell>
          <cell r="J993">
            <v>-2.4757582009490298E-3</v>
          </cell>
          <cell r="K993">
            <v>-2.4757582009489187E-3</v>
          </cell>
        </row>
        <row r="994">
          <cell r="B994" t="str">
            <v>High Voltage Demand D5</v>
          </cell>
          <cell r="C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B995" t="str">
            <v>High Voltage Demand EN.R</v>
          </cell>
          <cell r="C995">
            <v>0</v>
          </cell>
          <cell r="D995">
            <v>-1.3125000000000497E-3</v>
          </cell>
          <cell r="E995">
            <v>-1.6765198976440576E-3</v>
          </cell>
          <cell r="F995">
            <v>0</v>
          </cell>
          <cell r="G995">
            <v>-2.4757582009489187E-3</v>
          </cell>
          <cell r="H995">
            <v>-2.4757582009489187E-3</v>
          </cell>
          <cell r="I995">
            <v>-2.4757582009489187E-3</v>
          </cell>
          <cell r="J995">
            <v>-2.4757582009489187E-3</v>
          </cell>
          <cell r="K995">
            <v>-2.4757582009490298E-3</v>
          </cell>
        </row>
        <row r="996">
          <cell r="B996" t="str">
            <v>High Voltage Demand EN.NR</v>
          </cell>
          <cell r="C996">
            <v>0</v>
          </cell>
          <cell r="D996">
            <v>-1.3125000000000497E-3</v>
          </cell>
          <cell r="E996">
            <v>-1.6765198976440576E-3</v>
          </cell>
          <cell r="F996">
            <v>0</v>
          </cell>
          <cell r="G996">
            <v>-2.4757582009489187E-3</v>
          </cell>
          <cell r="H996">
            <v>-2.4757582009489187E-3</v>
          </cell>
          <cell r="I996">
            <v>-2.4757582009489187E-3</v>
          </cell>
          <cell r="J996">
            <v>-2.4757582009489187E-3</v>
          </cell>
          <cell r="K996">
            <v>-2.4757582009490298E-3</v>
          </cell>
        </row>
        <row r="997">
          <cell r="B997" t="str">
            <v>New Tariff 11</v>
          </cell>
          <cell r="C997" t="str">
            <v/>
          </cell>
        </row>
        <row r="998">
          <cell r="B998" t="str">
            <v>New Tariff 1</v>
          </cell>
          <cell r="C998" t="str">
            <v/>
          </cell>
        </row>
        <row r="999">
          <cell r="B999" t="str">
            <v>New Tariff 2</v>
          </cell>
          <cell r="C999" t="str">
            <v/>
          </cell>
        </row>
        <row r="1000">
          <cell r="B1000" t="str">
            <v>High Voltage Demand (kVa)</v>
          </cell>
          <cell r="C1000" t="str">
            <v>DHk</v>
          </cell>
          <cell r="D1000">
            <v>-1.3125000000000497E-3</v>
          </cell>
          <cell r="F1000">
            <v>-2.095649872055072E-3</v>
          </cell>
          <cell r="G1000">
            <v>-2.4757582009489187E-3</v>
          </cell>
          <cell r="H1000">
            <v>-2.4757582009489187E-3</v>
          </cell>
          <cell r="I1000">
            <v>-2.4757582009489187E-3</v>
          </cell>
          <cell r="J1000">
            <v>-2.4757582009489187E-3</v>
          </cell>
          <cell r="K1000">
            <v>-2.4757582009490298E-3</v>
          </cell>
        </row>
        <row r="1001">
          <cell r="B1001" t="str">
            <v>High Voltage Demand Docklands (kVa)</v>
          </cell>
          <cell r="C1001" t="str">
            <v>DHDKk</v>
          </cell>
          <cell r="D1001">
            <v>-1.3125000000000497E-3</v>
          </cell>
          <cell r="F1001">
            <v>-2.095649872055072E-3</v>
          </cell>
          <cell r="G1001">
            <v>-2.4757582009490298E-3</v>
          </cell>
          <cell r="H1001">
            <v>-2.4757582009490298E-3</v>
          </cell>
          <cell r="I1001">
            <v>-2.4757582009490298E-3</v>
          </cell>
          <cell r="J1001">
            <v>-2.4757582009490298E-3</v>
          </cell>
          <cell r="K1001">
            <v>-2.4757582009490298E-3</v>
          </cell>
        </row>
        <row r="1002">
          <cell r="B1002" t="str">
            <v>New Tariff 5</v>
          </cell>
          <cell r="C1002" t="str">
            <v/>
          </cell>
        </row>
        <row r="1003">
          <cell r="B1003" t="str">
            <v>New Tariff 6</v>
          </cell>
          <cell r="C1003" t="str">
            <v/>
          </cell>
        </row>
        <row r="1004">
          <cell r="B1004" t="str">
            <v>New Tariff 7</v>
          </cell>
          <cell r="C1004" t="str">
            <v/>
          </cell>
        </row>
        <row r="1005">
          <cell r="B1005" t="str">
            <v>New Tariff 8</v>
          </cell>
          <cell r="C1005" t="str">
            <v/>
          </cell>
        </row>
        <row r="1006">
          <cell r="B1006" t="str">
            <v>New Tariff 9</v>
          </cell>
          <cell r="C1006" t="str">
            <v/>
          </cell>
        </row>
        <row r="1007">
          <cell r="B1007" t="str">
            <v>New Tariff 10</v>
          </cell>
          <cell r="C1007" t="str">
            <v/>
          </cell>
        </row>
        <row r="1008">
          <cell r="B1008" t="str">
            <v>New Tariff 11</v>
          </cell>
          <cell r="C1008" t="str">
            <v/>
          </cell>
        </row>
        <row r="1009">
          <cell r="B1009" t="str">
            <v>New Tariff 12</v>
          </cell>
          <cell r="C1009" t="str">
            <v/>
          </cell>
        </row>
        <row r="1010">
          <cell r="B1010" t="str">
            <v>New Tariff 1</v>
          </cell>
          <cell r="C1010" t="str">
            <v/>
          </cell>
        </row>
        <row r="1011">
          <cell r="B1011" t="str">
            <v>Subtransmission Demand A</v>
          </cell>
          <cell r="C1011" t="str">
            <v>DS.A</v>
          </cell>
          <cell r="D1011">
            <v>0</v>
          </cell>
          <cell r="E1011">
            <v>-1.5823970037453172E-2</v>
          </cell>
          <cell r="G1011">
            <v>-2.8568343134271035E-2</v>
          </cell>
          <cell r="H1011">
            <v>-2.8568343134271035E-2</v>
          </cell>
          <cell r="I1011">
            <v>-2.8568343134271035E-2</v>
          </cell>
          <cell r="J1011">
            <v>-2.8568343134271035E-2</v>
          </cell>
          <cell r="K1011">
            <v>-2.8568343134271035E-2</v>
          </cell>
        </row>
        <row r="1012">
          <cell r="B1012" t="str">
            <v>Subtransmission Demand G</v>
          </cell>
          <cell r="C1012" t="str">
            <v>DS.G</v>
          </cell>
          <cell r="D1012">
            <v>0</v>
          </cell>
          <cell r="E1012">
            <v>-1.5823970037453172E-2</v>
          </cell>
          <cell r="G1012">
            <v>-2.8568343134271035E-2</v>
          </cell>
          <cell r="H1012">
            <v>-2.8568343134271035E-2</v>
          </cell>
          <cell r="I1012">
            <v>-2.8568343134271035E-2</v>
          </cell>
          <cell r="J1012">
            <v>-2.8568343134271035E-2</v>
          </cell>
          <cell r="K1012">
            <v>-2.8568343134271035E-2</v>
          </cell>
        </row>
        <row r="1013">
          <cell r="B1013" t="str">
            <v>Subtransmission Demand S</v>
          </cell>
          <cell r="C1013" t="str">
            <v>DS.S</v>
          </cell>
          <cell r="D1013">
            <v>0</v>
          </cell>
          <cell r="E1013">
            <v>-1.5823970037453172E-2</v>
          </cell>
          <cell r="G1013">
            <v>-2.8568343134271035E-2</v>
          </cell>
          <cell r="H1013">
            <v>-2.8568343134271035E-2</v>
          </cell>
          <cell r="I1013">
            <v>-2.8568343134271035E-2</v>
          </cell>
          <cell r="J1013">
            <v>-2.8568343134271035E-2</v>
          </cell>
          <cell r="K1013">
            <v>-2.8568343134271035E-2</v>
          </cell>
        </row>
        <row r="1014">
          <cell r="B1014" t="str">
            <v>Subtransmission Demand (kVa)</v>
          </cell>
          <cell r="C1014" t="str">
            <v>DSk</v>
          </cell>
          <cell r="D1014">
            <v>0</v>
          </cell>
          <cell r="F1014">
            <v>-1.9779962546816465E-2</v>
          </cell>
          <cell r="G1014">
            <v>-2.8568343134271035E-2</v>
          </cell>
          <cell r="H1014">
            <v>-2.8568343134271035E-2</v>
          </cell>
          <cell r="I1014">
            <v>-2.8568343134271035E-2</v>
          </cell>
          <cell r="J1014">
            <v>-2.8568343134271035E-2</v>
          </cell>
          <cell r="K1014">
            <v>-2.8568343134271035E-2</v>
          </cell>
        </row>
        <row r="1015">
          <cell r="B1015" t="str">
            <v>New Tariff 5</v>
          </cell>
          <cell r="C1015" t="str">
            <v/>
          </cell>
        </row>
        <row r="1016">
          <cell r="B1016" t="str">
            <v>New Tariff 6</v>
          </cell>
          <cell r="C1016" t="str">
            <v/>
          </cell>
        </row>
        <row r="1017">
          <cell r="B1017" t="str">
            <v>New Tariff 7</v>
          </cell>
          <cell r="C1017" t="str">
            <v/>
          </cell>
        </row>
        <row r="1018">
          <cell r="B1018" t="str">
            <v>New Tariff 8</v>
          </cell>
          <cell r="C1018" t="str">
            <v/>
          </cell>
        </row>
        <row r="1019">
          <cell r="B1019" t="str">
            <v>New Tariff 9</v>
          </cell>
          <cell r="C1019" t="str">
            <v/>
          </cell>
        </row>
        <row r="1020">
          <cell r="B1020" t="str">
            <v>New Tariff 10</v>
          </cell>
          <cell r="C1020" t="str">
            <v/>
          </cell>
        </row>
        <row r="1021">
          <cell r="B1021" t="str">
            <v>New Tariff 11</v>
          </cell>
          <cell r="C1021" t="str">
            <v/>
          </cell>
        </row>
        <row r="1030">
          <cell r="B1030" t="str">
            <v>Source:</v>
          </cell>
          <cell r="E1030" t="str">
            <v>Demand charges</v>
          </cell>
          <cell r="G1030" t="str">
            <v>Peak charges</v>
          </cell>
          <cell r="K1030" t="str">
            <v>Off Peak charges</v>
          </cell>
          <cell r="M1030" t="str">
            <v>Summer Time of Use Tariffs</v>
          </cell>
          <cell r="Q1030" t="str">
            <v>Winter Time of use tariffs</v>
          </cell>
        </row>
        <row r="1031">
          <cell r="B1031" t="str">
            <v>Network Tariffs</v>
          </cell>
          <cell r="C1031" t="str">
            <v>Network Tariff Category</v>
          </cell>
          <cell r="D1031" t="str">
            <v>Customer No</v>
          </cell>
          <cell r="E1031" t="str">
            <v>kW</v>
          </cell>
          <cell r="F1031" t="str">
            <v>kVA</v>
          </cell>
          <cell r="G1031" t="str">
            <v>Block1</v>
          </cell>
          <cell r="H1031" t="str">
            <v>Block 2</v>
          </cell>
          <cell r="I1031" t="str">
            <v>Block 3</v>
          </cell>
          <cell r="J1031" t="str">
            <v>Block 4</v>
          </cell>
          <cell r="K1031" t="str">
            <v>Block 1</v>
          </cell>
          <cell r="L1031" t="str">
            <v>Block 2</v>
          </cell>
          <cell r="M1031" t="str">
            <v>Block 1</v>
          </cell>
          <cell r="N1031" t="str">
            <v>Block 2</v>
          </cell>
          <cell r="O1031" t="str">
            <v>Block 3</v>
          </cell>
          <cell r="P1031" t="str">
            <v>Block 4</v>
          </cell>
          <cell r="Q1031" t="str">
            <v>Block1</v>
          </cell>
          <cell r="R1031" t="str">
            <v>Block 2</v>
          </cell>
          <cell r="S1031" t="str">
            <v>Block 3</v>
          </cell>
          <cell r="T1031" t="str">
            <v>Block 4</v>
          </cell>
        </row>
        <row r="1032">
          <cell r="D1032" t="str">
            <v>%</v>
          </cell>
          <cell r="E1032" t="str">
            <v>%</v>
          </cell>
          <cell r="F1032" t="str">
            <v>%</v>
          </cell>
          <cell r="G1032" t="str">
            <v>%</v>
          </cell>
          <cell r="H1032" t="str">
            <v>%</v>
          </cell>
          <cell r="I1032" t="str">
            <v>%</v>
          </cell>
          <cell r="J1032" t="str">
            <v>%</v>
          </cell>
          <cell r="K1032" t="str">
            <v>%</v>
          </cell>
          <cell r="L1032" t="str">
            <v>%</v>
          </cell>
          <cell r="M1032" t="str">
            <v>%</v>
          </cell>
          <cell r="N1032" t="str">
            <v>%</v>
          </cell>
          <cell r="O1032" t="str">
            <v>%</v>
          </cell>
          <cell r="P1032" t="str">
            <v>%</v>
          </cell>
          <cell r="Q1032" t="str">
            <v>%</v>
          </cell>
          <cell r="R1032" t="str">
            <v>%</v>
          </cell>
          <cell r="S1032" t="str">
            <v>%</v>
          </cell>
          <cell r="T1032" t="str">
            <v>%</v>
          </cell>
        </row>
        <row r="1033">
          <cell r="B1033" t="str">
            <v>Residential Single Rate</v>
          </cell>
          <cell r="C1033" t="str">
            <v>D1</v>
          </cell>
          <cell r="D1033">
            <v>2.1071306313019678E-2</v>
          </cell>
          <cell r="G1033">
            <v>2.0959817720500595E-3</v>
          </cell>
          <cell r="H1033">
            <v>2.0959817720500595E-3</v>
          </cell>
          <cell r="I1033">
            <v>2.0959817720500595E-3</v>
          </cell>
          <cell r="J1033">
            <v>2.0959817720500595E-3</v>
          </cell>
          <cell r="K1033">
            <v>0</v>
          </cell>
        </row>
        <row r="1034">
          <cell r="B1034" t="str">
            <v>ClimateSaver</v>
          </cell>
          <cell r="C1034" t="str">
            <v>D1.CS</v>
          </cell>
          <cell r="D1034">
            <v>5.5958418730676973E-2</v>
          </cell>
          <cell r="G1034">
            <v>4.7931175747644383E-2</v>
          </cell>
          <cell r="H1034">
            <v>4.7931175747644383E-2</v>
          </cell>
          <cell r="I1034">
            <v>4.7931175747644383E-2</v>
          </cell>
          <cell r="J1034">
            <v>4.7931175747644383E-2</v>
          </cell>
          <cell r="K1034">
            <v>4.7923041750202344E-2</v>
          </cell>
        </row>
        <row r="1035">
          <cell r="B1035" t="str">
            <v>ClimateSaver Interval</v>
          </cell>
          <cell r="C1035" t="str">
            <v>D3.CS</v>
          </cell>
          <cell r="D1035">
            <v>5.5958418730676973E-2</v>
          </cell>
          <cell r="G1035">
            <v>4.7931175747644383E-2</v>
          </cell>
          <cell r="H1035">
            <v>4.7931175747644383E-2</v>
          </cell>
          <cell r="I1035">
            <v>4.7931175747644383E-2</v>
          </cell>
          <cell r="J1035">
            <v>4.7931175747644383E-2</v>
          </cell>
          <cell r="K1035">
            <v>4.7923041750202344E-2</v>
          </cell>
        </row>
        <row r="1036">
          <cell r="B1036" t="str">
            <v>New Tariff 3</v>
          </cell>
          <cell r="C1036">
            <v>0</v>
          </cell>
        </row>
        <row r="1037">
          <cell r="B1037" t="str">
            <v>New Tariff 4</v>
          </cell>
          <cell r="C1037" t="str">
            <v/>
          </cell>
        </row>
        <row r="1038">
          <cell r="B1038" t="str">
            <v>New Tariff 5</v>
          </cell>
          <cell r="C1038" t="str">
            <v/>
          </cell>
        </row>
        <row r="1039">
          <cell r="B1039" t="str">
            <v>New Tariff 6</v>
          </cell>
          <cell r="C1039" t="str">
            <v/>
          </cell>
        </row>
        <row r="1040">
          <cell r="B1040" t="str">
            <v>New Tariff 7</v>
          </cell>
          <cell r="C1040" t="str">
            <v/>
          </cell>
        </row>
        <row r="1041">
          <cell r="B1041" t="str">
            <v>New Tariff 8</v>
          </cell>
          <cell r="C1041" t="str">
            <v/>
          </cell>
        </row>
        <row r="1042">
          <cell r="B1042" t="str">
            <v>New Tariff 9</v>
          </cell>
          <cell r="C1042" t="str">
            <v/>
          </cell>
        </row>
        <row r="1043">
          <cell r="B1043" t="str">
            <v>New Tariff 10</v>
          </cell>
          <cell r="C1043" t="str">
            <v/>
          </cell>
        </row>
        <row r="1044">
          <cell r="B1044" t="str">
            <v>New Tariff 11</v>
          </cell>
          <cell r="C1044" t="str">
            <v/>
          </cell>
        </row>
        <row r="1045">
          <cell r="B1045" t="str">
            <v>Residential Two Rate 5d</v>
          </cell>
          <cell r="C1045" t="str">
            <v>D2</v>
          </cell>
          <cell r="D1045">
            <v>0</v>
          </cell>
          <cell r="G1045">
            <v>-4.5639227895843848E-2</v>
          </cell>
          <cell r="H1045">
            <v>-4.5639227895843848E-2</v>
          </cell>
          <cell r="I1045">
            <v>-4.5639227895843848E-2</v>
          </cell>
          <cell r="J1045">
            <v>-4.5639227895843848E-2</v>
          </cell>
          <cell r="K1045">
            <v>-9.5831636967210754E-3</v>
          </cell>
        </row>
        <row r="1046">
          <cell r="B1046" t="str">
            <v>Docklands Two Rate 5d</v>
          </cell>
          <cell r="C1046" t="str">
            <v>D2.DK</v>
          </cell>
          <cell r="D1046">
            <v>3.4284949743281778E-3</v>
          </cell>
          <cell r="G1046">
            <v>2.9540850776501593E-3</v>
          </cell>
          <cell r="H1046">
            <v>2.9540850776501593E-3</v>
          </cell>
          <cell r="I1046">
            <v>2.9540850776501593E-3</v>
          </cell>
          <cell r="J1046">
            <v>2.9540850776501593E-3</v>
          </cell>
          <cell r="K1046">
            <v>2.9844472467424055E-3</v>
          </cell>
        </row>
        <row r="1047">
          <cell r="B1047" t="str">
            <v>Residential Interval</v>
          </cell>
          <cell r="C1047" t="str">
            <v>D3</v>
          </cell>
          <cell r="D1047">
            <v>3.4284949743281778E-3</v>
          </cell>
          <cell r="G1047">
            <v>2.9540850776501593E-3</v>
          </cell>
          <cell r="H1047">
            <v>2.9540850776501593E-3</v>
          </cell>
          <cell r="I1047">
            <v>2.9540850776501593E-3</v>
          </cell>
          <cell r="J1047">
            <v>2.9540850776501593E-3</v>
          </cell>
          <cell r="K1047">
            <v>2.9844472467424055E-3</v>
          </cell>
        </row>
        <row r="1048">
          <cell r="B1048" t="str">
            <v>Residential AMI</v>
          </cell>
          <cell r="C1048" t="str">
            <v>D4</v>
          </cell>
          <cell r="D1048">
            <v>3.4284949743281778E-3</v>
          </cell>
          <cell r="M1048">
            <v>6.6851264733238658E-3</v>
          </cell>
          <cell r="N1048">
            <v>6.6851264733238658E-3</v>
          </cell>
          <cell r="O1048">
            <v>6.6851264733238658E-3</v>
          </cell>
          <cell r="Q1048">
            <v>6.6851264733240878E-3</v>
          </cell>
          <cell r="R1048">
            <v>6.6851264733240878E-3</v>
          </cell>
          <cell r="S1048">
            <v>6.6851264733240878E-3</v>
          </cell>
        </row>
        <row r="1049">
          <cell r="B1049" t="str">
            <v>Residential Docklands AMI</v>
          </cell>
          <cell r="C1049" t="str">
            <v>D4.DK</v>
          </cell>
          <cell r="D1049">
            <v>3.4284949743281778E-3</v>
          </cell>
          <cell r="M1049">
            <v>6.6851264733238658E-3</v>
          </cell>
          <cell r="N1049">
            <v>6.6851264733238658E-3</v>
          </cell>
          <cell r="O1049">
            <v>6.6851264733238658E-3</v>
          </cell>
          <cell r="Q1049">
            <v>6.6851264733240878E-3</v>
          </cell>
          <cell r="R1049">
            <v>6.6851264733240878E-3</v>
          </cell>
          <cell r="S1049">
            <v>6.6851264733240878E-3</v>
          </cell>
        </row>
        <row r="1050">
          <cell r="B1050" t="str">
            <v>New Tariff 5</v>
          </cell>
          <cell r="C1050" t="str">
            <v/>
          </cell>
          <cell r="D1050">
            <v>3.4284949743281778E-3</v>
          </cell>
          <cell r="M1050">
            <v>6.6851264733238658E-3</v>
          </cell>
          <cell r="N1050">
            <v>6.6851264733238658E-3</v>
          </cell>
          <cell r="O1050">
            <v>6.6851264733238658E-3</v>
          </cell>
          <cell r="Q1050">
            <v>6.6851264733240878E-3</v>
          </cell>
          <cell r="R1050">
            <v>6.6851264733240878E-3</v>
          </cell>
          <cell r="S1050">
            <v>6.6851264733240878E-3</v>
          </cell>
        </row>
        <row r="1051">
          <cell r="B1051" t="str">
            <v>New Tariff 6</v>
          </cell>
          <cell r="C1051" t="str">
            <v/>
          </cell>
          <cell r="D1051">
            <v>3.4284949743281778E-3</v>
          </cell>
          <cell r="M1051">
            <v>6.6851264733238658E-3</v>
          </cell>
          <cell r="N1051">
            <v>6.6851264733238658E-3</v>
          </cell>
          <cell r="O1051">
            <v>6.6851264733238658E-3</v>
          </cell>
          <cell r="Q1051">
            <v>6.6851264733240878E-3</v>
          </cell>
          <cell r="R1051">
            <v>6.6851264733240878E-3</v>
          </cell>
          <cell r="S1051">
            <v>6.6851264733240878E-3</v>
          </cell>
        </row>
        <row r="1052">
          <cell r="B1052" t="str">
            <v>New Tariff 7</v>
          </cell>
          <cell r="C1052" t="str">
            <v/>
          </cell>
        </row>
        <row r="1053">
          <cell r="B1053" t="str">
            <v>New Tariff 8</v>
          </cell>
          <cell r="C1053" t="str">
            <v/>
          </cell>
        </row>
        <row r="1054">
          <cell r="B1054" t="str">
            <v>New Tariff 9</v>
          </cell>
          <cell r="C1054" t="str">
            <v/>
          </cell>
        </row>
        <row r="1055">
          <cell r="B1055" t="str">
            <v>New Tariff 10</v>
          </cell>
          <cell r="C1055" t="str">
            <v/>
          </cell>
        </row>
        <row r="1056">
          <cell r="B1056" t="str">
            <v>New Tariff 11</v>
          </cell>
          <cell r="C1056" t="str">
            <v/>
          </cell>
        </row>
        <row r="1057">
          <cell r="B1057" t="str">
            <v>Dedicated circuit</v>
          </cell>
          <cell r="C1057" t="str">
            <v>DD1</v>
          </cell>
          <cell r="D1057">
            <v>-6.6669596750884352E-2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-6.666839472251751E-2</v>
          </cell>
        </row>
        <row r="1058">
          <cell r="B1058" t="str">
            <v>Hot Water Interval</v>
          </cell>
          <cell r="C1058" t="str">
            <v>D3.HW</v>
          </cell>
          <cell r="D1058">
            <v>-6.6669596750884352E-2</v>
          </cell>
          <cell r="K1058">
            <v>-6.666839472251751E-2</v>
          </cell>
        </row>
        <row r="1059">
          <cell r="B1059" t="str">
            <v>Dedicated Circuit AMI - Slab Heat</v>
          </cell>
          <cell r="C1059" t="str">
            <v>DCSH</v>
          </cell>
          <cell r="D1059">
            <v>-6.6669596750884352E-2</v>
          </cell>
          <cell r="K1059">
            <v>-6.666839472251751E-2</v>
          </cell>
        </row>
        <row r="1060">
          <cell r="B1060" t="str">
            <v>Dedicated Circuit AMI - Hot Water</v>
          </cell>
          <cell r="C1060" t="str">
            <v>DCHW</v>
          </cell>
          <cell r="D1060">
            <v>-6.6669596750884352E-2</v>
          </cell>
          <cell r="K1060">
            <v>-6.666839472251751E-2</v>
          </cell>
        </row>
        <row r="1061">
          <cell r="B1061" t="str">
            <v>New Tariff 4</v>
          </cell>
          <cell r="C1061" t="str">
            <v/>
          </cell>
        </row>
        <row r="1062">
          <cell r="B1062" t="str">
            <v>New Tariff 5</v>
          </cell>
          <cell r="C1062" t="str">
            <v/>
          </cell>
        </row>
        <row r="1063">
          <cell r="B1063" t="str">
            <v>New Tariff 6</v>
          </cell>
          <cell r="C1063" t="str">
            <v/>
          </cell>
        </row>
        <row r="1064">
          <cell r="B1064" t="str">
            <v>New Tariff 7</v>
          </cell>
          <cell r="C1064" t="str">
            <v/>
          </cell>
        </row>
        <row r="1065">
          <cell r="B1065" t="str">
            <v>New Tariff 8</v>
          </cell>
          <cell r="C1065" t="str">
            <v/>
          </cell>
        </row>
        <row r="1066">
          <cell r="B1066" t="str">
            <v>New Tariff 9</v>
          </cell>
          <cell r="C1066" t="str">
            <v/>
          </cell>
        </row>
        <row r="1067">
          <cell r="B1067" t="str">
            <v>New Tariff 10</v>
          </cell>
          <cell r="C1067" t="str">
            <v/>
          </cell>
        </row>
        <row r="1068">
          <cell r="B1068" t="str">
            <v>New Tariff 11</v>
          </cell>
          <cell r="C1068" t="str">
            <v/>
          </cell>
        </row>
        <row r="1069">
          <cell r="B1069" t="str">
            <v>Non-Residential Single Rate</v>
          </cell>
          <cell r="C1069" t="str">
            <v>ND1</v>
          </cell>
          <cell r="D1069">
            <v>-2.0314225525952079E-2</v>
          </cell>
          <cell r="G1069">
            <v>-2.2582595398129457E-2</v>
          </cell>
          <cell r="H1069">
            <v>-2.2582595398129457E-2</v>
          </cell>
          <cell r="I1069">
            <v>-2.2582595398129457E-2</v>
          </cell>
          <cell r="J1069">
            <v>-2.2582595398129457E-2</v>
          </cell>
          <cell r="K1069">
            <v>0</v>
          </cell>
        </row>
        <row r="1070">
          <cell r="B1070" t="str">
            <v>Non-Residential Single Rate (R)</v>
          </cell>
          <cell r="C1070" t="str">
            <v>ND1.R</v>
          </cell>
          <cell r="D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B1071" t="str">
            <v>New Tariff 2</v>
          </cell>
          <cell r="C1071" t="str">
            <v/>
          </cell>
        </row>
        <row r="1072">
          <cell r="B1072" t="str">
            <v>New Tariff 3</v>
          </cell>
          <cell r="C1072" t="str">
            <v/>
          </cell>
        </row>
        <row r="1073">
          <cell r="B1073" t="str">
            <v>New Tariff 4</v>
          </cell>
          <cell r="C1073" t="str">
            <v/>
          </cell>
        </row>
        <row r="1074">
          <cell r="B1074" t="str">
            <v>New Tariff 5</v>
          </cell>
          <cell r="C1074" t="str">
            <v/>
          </cell>
        </row>
        <row r="1075">
          <cell r="B1075" t="str">
            <v>New Tariff 6</v>
          </cell>
          <cell r="C1075" t="str">
            <v/>
          </cell>
        </row>
        <row r="1076">
          <cell r="B1076" t="str">
            <v>New Tariff 7</v>
          </cell>
          <cell r="C1076" t="str">
            <v/>
          </cell>
        </row>
        <row r="1077">
          <cell r="B1077" t="str">
            <v>New Tariff 8</v>
          </cell>
          <cell r="C1077" t="str">
            <v/>
          </cell>
        </row>
        <row r="1078">
          <cell r="B1078" t="str">
            <v>New Tariff 9</v>
          </cell>
          <cell r="C1078" t="str">
            <v/>
          </cell>
        </row>
        <row r="1079">
          <cell r="B1079" t="str">
            <v>New Tariff 10</v>
          </cell>
          <cell r="C1079" t="str">
            <v/>
          </cell>
        </row>
        <row r="1080">
          <cell r="B1080" t="str">
            <v>New Tariff 11</v>
          </cell>
          <cell r="C1080" t="str">
            <v/>
          </cell>
        </row>
        <row r="1081">
          <cell r="B1081" t="str">
            <v>Non-Residential Two Rate 5d</v>
          </cell>
          <cell r="C1081" t="str">
            <v>ND2</v>
          </cell>
          <cell r="D1081">
            <v>3.0132058582347465E-2</v>
          </cell>
          <cell r="G1081">
            <v>1.7821802071508186E-2</v>
          </cell>
          <cell r="H1081">
            <v>1.7821802071508186E-2</v>
          </cell>
          <cell r="I1081">
            <v>1.7821802071508186E-2</v>
          </cell>
          <cell r="J1081">
            <v>1.7821802071508186E-2</v>
          </cell>
          <cell r="K1081">
            <v>2.211334587141689E-2</v>
          </cell>
        </row>
        <row r="1082">
          <cell r="B1082" t="str">
            <v>Business Sunraysia</v>
          </cell>
          <cell r="C1082">
            <v>0</v>
          </cell>
          <cell r="D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B1083" t="str">
            <v>Non-Residential Interval</v>
          </cell>
          <cell r="C1083" t="str">
            <v>ND5</v>
          </cell>
          <cell r="D1083">
            <v>3.0132058582347465E-2</v>
          </cell>
          <cell r="G1083">
            <v>1.7821802071508186E-2</v>
          </cell>
          <cell r="H1083">
            <v>1.7821802071508186E-2</v>
          </cell>
          <cell r="I1083">
            <v>1.7821802071508186E-2</v>
          </cell>
          <cell r="J1083">
            <v>1.7821802071508186E-2</v>
          </cell>
          <cell r="K1083">
            <v>2.211334587141689E-2</v>
          </cell>
        </row>
        <row r="1084">
          <cell r="B1084" t="str">
            <v>Non-Residential AMI</v>
          </cell>
          <cell r="C1084" t="str">
            <v>ND7</v>
          </cell>
          <cell r="D1084">
            <v>3.0132058582347465E-2</v>
          </cell>
          <cell r="M1084">
            <v>6.6851264733238658E-3</v>
          </cell>
          <cell r="N1084">
            <v>6.6851264733238658E-3</v>
          </cell>
          <cell r="O1084">
            <v>6.6851264733238658E-3</v>
          </cell>
          <cell r="Q1084">
            <v>6.6851264733240878E-3</v>
          </cell>
          <cell r="R1084">
            <v>6.6851264733240878E-3</v>
          </cell>
          <cell r="S1084">
            <v>6.6851264733240878E-3</v>
          </cell>
        </row>
        <row r="1085">
          <cell r="B1085" t="str">
            <v>New Tariff 4</v>
          </cell>
          <cell r="C1085" t="str">
            <v/>
          </cell>
          <cell r="D1085">
            <v>3.0132058582347465E-2</v>
          </cell>
          <cell r="M1085">
            <v>6.6851264733238658E-3</v>
          </cell>
          <cell r="N1085">
            <v>6.6851264733238658E-3</v>
          </cell>
          <cell r="O1085">
            <v>6.6851264733238658E-3</v>
          </cell>
          <cell r="Q1085">
            <v>6.6851264733240878E-3</v>
          </cell>
          <cell r="R1085">
            <v>6.6851264733240878E-3</v>
          </cell>
          <cell r="S1085">
            <v>6.6851264733240878E-3</v>
          </cell>
        </row>
        <row r="1086">
          <cell r="B1086" t="str">
            <v>New Tariff 5</v>
          </cell>
          <cell r="C1086" t="str">
            <v/>
          </cell>
        </row>
        <row r="1087">
          <cell r="B1087" t="str">
            <v>New Tariff 6</v>
          </cell>
          <cell r="C1087" t="str">
            <v/>
          </cell>
        </row>
        <row r="1088">
          <cell r="B1088" t="str">
            <v>New Tariff 7</v>
          </cell>
          <cell r="C1088" t="str">
            <v/>
          </cell>
        </row>
        <row r="1089">
          <cell r="B1089" t="str">
            <v>New Tariff 8</v>
          </cell>
          <cell r="C1089" t="str">
            <v/>
          </cell>
        </row>
        <row r="1090">
          <cell r="B1090" t="str">
            <v>New Tariff 9</v>
          </cell>
          <cell r="C1090" t="str">
            <v/>
          </cell>
        </row>
        <row r="1091">
          <cell r="B1091" t="str">
            <v>New Tariff 10</v>
          </cell>
          <cell r="C1091" t="str">
            <v/>
          </cell>
        </row>
        <row r="1092">
          <cell r="B1092" t="str">
            <v>New Tariff 11</v>
          </cell>
          <cell r="C1092" t="str">
            <v/>
          </cell>
        </row>
        <row r="1093">
          <cell r="B1093" t="str">
            <v>Non-Residential Two Rate 7d</v>
          </cell>
          <cell r="C1093" t="str">
            <v>ND3</v>
          </cell>
          <cell r="D1093">
            <v>-2.0506527819233011E-2</v>
          </cell>
          <cell r="G1093">
            <v>-4.813438862865449E-2</v>
          </cell>
          <cell r="H1093">
            <v>-4.813438862865449E-2</v>
          </cell>
          <cell r="I1093">
            <v>-4.813438862865449E-2</v>
          </cell>
          <cell r="J1093">
            <v>-4.813438862865449E-2</v>
          </cell>
          <cell r="K1093">
            <v>-6.4879564879565144E-2</v>
          </cell>
        </row>
        <row r="1094">
          <cell r="B1094" t="str">
            <v>New Tariff  1</v>
          </cell>
          <cell r="C1094" t="str">
            <v/>
          </cell>
        </row>
        <row r="1095">
          <cell r="B1095" t="str">
            <v>New Tariff  2</v>
          </cell>
          <cell r="C1095" t="str">
            <v/>
          </cell>
        </row>
        <row r="1096">
          <cell r="B1096" t="str">
            <v>New Tariff  3</v>
          </cell>
          <cell r="C1096" t="str">
            <v/>
          </cell>
        </row>
        <row r="1097">
          <cell r="B1097" t="str">
            <v>New Tariff  4</v>
          </cell>
          <cell r="C1097" t="str">
            <v/>
          </cell>
        </row>
        <row r="1098">
          <cell r="B1098" t="str">
            <v>New Tariff  5</v>
          </cell>
          <cell r="C1098" t="str">
            <v/>
          </cell>
        </row>
        <row r="1099">
          <cell r="B1099" t="str">
            <v>New Tariff  6</v>
          </cell>
          <cell r="C1099" t="str">
            <v/>
          </cell>
        </row>
        <row r="1100">
          <cell r="B1100" t="str">
            <v>New Tariff  7</v>
          </cell>
          <cell r="C1100" t="str">
            <v/>
          </cell>
        </row>
        <row r="1101">
          <cell r="B1101" t="str">
            <v>New Tariff  8</v>
          </cell>
          <cell r="C1101" t="str">
            <v/>
          </cell>
        </row>
        <row r="1102">
          <cell r="B1102" t="str">
            <v>New Tariff  9</v>
          </cell>
          <cell r="C1102" t="str">
            <v/>
          </cell>
        </row>
        <row r="1103">
          <cell r="B1103" t="str">
            <v>New Tariff  10</v>
          </cell>
          <cell r="C1103" t="str">
            <v/>
          </cell>
        </row>
        <row r="1104">
          <cell r="B1104" t="str">
            <v>New Tariff  11</v>
          </cell>
          <cell r="C1104" t="str">
            <v/>
          </cell>
        </row>
        <row r="1105">
          <cell r="B1105" t="str">
            <v>Unmetered supplies</v>
          </cell>
          <cell r="C1105" t="str">
            <v>PL2</v>
          </cell>
          <cell r="D1105">
            <v>9.4310968016280139E-3</v>
          </cell>
          <cell r="G1105">
            <v>2.7571543100143092E-2</v>
          </cell>
          <cell r="H1105">
            <v>2.7571543100143092E-2</v>
          </cell>
          <cell r="I1105">
            <v>2.7571543100143092E-2</v>
          </cell>
          <cell r="J1105">
            <v>2.7571543100143092E-2</v>
          </cell>
          <cell r="K1105">
            <v>2.757154310014287E-2</v>
          </cell>
        </row>
        <row r="1106">
          <cell r="B1106" t="str">
            <v>New Tariff 1</v>
          </cell>
        </row>
        <row r="1107">
          <cell r="B1107" t="str">
            <v>New Tariff 2</v>
          </cell>
          <cell r="C1107" t="str">
            <v/>
          </cell>
        </row>
        <row r="1108">
          <cell r="B1108" t="str">
            <v>Large Low Voltage Demand (kVa)</v>
          </cell>
          <cell r="C1108" t="str">
            <v>DLk</v>
          </cell>
          <cell r="D1108">
            <v>6.0534405296761573E-3</v>
          </cell>
          <cell r="F1108">
            <v>7.1171314319004586E-3</v>
          </cell>
          <cell r="G1108">
            <v>6.778609720437867E-3</v>
          </cell>
          <cell r="H1108">
            <v>6.778609720437867E-3</v>
          </cell>
          <cell r="I1108">
            <v>6.778609720437867E-3</v>
          </cell>
          <cell r="J1108">
            <v>6.778609720437867E-3</v>
          </cell>
          <cell r="K1108">
            <v>6.778609720437867E-3</v>
          </cell>
        </row>
        <row r="1109">
          <cell r="B1109" t="str">
            <v>Large Low Voltage Demand Docklands (kVa)</v>
          </cell>
          <cell r="C1109" t="str">
            <v>DLDKk</v>
          </cell>
          <cell r="D1109">
            <v>6.0534405296761573E-3</v>
          </cell>
          <cell r="F1109">
            <v>7.1171314319004586E-3</v>
          </cell>
          <cell r="G1109">
            <v>6.778609720437867E-3</v>
          </cell>
          <cell r="H1109">
            <v>6.778609720437645E-3</v>
          </cell>
          <cell r="I1109">
            <v>6.778609720437645E-3</v>
          </cell>
          <cell r="J1109">
            <v>6.778609720437645E-3</v>
          </cell>
          <cell r="K1109">
            <v>6.778609720437645E-3</v>
          </cell>
        </row>
        <row r="1110">
          <cell r="B1110" t="str">
            <v>Large Low Voltage Demand CXX (kVa)</v>
          </cell>
          <cell r="C1110" t="str">
            <v>DLCXXk</v>
          </cell>
          <cell r="D1110">
            <v>6.0534405296761573E-3</v>
          </cell>
          <cell r="F1110">
            <v>7.1171314319004586E-3</v>
          </cell>
          <cell r="G1110">
            <v>6.778609720437867E-3</v>
          </cell>
          <cell r="H1110">
            <v>6.778609720437867E-3</v>
          </cell>
          <cell r="I1110">
            <v>6.778609720437867E-3</v>
          </cell>
          <cell r="J1110">
            <v>6.778609720437867E-3</v>
          </cell>
          <cell r="K1110">
            <v>6.778609720437867E-3</v>
          </cell>
        </row>
        <row r="1111">
          <cell r="B1111" t="str">
            <v>New Tariff 6</v>
          </cell>
          <cell r="C1111" t="str">
            <v/>
          </cell>
        </row>
        <row r="1112">
          <cell r="B1112" t="str">
            <v>New Tariff 7</v>
          </cell>
          <cell r="C1112" t="str">
            <v/>
          </cell>
        </row>
        <row r="1113">
          <cell r="B1113" t="str">
            <v>New Tariff 8</v>
          </cell>
          <cell r="C1113" t="str">
            <v/>
          </cell>
        </row>
        <row r="1114">
          <cell r="B1114" t="str">
            <v>New Tariff 9</v>
          </cell>
          <cell r="C1114" t="str">
            <v/>
          </cell>
        </row>
        <row r="1115">
          <cell r="B1115" t="str">
            <v>New Tariff 10</v>
          </cell>
          <cell r="C1115" t="str">
            <v/>
          </cell>
        </row>
        <row r="1116">
          <cell r="B1116" t="str">
            <v>New Tariff 11</v>
          </cell>
          <cell r="C1116" t="str">
            <v/>
          </cell>
        </row>
        <row r="1117">
          <cell r="B1117" t="str">
            <v>Large Low Voltage Demand</v>
          </cell>
          <cell r="C1117" t="str">
            <v>DL</v>
          </cell>
          <cell r="D1117">
            <v>6.0534405296761573E-3</v>
          </cell>
          <cell r="E1117">
            <v>5.6937051455203669E-3</v>
          </cell>
          <cell r="G1117">
            <v>6.778609720437867E-3</v>
          </cell>
          <cell r="H1117">
            <v>6.778609720437867E-3</v>
          </cell>
          <cell r="I1117">
            <v>6.778609720437867E-3</v>
          </cell>
          <cell r="J1117">
            <v>6.778609720437867E-3</v>
          </cell>
          <cell r="K1117">
            <v>6.7786097204380891E-3</v>
          </cell>
        </row>
        <row r="1118">
          <cell r="B1118" t="str">
            <v>Large Low Voltage Demand A</v>
          </cell>
          <cell r="C1118" t="str">
            <v>DL.A</v>
          </cell>
          <cell r="D1118">
            <v>6.0534405296759353E-3</v>
          </cell>
          <cell r="E1118">
            <v>5.6937051455203669E-3</v>
          </cell>
          <cell r="G1118">
            <v>6.778609720437645E-3</v>
          </cell>
          <cell r="H1118">
            <v>6.778609720437645E-3</v>
          </cell>
          <cell r="I1118">
            <v>6.778609720437645E-3</v>
          </cell>
          <cell r="J1118">
            <v>6.778609720437645E-3</v>
          </cell>
          <cell r="K1118">
            <v>6.778609720437645E-3</v>
          </cell>
        </row>
        <row r="1119">
          <cell r="B1119" t="str">
            <v>Large Low Voltage Demand C</v>
          </cell>
          <cell r="C1119" t="str">
            <v>DL.C</v>
          </cell>
          <cell r="D1119">
            <v>6.0534405296761573E-3</v>
          </cell>
          <cell r="E1119">
            <v>5.6937051455203669E-3</v>
          </cell>
          <cell r="G1119">
            <v>6.778609720437867E-3</v>
          </cell>
          <cell r="H1119">
            <v>6.778609720437867E-3</v>
          </cell>
          <cell r="I1119">
            <v>6.778609720437867E-3</v>
          </cell>
          <cell r="J1119">
            <v>6.778609720437867E-3</v>
          </cell>
          <cell r="K1119">
            <v>6.778609720437867E-3</v>
          </cell>
        </row>
        <row r="1120">
          <cell r="B1120" t="str">
            <v>Large Low Voltage Demand S</v>
          </cell>
          <cell r="C1120" t="str">
            <v>DL.S</v>
          </cell>
          <cell r="D1120">
            <v>6.0534405296763794E-3</v>
          </cell>
          <cell r="E1120">
            <v>5.6937051455203669E-3</v>
          </cell>
          <cell r="G1120">
            <v>6.778609720437867E-3</v>
          </cell>
          <cell r="H1120">
            <v>6.778609720437867E-3</v>
          </cell>
          <cell r="I1120">
            <v>6.778609720437867E-3</v>
          </cell>
          <cell r="J1120">
            <v>6.778609720437867E-3</v>
          </cell>
          <cell r="K1120">
            <v>6.778609720437867E-3</v>
          </cell>
        </row>
        <row r="1121">
          <cell r="B1121" t="str">
            <v>Large Low Voltage Demand Docklands</v>
          </cell>
          <cell r="C1121" t="str">
            <v>DL.DK</v>
          </cell>
          <cell r="D1121">
            <v>6.0534405296759353E-3</v>
          </cell>
          <cell r="E1121">
            <v>5.6937051455203669E-3</v>
          </cell>
          <cell r="G1121">
            <v>6.778609720437867E-3</v>
          </cell>
          <cell r="H1121">
            <v>6.778609720437867E-3</v>
          </cell>
          <cell r="I1121">
            <v>6.778609720437867E-3</v>
          </cell>
          <cell r="J1121">
            <v>6.778609720437867E-3</v>
          </cell>
          <cell r="K1121">
            <v>6.778609720437867E-3</v>
          </cell>
        </row>
        <row r="1122">
          <cell r="B1122" t="str">
            <v>Large Low Voltage Demand CXX</v>
          </cell>
          <cell r="C1122" t="str">
            <v>DL.CXX</v>
          </cell>
          <cell r="D1122">
            <v>6.0534405296761573E-3</v>
          </cell>
          <cell r="E1122">
            <v>5.6937051455203669E-3</v>
          </cell>
          <cell r="G1122">
            <v>6.778609720437867E-3</v>
          </cell>
          <cell r="H1122">
            <v>6.778609720437867E-3</v>
          </cell>
          <cell r="I1122">
            <v>6.778609720437867E-3</v>
          </cell>
          <cell r="J1122">
            <v>6.778609720437867E-3</v>
          </cell>
          <cell r="K1122">
            <v>6.778609720437645E-3</v>
          </cell>
        </row>
        <row r="1123">
          <cell r="B1123" t="str">
            <v>Large Low Voltage Demand EN.R</v>
          </cell>
          <cell r="C1123" t="str">
            <v>DL.R</v>
          </cell>
          <cell r="D1123">
            <v>6.0534405296761573E-3</v>
          </cell>
          <cell r="E1123">
            <v>5.6937051455203669E-3</v>
          </cell>
          <cell r="F1123">
            <v>0</v>
          </cell>
          <cell r="G1123">
            <v>6.778609720437867E-3</v>
          </cell>
          <cell r="H1123">
            <v>6.778609720437867E-3</v>
          </cell>
          <cell r="I1123">
            <v>6.778609720437867E-3</v>
          </cell>
          <cell r="J1123">
            <v>6.778609720437867E-3</v>
          </cell>
          <cell r="K1123">
            <v>6.7786097204380891E-3</v>
          </cell>
        </row>
        <row r="1124">
          <cell r="B1124" t="str">
            <v>Large Low Voltage Demand EN.NR</v>
          </cell>
          <cell r="C1124" t="str">
            <v>DL.NR</v>
          </cell>
          <cell r="D1124">
            <v>6.0534405296759353E-3</v>
          </cell>
          <cell r="E1124">
            <v>5.6937051455203669E-3</v>
          </cell>
          <cell r="F1124">
            <v>0</v>
          </cell>
          <cell r="G1124">
            <v>6.778609720437867E-3</v>
          </cell>
          <cell r="H1124">
            <v>6.778609720437867E-3</v>
          </cell>
          <cell r="I1124">
            <v>6.778609720437867E-3</v>
          </cell>
          <cell r="J1124">
            <v>6.778609720437867E-3</v>
          </cell>
          <cell r="K1124">
            <v>6.7786097204380891E-3</v>
          </cell>
        </row>
        <row r="1125">
          <cell r="B1125" t="str">
            <v>Large Low Voltage Demand EN.R CXX</v>
          </cell>
          <cell r="C1125" t="str">
            <v>DL.CXXR</v>
          </cell>
          <cell r="D1125">
            <v>6.0534405296761573E-3</v>
          </cell>
          <cell r="E1125">
            <v>5.6937051455203669E-3</v>
          </cell>
          <cell r="F1125">
            <v>0</v>
          </cell>
          <cell r="G1125">
            <v>6.778609720437867E-3</v>
          </cell>
          <cell r="H1125">
            <v>6.778609720437867E-3</v>
          </cell>
          <cell r="I1125">
            <v>6.778609720437867E-3</v>
          </cell>
          <cell r="J1125">
            <v>6.778609720437867E-3</v>
          </cell>
          <cell r="K1125">
            <v>6.778609720437645E-3</v>
          </cell>
        </row>
        <row r="1126">
          <cell r="B1126" t="str">
            <v>Large Low Voltage Demand EN.NR CXX</v>
          </cell>
          <cell r="C1126" t="str">
            <v>DL.CXXNR</v>
          </cell>
          <cell r="D1126">
            <v>6.0534405296761573E-3</v>
          </cell>
          <cell r="E1126">
            <v>5.6937051455203669E-3</v>
          </cell>
          <cell r="F1126">
            <v>0</v>
          </cell>
          <cell r="G1126">
            <v>6.778609720437867E-3</v>
          </cell>
          <cell r="H1126">
            <v>6.778609720437867E-3</v>
          </cell>
          <cell r="I1126">
            <v>6.778609720437867E-3</v>
          </cell>
          <cell r="J1126">
            <v>6.778609720437867E-3</v>
          </cell>
          <cell r="K1126">
            <v>6.778609720437645E-3</v>
          </cell>
        </row>
        <row r="1127">
          <cell r="B1127" t="str">
            <v>New Tariff 10</v>
          </cell>
          <cell r="C1127">
            <v>0</v>
          </cell>
        </row>
        <row r="1128">
          <cell r="B1128" t="str">
            <v>New Tariff 11</v>
          </cell>
          <cell r="C1128" t="str">
            <v/>
          </cell>
        </row>
        <row r="1129">
          <cell r="B1129" t="str">
            <v>High Voltage Demand</v>
          </cell>
          <cell r="C1129" t="str">
            <v>DH</v>
          </cell>
          <cell r="D1129">
            <v>-1.3125000000000497E-3</v>
          </cell>
          <cell r="E1129">
            <v>-2.275941311649321E-3</v>
          </cell>
          <cell r="G1129">
            <v>-3.3609100310239004E-3</v>
          </cell>
          <cell r="H1129">
            <v>-3.3609100310239004E-3</v>
          </cell>
          <cell r="I1129">
            <v>-3.3609100310239004E-3</v>
          </cell>
          <cell r="J1129">
            <v>-3.3609100310239004E-3</v>
          </cell>
          <cell r="K1129">
            <v>-3.3609100310237894E-3</v>
          </cell>
        </row>
        <row r="1130">
          <cell r="B1130" t="str">
            <v>High Voltage Demand A</v>
          </cell>
          <cell r="C1130" t="str">
            <v>DH.A</v>
          </cell>
          <cell r="D1130">
            <v>-1.3125000000000497E-3</v>
          </cell>
          <cell r="E1130">
            <v>-2.275941311649321E-3</v>
          </cell>
          <cell r="G1130">
            <v>-3.3609100310239004E-3</v>
          </cell>
          <cell r="H1130">
            <v>-3.3609100310239004E-3</v>
          </cell>
          <cell r="I1130">
            <v>-3.3609100310239004E-3</v>
          </cell>
          <cell r="J1130">
            <v>-3.3609100310239004E-3</v>
          </cell>
          <cell r="K1130">
            <v>-3.3609100310239004E-3</v>
          </cell>
        </row>
        <row r="1131">
          <cell r="B1131" t="str">
            <v>High Voltage Demand C</v>
          </cell>
          <cell r="C1131" t="str">
            <v>DH.C</v>
          </cell>
          <cell r="D1131">
            <v>-1.3125000000001608E-3</v>
          </cell>
          <cell r="E1131">
            <v>-2.275941311649321E-3</v>
          </cell>
          <cell r="G1131">
            <v>-3.3609100310239004E-3</v>
          </cell>
          <cell r="H1131">
            <v>-3.3609100310239004E-3</v>
          </cell>
          <cell r="I1131">
            <v>-3.3609100310239004E-3</v>
          </cell>
          <cell r="J1131">
            <v>-3.3609100310239004E-3</v>
          </cell>
          <cell r="K1131">
            <v>-3.3609100310237894E-3</v>
          </cell>
        </row>
        <row r="1132">
          <cell r="B1132" t="str">
            <v>High Voltage Demand D1</v>
          </cell>
          <cell r="C1132" t="str">
            <v>DH.D1</v>
          </cell>
          <cell r="D1132">
            <v>-1.3125000000000497E-3</v>
          </cell>
          <cell r="E1132">
            <v>-2.275941311649321E-3</v>
          </cell>
          <cell r="G1132">
            <v>-3.3609100310236784E-3</v>
          </cell>
          <cell r="H1132">
            <v>-3.3609100310236784E-3</v>
          </cell>
          <cell r="I1132">
            <v>-3.3609100310236784E-3</v>
          </cell>
          <cell r="J1132">
            <v>-3.3609100310236784E-3</v>
          </cell>
          <cell r="K1132">
            <v>-3.3609100310236784E-3</v>
          </cell>
        </row>
        <row r="1133">
          <cell r="B1133" t="str">
            <v>High Voltage Demand D2</v>
          </cell>
          <cell r="C1133" t="str">
            <v>DH.D2</v>
          </cell>
          <cell r="D1133">
            <v>-1.3125000000000497E-3</v>
          </cell>
          <cell r="E1133">
            <v>-2.275941311649321E-3</v>
          </cell>
          <cell r="G1133">
            <v>-3.3609100310237894E-3</v>
          </cell>
          <cell r="H1133">
            <v>-3.3609100310237894E-3</v>
          </cell>
          <cell r="I1133">
            <v>-3.3609100310237894E-3</v>
          </cell>
          <cell r="J1133">
            <v>-3.3609100310237894E-3</v>
          </cell>
          <cell r="K1133">
            <v>-3.3609100310237894E-3</v>
          </cell>
        </row>
        <row r="1134">
          <cell r="B1134" t="str">
            <v>High Voltage Demand Docklands</v>
          </cell>
          <cell r="C1134" t="str">
            <v>DH.DK</v>
          </cell>
          <cell r="D1134">
            <v>-1.3125000000000497E-3</v>
          </cell>
          <cell r="E1134">
            <v>-2.275941311649321E-3</v>
          </cell>
          <cell r="G1134">
            <v>-3.3609100310239004E-3</v>
          </cell>
          <cell r="H1134">
            <v>-3.3609100310239004E-3</v>
          </cell>
          <cell r="I1134">
            <v>-3.3609100310239004E-3</v>
          </cell>
          <cell r="J1134">
            <v>-3.3609100310239004E-3</v>
          </cell>
          <cell r="K1134">
            <v>-3.3609100310237894E-3</v>
          </cell>
        </row>
        <row r="1135">
          <cell r="B1135" t="str">
            <v>High Voltage Demand D3</v>
          </cell>
          <cell r="C1135" t="str">
            <v>DH.D3</v>
          </cell>
          <cell r="D1135">
            <v>-1.3125000000000497E-3</v>
          </cell>
          <cell r="E1135">
            <v>-2.275941311649321E-3</v>
          </cell>
          <cell r="G1135">
            <v>-3.3609100310236784E-3</v>
          </cell>
          <cell r="H1135">
            <v>-3.3609100310236784E-3</v>
          </cell>
          <cell r="I1135">
            <v>-3.3609100310236784E-3</v>
          </cell>
          <cell r="J1135">
            <v>-3.3609100310236784E-3</v>
          </cell>
          <cell r="K1135">
            <v>-3.3609100310237894E-3</v>
          </cell>
        </row>
        <row r="1136">
          <cell r="B1136" t="str">
            <v>High Voltage Demand D4</v>
          </cell>
          <cell r="C1136" t="str">
            <v>DH.D4</v>
          </cell>
          <cell r="D1136">
            <v>-1.3125000000000497E-3</v>
          </cell>
          <cell r="E1136">
            <v>-2.275941311649321E-3</v>
          </cell>
          <cell r="G1136">
            <v>-3.3609100310235673E-3</v>
          </cell>
          <cell r="H1136">
            <v>-3.3609100310235673E-3</v>
          </cell>
          <cell r="I1136">
            <v>-3.3609100310235673E-3</v>
          </cell>
          <cell r="J1136">
            <v>-3.3609100310235673E-3</v>
          </cell>
          <cell r="K1136">
            <v>-3.3609100310237894E-3</v>
          </cell>
        </row>
        <row r="1137">
          <cell r="B1137" t="str">
            <v>High Voltage Demand D5</v>
          </cell>
          <cell r="C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B1138" t="str">
            <v>High Voltage Demand EN.R</v>
          </cell>
          <cell r="C1138">
            <v>0</v>
          </cell>
          <cell r="D1138">
            <v>-1.3125000000000497E-3</v>
          </cell>
          <cell r="E1138">
            <v>-2.275941311649321E-3</v>
          </cell>
          <cell r="F1138">
            <v>0</v>
          </cell>
          <cell r="G1138">
            <v>-3.3609100310239004E-3</v>
          </cell>
          <cell r="H1138">
            <v>-3.3609100310239004E-3</v>
          </cell>
          <cell r="I1138">
            <v>-3.3609100310239004E-3</v>
          </cell>
          <cell r="J1138">
            <v>-3.3609100310239004E-3</v>
          </cell>
          <cell r="K1138">
            <v>-3.3609100310237894E-3</v>
          </cell>
        </row>
        <row r="1139">
          <cell r="B1139" t="str">
            <v>High Voltage Demand EN.NR</v>
          </cell>
          <cell r="C1139">
            <v>0</v>
          </cell>
          <cell r="D1139">
            <v>-1.3125000000000497E-3</v>
          </cell>
          <cell r="E1139">
            <v>-2.275941311649321E-3</v>
          </cell>
          <cell r="F1139">
            <v>0</v>
          </cell>
          <cell r="G1139">
            <v>-3.3609100310239004E-3</v>
          </cell>
          <cell r="H1139">
            <v>-3.3609100310239004E-3</v>
          </cell>
          <cell r="I1139">
            <v>-3.3609100310239004E-3</v>
          </cell>
          <cell r="J1139">
            <v>-3.3609100310239004E-3</v>
          </cell>
          <cell r="K1139">
            <v>-3.3609100310237894E-3</v>
          </cell>
        </row>
        <row r="1140">
          <cell r="B1140" t="str">
            <v>New Tariff 11</v>
          </cell>
          <cell r="C1140" t="str">
            <v/>
          </cell>
        </row>
        <row r="1141">
          <cell r="B1141" t="str">
            <v>New Tariff 1</v>
          </cell>
          <cell r="C1141" t="str">
            <v/>
          </cell>
        </row>
        <row r="1142">
          <cell r="B1142" t="str">
            <v>New Tariff 2</v>
          </cell>
          <cell r="C1142" t="str">
            <v/>
          </cell>
        </row>
        <row r="1143">
          <cell r="B1143" t="str">
            <v>High Voltage Demand (kVa)</v>
          </cell>
          <cell r="C1143" t="str">
            <v>DHk</v>
          </cell>
          <cell r="D1143">
            <v>-1.3125000000000497E-3</v>
          </cell>
          <cell r="F1143">
            <v>-2.8449266395616513E-3</v>
          </cell>
          <cell r="G1143">
            <v>-3.3609100310239004E-3</v>
          </cell>
          <cell r="H1143">
            <v>-3.3609100310239004E-3</v>
          </cell>
          <cell r="I1143">
            <v>-3.3609100310239004E-3</v>
          </cell>
          <cell r="J1143">
            <v>-3.3609100310239004E-3</v>
          </cell>
          <cell r="K1143">
            <v>-3.3609100310237894E-3</v>
          </cell>
        </row>
        <row r="1144">
          <cell r="B1144" t="str">
            <v>High Voltage Demand Docklands (kVa)</v>
          </cell>
          <cell r="C1144" t="str">
            <v>DHDKk</v>
          </cell>
          <cell r="D1144">
            <v>-1.3125000000000497E-3</v>
          </cell>
          <cell r="F1144">
            <v>-2.8449266395616513E-3</v>
          </cell>
          <cell r="G1144">
            <v>-3.3609100310239004E-3</v>
          </cell>
          <cell r="H1144">
            <v>-3.3609100310239004E-3</v>
          </cell>
          <cell r="I1144">
            <v>-3.3609100310239004E-3</v>
          </cell>
          <cell r="J1144">
            <v>-3.3609100310239004E-3</v>
          </cell>
          <cell r="K1144">
            <v>-3.3609100310237894E-3</v>
          </cell>
        </row>
        <row r="1145">
          <cell r="B1145" t="str">
            <v>New Tariff 5</v>
          </cell>
          <cell r="C1145" t="str">
            <v/>
          </cell>
        </row>
        <row r="1146">
          <cell r="B1146" t="str">
            <v>New Tariff 6</v>
          </cell>
          <cell r="C1146" t="str">
            <v/>
          </cell>
        </row>
        <row r="1147">
          <cell r="B1147" t="str">
            <v>New Tariff 7</v>
          </cell>
          <cell r="C1147" t="str">
            <v/>
          </cell>
        </row>
        <row r="1148">
          <cell r="B1148" t="str">
            <v>New Tariff 8</v>
          </cell>
          <cell r="C1148" t="str">
            <v/>
          </cell>
        </row>
        <row r="1149">
          <cell r="B1149" t="str">
            <v>New Tariff 9</v>
          </cell>
          <cell r="C1149" t="str">
            <v/>
          </cell>
        </row>
        <row r="1150">
          <cell r="B1150" t="str">
            <v>New Tariff 10</v>
          </cell>
          <cell r="C1150" t="str">
            <v/>
          </cell>
        </row>
        <row r="1151">
          <cell r="B1151" t="str">
            <v>New Tariff 11</v>
          </cell>
          <cell r="C1151" t="str">
            <v/>
          </cell>
        </row>
        <row r="1152">
          <cell r="B1152" t="str">
            <v>New Tariff 12</v>
          </cell>
          <cell r="C1152" t="str">
            <v/>
          </cell>
        </row>
        <row r="1153">
          <cell r="B1153" t="str">
            <v>New Tariff 1</v>
          </cell>
          <cell r="C1153" t="str">
            <v/>
          </cell>
        </row>
        <row r="1154">
          <cell r="B1154" t="str">
            <v>Subtransmission Demand A</v>
          </cell>
          <cell r="C1154" t="str">
            <v>DS.A</v>
          </cell>
          <cell r="D1154">
            <v>0</v>
          </cell>
          <cell r="E1154">
            <v>-1.8884977642469769E-2</v>
          </cell>
          <cell r="G1154">
            <v>-3.4067366676436062E-2</v>
          </cell>
          <cell r="H1154">
            <v>-3.4067366676436062E-2</v>
          </cell>
          <cell r="I1154">
            <v>-3.4067366676436062E-2</v>
          </cell>
          <cell r="J1154">
            <v>-3.4067366676436062E-2</v>
          </cell>
          <cell r="K1154">
            <v>-3.4067366676436062E-2</v>
          </cell>
        </row>
        <row r="1155">
          <cell r="B1155" t="str">
            <v>Subtransmission Demand G</v>
          </cell>
          <cell r="C1155" t="str">
            <v>DS.G</v>
          </cell>
          <cell r="D1155">
            <v>0</v>
          </cell>
          <cell r="E1155">
            <v>-1.8884977642469769E-2</v>
          </cell>
          <cell r="G1155">
            <v>-3.4067366676436062E-2</v>
          </cell>
          <cell r="H1155">
            <v>-3.4067366676436062E-2</v>
          </cell>
          <cell r="I1155">
            <v>-3.4067366676436062E-2</v>
          </cell>
          <cell r="J1155">
            <v>-3.4067366676436062E-2</v>
          </cell>
          <cell r="K1155">
            <v>-3.4067366676436062E-2</v>
          </cell>
        </row>
        <row r="1156">
          <cell r="B1156" t="str">
            <v>Subtransmission Demand S</v>
          </cell>
          <cell r="C1156" t="str">
            <v>DS.S</v>
          </cell>
          <cell r="D1156">
            <v>0</v>
          </cell>
          <cell r="E1156">
            <v>-1.8884977642469769E-2</v>
          </cell>
          <cell r="G1156">
            <v>-3.4067366676436062E-2</v>
          </cell>
          <cell r="H1156">
            <v>-3.4067366676436062E-2</v>
          </cell>
          <cell r="I1156">
            <v>-3.4067366676436062E-2</v>
          </cell>
          <cell r="J1156">
            <v>-3.4067366676436062E-2</v>
          </cell>
          <cell r="K1156">
            <v>-3.4067366676436062E-2</v>
          </cell>
        </row>
        <row r="1157">
          <cell r="B1157" t="str">
            <v>Subtransmission Demand (kVa)</v>
          </cell>
          <cell r="C1157" t="str">
            <v>DSk</v>
          </cell>
          <cell r="D1157">
            <v>0</v>
          </cell>
          <cell r="F1157">
            <v>-2.3606222053087211E-2</v>
          </cell>
          <cell r="G1157">
            <v>-3.4067366676436062E-2</v>
          </cell>
          <cell r="H1157">
            <v>-3.4067366676436062E-2</v>
          </cell>
          <cell r="I1157">
            <v>-3.4067366676436062E-2</v>
          </cell>
          <cell r="J1157">
            <v>-3.4067366676436062E-2</v>
          </cell>
          <cell r="K1157">
            <v>-3.4067366676436062E-2</v>
          </cell>
        </row>
        <row r="1158">
          <cell r="B1158" t="str">
            <v>New Tariff 5</v>
          </cell>
          <cell r="C1158" t="str">
            <v/>
          </cell>
        </row>
        <row r="1159">
          <cell r="B1159" t="str">
            <v>New Tariff 6</v>
          </cell>
          <cell r="C1159" t="str">
            <v/>
          </cell>
        </row>
        <row r="1160">
          <cell r="B1160" t="str">
            <v>New Tariff 7</v>
          </cell>
          <cell r="C1160" t="str">
            <v/>
          </cell>
        </row>
        <row r="1161">
          <cell r="B1161" t="str">
            <v>New Tariff 8</v>
          </cell>
          <cell r="C1161" t="str">
            <v/>
          </cell>
        </row>
        <row r="1162">
          <cell r="B1162" t="str">
            <v>New Tariff 9</v>
          </cell>
          <cell r="C1162" t="str">
            <v/>
          </cell>
        </row>
        <row r="1163">
          <cell r="B1163" t="str">
            <v>New Tariff 10</v>
          </cell>
          <cell r="C1163" t="str">
            <v/>
          </cell>
        </row>
        <row r="1164">
          <cell r="B1164" t="str">
            <v>New Tariff 11</v>
          </cell>
          <cell r="C1164" t="str">
            <v/>
          </cell>
        </row>
        <row r="1173">
          <cell r="B1173" t="str">
            <v>Source:</v>
          </cell>
          <cell r="E1173" t="str">
            <v>Demand charges</v>
          </cell>
          <cell r="G1173" t="str">
            <v>Peak charges</v>
          </cell>
          <cell r="K1173" t="str">
            <v>Off Peak charges</v>
          </cell>
          <cell r="M1173" t="str">
            <v>Summer Time of Use Tariffs</v>
          </cell>
          <cell r="Q1173" t="str">
            <v>Winter Time of use tariffs</v>
          </cell>
        </row>
        <row r="1174">
          <cell r="B1174" t="str">
            <v>Network Tariffs</v>
          </cell>
          <cell r="C1174" t="str">
            <v>Network Tariff Category</v>
          </cell>
          <cell r="D1174" t="str">
            <v>Customer No</v>
          </cell>
          <cell r="E1174" t="str">
            <v>kW</v>
          </cell>
          <cell r="F1174" t="str">
            <v>kVA</v>
          </cell>
          <cell r="G1174" t="str">
            <v>Block1</v>
          </cell>
          <cell r="H1174" t="str">
            <v>Block 2</v>
          </cell>
          <cell r="I1174" t="str">
            <v>Block 3</v>
          </cell>
          <cell r="J1174" t="str">
            <v>Block 4</v>
          </cell>
          <cell r="K1174" t="str">
            <v>Block 1</v>
          </cell>
          <cell r="L1174" t="str">
            <v>Block 2</v>
          </cell>
          <cell r="M1174" t="str">
            <v>Block 1</v>
          </cell>
          <cell r="N1174" t="str">
            <v>Block 2</v>
          </cell>
          <cell r="O1174" t="str">
            <v>Block 3</v>
          </cell>
          <cell r="P1174" t="str">
            <v>Block 4</v>
          </cell>
          <cell r="Q1174" t="str">
            <v>Block1</v>
          </cell>
          <cell r="R1174" t="str">
            <v>Block 2</v>
          </cell>
          <cell r="S1174" t="str">
            <v>Block 3</v>
          </cell>
          <cell r="T1174" t="str">
            <v>Block 4</v>
          </cell>
        </row>
        <row r="1175">
          <cell r="D1175" t="str">
            <v>%</v>
          </cell>
          <cell r="E1175" t="str">
            <v>%</v>
          </cell>
          <cell r="F1175" t="str">
            <v>%</v>
          </cell>
          <cell r="G1175" t="str">
            <v>%</v>
          </cell>
          <cell r="H1175" t="str">
            <v>%</v>
          </cell>
          <cell r="I1175" t="str">
            <v>%</v>
          </cell>
          <cell r="J1175" t="str">
            <v>%</v>
          </cell>
          <cell r="K1175" t="str">
            <v>%</v>
          </cell>
          <cell r="L1175" t="str">
            <v>%</v>
          </cell>
          <cell r="M1175" t="str">
            <v>%</v>
          </cell>
          <cell r="N1175" t="str">
            <v>%</v>
          </cell>
          <cell r="O1175" t="str">
            <v>%</v>
          </cell>
          <cell r="P1175" t="str">
            <v>%</v>
          </cell>
          <cell r="Q1175" t="str">
            <v>%</v>
          </cell>
          <cell r="R1175" t="str">
            <v>%</v>
          </cell>
          <cell r="S1175" t="str">
            <v>%</v>
          </cell>
          <cell r="T1175" t="str">
            <v>%</v>
          </cell>
        </row>
        <row r="1176">
          <cell r="B1176" t="str">
            <v>Residential Single Rate</v>
          </cell>
          <cell r="C1176" t="str">
            <v>D1</v>
          </cell>
          <cell r="D1176">
            <v>2.1071306313019678E-2</v>
          </cell>
          <cell r="G1176">
            <v>1.3876040862229821E-2</v>
          </cell>
          <cell r="H1176">
            <v>1.3876040862229821E-2</v>
          </cell>
          <cell r="I1176">
            <v>1.3876040862229821E-2</v>
          </cell>
          <cell r="J1176">
            <v>1.3876040862229821E-2</v>
          </cell>
          <cell r="K1176">
            <v>0</v>
          </cell>
        </row>
        <row r="1177">
          <cell r="B1177" t="str">
            <v>ClimateSaver</v>
          </cell>
          <cell r="C1177" t="str">
            <v>D1.CS</v>
          </cell>
          <cell r="D1177">
            <v>5.5958418730676973E-2</v>
          </cell>
          <cell r="G1177">
            <v>7.9098253844149147E-2</v>
          </cell>
          <cell r="H1177">
            <v>7.9098253844149147E-2</v>
          </cell>
          <cell r="I1177">
            <v>7.9098253844149147E-2</v>
          </cell>
          <cell r="J1177">
            <v>7.9098253844149147E-2</v>
          </cell>
          <cell r="K1177">
            <v>7.9094433349556237E-2</v>
          </cell>
        </row>
        <row r="1178">
          <cell r="B1178" t="str">
            <v>ClimateSaver Interval</v>
          </cell>
          <cell r="C1178" t="str">
            <v>D3.CS</v>
          </cell>
          <cell r="D1178">
            <v>5.5958418730676973E-2</v>
          </cell>
          <cell r="G1178">
            <v>7.9098253844149147E-2</v>
          </cell>
          <cell r="H1178">
            <v>7.9098253844149147E-2</v>
          </cell>
          <cell r="I1178">
            <v>7.9098253844149147E-2</v>
          </cell>
          <cell r="J1178">
            <v>7.9098253844149147E-2</v>
          </cell>
          <cell r="K1178">
            <v>7.9094433349556237E-2</v>
          </cell>
        </row>
        <row r="1179">
          <cell r="B1179" t="str">
            <v>New Tariff 3</v>
          </cell>
          <cell r="C1179">
            <v>0</v>
          </cell>
        </row>
        <row r="1180">
          <cell r="B1180" t="str">
            <v>New Tariff 4</v>
          </cell>
          <cell r="C1180" t="str">
            <v/>
          </cell>
        </row>
        <row r="1181">
          <cell r="B1181" t="str">
            <v>New Tariff 5</v>
          </cell>
          <cell r="C1181" t="str">
            <v/>
          </cell>
        </row>
        <row r="1182">
          <cell r="B1182" t="str">
            <v>New Tariff 6</v>
          </cell>
          <cell r="C1182" t="str">
            <v/>
          </cell>
        </row>
        <row r="1183">
          <cell r="B1183" t="str">
            <v>New Tariff 7</v>
          </cell>
          <cell r="C1183" t="str">
            <v/>
          </cell>
        </row>
        <row r="1184">
          <cell r="B1184" t="str">
            <v>New Tariff 8</v>
          </cell>
          <cell r="C1184" t="str">
            <v/>
          </cell>
        </row>
        <row r="1185">
          <cell r="B1185" t="str">
            <v>New Tariff 9</v>
          </cell>
          <cell r="C1185" t="str">
            <v/>
          </cell>
        </row>
        <row r="1186">
          <cell r="B1186" t="str">
            <v>New Tariff 10</v>
          </cell>
          <cell r="C1186" t="str">
            <v/>
          </cell>
        </row>
        <row r="1187">
          <cell r="B1187" t="str">
            <v>New Tariff 11</v>
          </cell>
          <cell r="C1187" t="str">
            <v/>
          </cell>
        </row>
        <row r="1188">
          <cell r="B1188" t="str">
            <v>Residential Two Rate 5d</v>
          </cell>
          <cell r="C1188" t="str">
            <v>D2</v>
          </cell>
          <cell r="D1188">
            <v>0</v>
          </cell>
          <cell r="G1188">
            <v>-2.7005003651398574E-2</v>
          </cell>
          <cell r="H1188">
            <v>-2.7005003651398574E-2</v>
          </cell>
          <cell r="I1188">
            <v>-2.7005003651398574E-2</v>
          </cell>
          <cell r="J1188">
            <v>-2.7005003651398574E-2</v>
          </cell>
          <cell r="K1188">
            <v>-6.4505928853751948E-3</v>
          </cell>
        </row>
        <row r="1189">
          <cell r="B1189" t="str">
            <v>Docklands Two Rate 5d</v>
          </cell>
          <cell r="C1189" t="str">
            <v>D2.DK</v>
          </cell>
          <cell r="D1189">
            <v>3.4284949743281778E-3</v>
          </cell>
          <cell r="G1189">
            <v>6.3115374905327037E-3</v>
          </cell>
          <cell r="H1189">
            <v>6.3115374905327037E-3</v>
          </cell>
          <cell r="I1189">
            <v>6.3115374905327037E-3</v>
          </cell>
          <cell r="J1189">
            <v>6.3115374905327037E-3</v>
          </cell>
          <cell r="K1189">
            <v>6.286408784208497E-3</v>
          </cell>
        </row>
        <row r="1190">
          <cell r="B1190" t="str">
            <v>Residential Interval</v>
          </cell>
          <cell r="C1190" t="str">
            <v>D3</v>
          </cell>
          <cell r="D1190">
            <v>3.4284949743281778E-3</v>
          </cell>
          <cell r="G1190">
            <v>6.3115374905327037E-3</v>
          </cell>
          <cell r="H1190">
            <v>6.3115374905327037E-3</v>
          </cell>
          <cell r="I1190">
            <v>6.3115374905327037E-3</v>
          </cell>
          <cell r="J1190">
            <v>6.3115374905327037E-3</v>
          </cell>
          <cell r="K1190">
            <v>6.286408784208497E-3</v>
          </cell>
        </row>
        <row r="1191">
          <cell r="B1191" t="str">
            <v>Residential AMI</v>
          </cell>
          <cell r="C1191" t="str">
            <v>D4</v>
          </cell>
          <cell r="D1191">
            <v>3.4284949743281778E-3</v>
          </cell>
          <cell r="M1191">
            <v>5.8673023908624167E-3</v>
          </cell>
          <cell r="N1191">
            <v>5.8673023908624167E-3</v>
          </cell>
          <cell r="O1191">
            <v>5.8673023908624167E-3</v>
          </cell>
          <cell r="Q1191">
            <v>5.8673023908624167E-3</v>
          </cell>
          <cell r="R1191">
            <v>5.8673023908624167E-3</v>
          </cell>
          <cell r="S1191">
            <v>5.8673023908624167E-3</v>
          </cell>
        </row>
        <row r="1192">
          <cell r="B1192" t="str">
            <v>Residential Docklands AMI</v>
          </cell>
          <cell r="C1192" t="str">
            <v>D4.DK</v>
          </cell>
          <cell r="D1192">
            <v>3.4284949743281778E-3</v>
          </cell>
          <cell r="M1192">
            <v>5.8673023908624167E-3</v>
          </cell>
          <cell r="N1192">
            <v>5.8673023908624167E-3</v>
          </cell>
          <cell r="O1192">
            <v>5.8673023908624167E-3</v>
          </cell>
          <cell r="Q1192">
            <v>5.8673023908624167E-3</v>
          </cell>
          <cell r="R1192">
            <v>5.8673023908624167E-3</v>
          </cell>
          <cell r="S1192">
            <v>5.8673023908624167E-3</v>
          </cell>
        </row>
        <row r="1193">
          <cell r="B1193" t="str">
            <v>New Tariff 5</v>
          </cell>
          <cell r="C1193" t="str">
            <v/>
          </cell>
          <cell r="D1193">
            <v>3.4284949743281778E-3</v>
          </cell>
          <cell r="M1193">
            <v>5.8673023908624167E-3</v>
          </cell>
          <cell r="N1193">
            <v>5.8673023908624167E-3</v>
          </cell>
          <cell r="O1193">
            <v>5.8673023908624167E-3</v>
          </cell>
          <cell r="Q1193">
            <v>5.8673023908624167E-3</v>
          </cell>
          <cell r="R1193">
            <v>5.8673023908624167E-3</v>
          </cell>
          <cell r="S1193">
            <v>5.8673023908624167E-3</v>
          </cell>
        </row>
        <row r="1194">
          <cell r="B1194" t="str">
            <v>New Tariff 6</v>
          </cell>
          <cell r="C1194" t="str">
            <v/>
          </cell>
          <cell r="D1194">
            <v>3.4284949743281778E-3</v>
          </cell>
          <cell r="M1194">
            <v>5.8673023908624167E-3</v>
          </cell>
          <cell r="N1194">
            <v>5.8673023908624167E-3</v>
          </cell>
          <cell r="O1194">
            <v>5.8673023908624167E-3</v>
          </cell>
          <cell r="Q1194">
            <v>5.8673023908624167E-3</v>
          </cell>
          <cell r="R1194">
            <v>5.8673023908624167E-3</v>
          </cell>
          <cell r="S1194">
            <v>5.8673023908624167E-3</v>
          </cell>
        </row>
        <row r="1195">
          <cell r="B1195" t="str">
            <v>New Tariff 7</v>
          </cell>
          <cell r="C1195" t="str">
            <v/>
          </cell>
        </row>
        <row r="1196">
          <cell r="B1196" t="str">
            <v>New Tariff 8</v>
          </cell>
          <cell r="C1196" t="str">
            <v/>
          </cell>
        </row>
        <row r="1197">
          <cell r="B1197" t="str">
            <v>New Tariff 9</v>
          </cell>
          <cell r="C1197" t="str">
            <v/>
          </cell>
        </row>
        <row r="1198">
          <cell r="B1198" t="str">
            <v>New Tariff 10</v>
          </cell>
          <cell r="C1198" t="str">
            <v/>
          </cell>
        </row>
        <row r="1199">
          <cell r="B1199" t="str">
            <v>New Tariff 11</v>
          </cell>
          <cell r="C1199" t="str">
            <v/>
          </cell>
        </row>
        <row r="1200">
          <cell r="B1200" t="str">
            <v>Dedicated circuit</v>
          </cell>
          <cell r="C1200" t="str">
            <v>DD1</v>
          </cell>
          <cell r="D1200">
            <v>-6.6669596750884352E-2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-6.6681478601383071E-2</v>
          </cell>
        </row>
        <row r="1201">
          <cell r="B1201" t="str">
            <v>Hot Water Interval</v>
          </cell>
          <cell r="C1201" t="str">
            <v>D3.HW</v>
          </cell>
          <cell r="D1201">
            <v>-6.6669596750884352E-2</v>
          </cell>
          <cell r="K1201">
            <v>-6.6681478601383071E-2</v>
          </cell>
        </row>
        <row r="1202">
          <cell r="B1202" t="str">
            <v>Dedicated Circuit AMI - Slab Heat</v>
          </cell>
          <cell r="C1202" t="str">
            <v>DCSH</v>
          </cell>
          <cell r="D1202">
            <v>-6.6669596750884352E-2</v>
          </cell>
          <cell r="K1202">
            <v>-6.6681478601383071E-2</v>
          </cell>
        </row>
        <row r="1203">
          <cell r="B1203" t="str">
            <v>Dedicated Circuit AMI - Hot Water</v>
          </cell>
          <cell r="C1203" t="str">
            <v>DCHW</v>
          </cell>
          <cell r="D1203">
            <v>-6.6669596750884352E-2</v>
          </cell>
          <cell r="K1203">
            <v>-6.6681478601383071E-2</v>
          </cell>
        </row>
        <row r="1204">
          <cell r="B1204" t="str">
            <v>New Tariff 4</v>
          </cell>
          <cell r="C1204" t="str">
            <v/>
          </cell>
        </row>
        <row r="1205">
          <cell r="B1205" t="str">
            <v>New Tariff 5</v>
          </cell>
          <cell r="C1205" t="str">
            <v/>
          </cell>
        </row>
        <row r="1206">
          <cell r="B1206" t="str">
            <v>New Tariff 6</v>
          </cell>
          <cell r="C1206" t="str">
            <v/>
          </cell>
        </row>
        <row r="1207">
          <cell r="B1207" t="str">
            <v>New Tariff 7</v>
          </cell>
          <cell r="C1207" t="str">
            <v/>
          </cell>
        </row>
        <row r="1208">
          <cell r="B1208" t="str">
            <v>New Tariff 8</v>
          </cell>
          <cell r="C1208" t="str">
            <v/>
          </cell>
        </row>
        <row r="1209">
          <cell r="B1209" t="str">
            <v>New Tariff 9</v>
          </cell>
          <cell r="C1209" t="str">
            <v/>
          </cell>
        </row>
        <row r="1210">
          <cell r="B1210" t="str">
            <v>New Tariff 10</v>
          </cell>
          <cell r="C1210" t="str">
            <v/>
          </cell>
        </row>
        <row r="1211">
          <cell r="B1211" t="str">
            <v>New Tariff 11</v>
          </cell>
          <cell r="C1211" t="str">
            <v/>
          </cell>
        </row>
        <row r="1212">
          <cell r="B1212" t="str">
            <v>Non-Residential Single Rate</v>
          </cell>
          <cell r="C1212" t="str">
            <v>ND1</v>
          </cell>
          <cell r="D1212">
            <v>-2.0314225525952079E-2</v>
          </cell>
          <cell r="G1212">
            <v>-1.5063309561926919E-2</v>
          </cell>
          <cell r="H1212">
            <v>-1.5063309561926919E-2</v>
          </cell>
          <cell r="I1212">
            <v>-1.5063309561926919E-2</v>
          </cell>
          <cell r="J1212">
            <v>-1.5063309561926919E-2</v>
          </cell>
          <cell r="K1212">
            <v>0</v>
          </cell>
        </row>
        <row r="1213">
          <cell r="B1213" t="str">
            <v>Non-Residential Single Rate (R)</v>
          </cell>
          <cell r="C1213" t="str">
            <v>ND1.R</v>
          </cell>
          <cell r="D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B1214" t="str">
            <v>New Tariff 2</v>
          </cell>
          <cell r="C1214" t="str">
            <v/>
          </cell>
        </row>
        <row r="1215">
          <cell r="B1215" t="str">
            <v>New Tariff 3</v>
          </cell>
          <cell r="C1215" t="str">
            <v/>
          </cell>
        </row>
        <row r="1216">
          <cell r="B1216" t="str">
            <v>New Tariff 4</v>
          </cell>
          <cell r="C1216" t="str">
            <v/>
          </cell>
        </row>
        <row r="1217">
          <cell r="B1217" t="str">
            <v>New Tariff 5</v>
          </cell>
          <cell r="C1217" t="str">
            <v/>
          </cell>
        </row>
        <row r="1218">
          <cell r="B1218" t="str">
            <v>New Tariff 6</v>
          </cell>
          <cell r="C1218" t="str">
            <v/>
          </cell>
        </row>
        <row r="1219">
          <cell r="B1219" t="str">
            <v>New Tariff 7</v>
          </cell>
          <cell r="C1219" t="str">
            <v/>
          </cell>
        </row>
        <row r="1220">
          <cell r="B1220" t="str">
            <v>New Tariff 8</v>
          </cell>
          <cell r="C1220" t="str">
            <v/>
          </cell>
        </row>
        <row r="1221">
          <cell r="B1221" t="str">
            <v>New Tariff 9</v>
          </cell>
          <cell r="C1221" t="str">
            <v/>
          </cell>
        </row>
        <row r="1222">
          <cell r="B1222" t="str">
            <v>New Tariff 10</v>
          </cell>
          <cell r="C1222" t="str">
            <v/>
          </cell>
        </row>
        <row r="1223">
          <cell r="B1223" t="str">
            <v>New Tariff 11</v>
          </cell>
          <cell r="C1223" t="str">
            <v/>
          </cell>
        </row>
        <row r="1224">
          <cell r="B1224" t="str">
            <v>Non-Residential Two Rate 5d</v>
          </cell>
          <cell r="C1224" t="str">
            <v>ND2</v>
          </cell>
          <cell r="D1224">
            <v>3.0132058582347465E-2</v>
          </cell>
          <cell r="G1224">
            <v>2.5484873908108385E-2</v>
          </cell>
          <cell r="H1224">
            <v>2.5484873908108385E-2</v>
          </cell>
          <cell r="I1224">
            <v>2.5484873908108385E-2</v>
          </cell>
          <cell r="J1224">
            <v>2.5484873908108385E-2</v>
          </cell>
          <cell r="K1224">
            <v>3.1385877527102091E-2</v>
          </cell>
        </row>
        <row r="1225">
          <cell r="B1225" t="str">
            <v>Business Sunraysia</v>
          </cell>
          <cell r="C1225">
            <v>0</v>
          </cell>
          <cell r="D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B1226" t="str">
            <v>Non-Residential Interval</v>
          </cell>
          <cell r="C1226" t="str">
            <v>ND5</v>
          </cell>
          <cell r="D1226">
            <v>3.0132058582347465E-2</v>
          </cell>
          <cell r="G1226">
            <v>2.5484873908108385E-2</v>
          </cell>
          <cell r="H1226">
            <v>2.5484873908108385E-2</v>
          </cell>
          <cell r="I1226">
            <v>2.5484873908108385E-2</v>
          </cell>
          <cell r="J1226">
            <v>2.5484873908108385E-2</v>
          </cell>
          <cell r="K1226">
            <v>3.1385877527102091E-2</v>
          </cell>
        </row>
        <row r="1227">
          <cell r="B1227" t="str">
            <v>Non-Residential AMI</v>
          </cell>
          <cell r="C1227" t="str">
            <v>ND7</v>
          </cell>
          <cell r="D1227">
            <v>3.0132058582347465E-2</v>
          </cell>
          <cell r="M1227">
            <v>5.8673023908624167E-3</v>
          </cell>
          <cell r="N1227">
            <v>5.8673023908624167E-3</v>
          </cell>
          <cell r="O1227">
            <v>5.8673023908624167E-3</v>
          </cell>
          <cell r="Q1227">
            <v>5.8673023908624167E-3</v>
          </cell>
          <cell r="R1227">
            <v>5.8673023908624167E-3</v>
          </cell>
          <cell r="S1227">
            <v>5.8673023908624167E-3</v>
          </cell>
        </row>
        <row r="1228">
          <cell r="B1228" t="str">
            <v>New Tariff 4</v>
          </cell>
          <cell r="C1228" t="str">
            <v/>
          </cell>
          <cell r="D1228">
            <v>3.0132058582347465E-2</v>
          </cell>
          <cell r="M1228">
            <v>5.8673023908624167E-3</v>
          </cell>
          <cell r="N1228">
            <v>5.8673023908624167E-3</v>
          </cell>
          <cell r="O1228">
            <v>5.8673023908624167E-3</v>
          </cell>
          <cell r="Q1228">
            <v>5.8673023908624167E-3</v>
          </cell>
          <cell r="R1228">
            <v>5.8673023908624167E-3</v>
          </cell>
          <cell r="S1228">
            <v>5.8673023908624167E-3</v>
          </cell>
        </row>
        <row r="1229">
          <cell r="B1229" t="str">
            <v>New Tariff 5</v>
          </cell>
          <cell r="C1229" t="str">
            <v/>
          </cell>
        </row>
        <row r="1230">
          <cell r="B1230" t="str">
            <v>New Tariff 6</v>
          </cell>
          <cell r="C1230" t="str">
            <v/>
          </cell>
        </row>
        <row r="1231">
          <cell r="B1231" t="str">
            <v>New Tariff 7</v>
          </cell>
          <cell r="C1231" t="str">
            <v/>
          </cell>
        </row>
        <row r="1232">
          <cell r="B1232" t="str">
            <v>New Tariff 8</v>
          </cell>
          <cell r="C1232" t="str">
            <v/>
          </cell>
        </row>
        <row r="1233">
          <cell r="B1233" t="str">
            <v>New Tariff 9</v>
          </cell>
          <cell r="C1233" t="str">
            <v/>
          </cell>
        </row>
        <row r="1234">
          <cell r="B1234" t="str">
            <v>New Tariff 10</v>
          </cell>
          <cell r="C1234" t="str">
            <v/>
          </cell>
        </row>
        <row r="1235">
          <cell r="B1235" t="str">
            <v>New Tariff 11</v>
          </cell>
          <cell r="C1235" t="str">
            <v/>
          </cell>
        </row>
        <row r="1236">
          <cell r="B1236" t="str">
            <v>Non-Residential Two Rate 7d</v>
          </cell>
          <cell r="C1236" t="str">
            <v>ND3</v>
          </cell>
          <cell r="D1236">
            <v>-2.0506527819233011E-2</v>
          </cell>
          <cell r="G1236">
            <v>-4.2253521126760618E-2</v>
          </cell>
          <cell r="H1236">
            <v>-4.2253521126760618E-2</v>
          </cell>
          <cell r="I1236">
            <v>-4.2253521126760618E-2</v>
          </cell>
          <cell r="J1236">
            <v>-4.2253521126760618E-2</v>
          </cell>
          <cell r="K1236">
            <v>-5.7332779393435951E-2</v>
          </cell>
        </row>
        <row r="1237">
          <cell r="B1237" t="str">
            <v>New Tariff  1</v>
          </cell>
          <cell r="C1237" t="str">
            <v/>
          </cell>
        </row>
        <row r="1238">
          <cell r="B1238" t="str">
            <v>New Tariff  2</v>
          </cell>
          <cell r="C1238" t="str">
            <v/>
          </cell>
        </row>
        <row r="1239">
          <cell r="B1239" t="str">
            <v>New Tariff  3</v>
          </cell>
          <cell r="C1239" t="str">
            <v/>
          </cell>
        </row>
        <row r="1240">
          <cell r="B1240" t="str">
            <v>New Tariff  4</v>
          </cell>
          <cell r="C1240" t="str">
            <v/>
          </cell>
        </row>
        <row r="1241">
          <cell r="B1241" t="str">
            <v>New Tariff  5</v>
          </cell>
          <cell r="C1241" t="str">
            <v/>
          </cell>
        </row>
        <row r="1242">
          <cell r="B1242" t="str">
            <v>New Tariff  6</v>
          </cell>
          <cell r="C1242" t="str">
            <v/>
          </cell>
        </row>
        <row r="1243">
          <cell r="B1243" t="str">
            <v>New Tariff  7</v>
          </cell>
          <cell r="C1243" t="str">
            <v/>
          </cell>
        </row>
        <row r="1244">
          <cell r="B1244" t="str">
            <v>New Tariff  8</v>
          </cell>
          <cell r="C1244" t="str">
            <v/>
          </cell>
        </row>
        <row r="1245">
          <cell r="B1245" t="str">
            <v>New Tariff  9</v>
          </cell>
          <cell r="C1245" t="str">
            <v/>
          </cell>
        </row>
        <row r="1246">
          <cell r="B1246" t="str">
            <v>New Tariff  10</v>
          </cell>
          <cell r="C1246" t="str">
            <v/>
          </cell>
        </row>
        <row r="1247">
          <cell r="B1247" t="str">
            <v>New Tariff  11</v>
          </cell>
          <cell r="C1247" t="str">
            <v/>
          </cell>
        </row>
        <row r="1248">
          <cell r="B1248" t="str">
            <v>Unmetered supplies</v>
          </cell>
          <cell r="C1248" t="str">
            <v>PL2</v>
          </cell>
          <cell r="D1248">
            <v>9.4310968016280139E-3</v>
          </cell>
          <cell r="G1248">
            <v>2.854477611940287E-2</v>
          </cell>
          <cell r="H1248">
            <v>2.854477611940287E-2</v>
          </cell>
          <cell r="I1248">
            <v>2.854477611940287E-2</v>
          </cell>
          <cell r="J1248">
            <v>2.854477611940287E-2</v>
          </cell>
          <cell r="K1248">
            <v>2.8544776119403092E-2</v>
          </cell>
        </row>
        <row r="1249">
          <cell r="B1249" t="str">
            <v>New Tariff 1</v>
          </cell>
        </row>
        <row r="1250">
          <cell r="B1250" t="str">
            <v>New Tariff 2</v>
          </cell>
          <cell r="C1250" t="str">
            <v/>
          </cell>
        </row>
        <row r="1251">
          <cell r="B1251" t="str">
            <v>Large Low Voltage Demand (kVa)</v>
          </cell>
          <cell r="C1251" t="str">
            <v>DLk</v>
          </cell>
          <cell r="D1251">
            <v>6.0534405296761573E-3</v>
          </cell>
          <cell r="F1251">
            <v>1.6441305034758935E-2</v>
          </cell>
          <cell r="G1251">
            <v>1.5666255940855578E-2</v>
          </cell>
          <cell r="H1251">
            <v>1.5666255940855578E-2</v>
          </cell>
          <cell r="I1251">
            <v>1.5666255940855578E-2</v>
          </cell>
          <cell r="J1251">
            <v>1.5666255940855578E-2</v>
          </cell>
          <cell r="K1251">
            <v>1.5666255940855578E-2</v>
          </cell>
        </row>
        <row r="1252">
          <cell r="B1252" t="str">
            <v>Large Low Voltage Demand Docklands (kVa)</v>
          </cell>
          <cell r="C1252" t="str">
            <v>DLDKk</v>
          </cell>
          <cell r="D1252">
            <v>6.0534405296761573E-3</v>
          </cell>
          <cell r="F1252">
            <v>1.6441305034758935E-2</v>
          </cell>
          <cell r="G1252">
            <v>1.5666255940855578E-2</v>
          </cell>
          <cell r="H1252">
            <v>1.5666255940855578E-2</v>
          </cell>
          <cell r="I1252">
            <v>1.5666255940855578E-2</v>
          </cell>
          <cell r="J1252">
            <v>1.5666255940855578E-2</v>
          </cell>
          <cell r="K1252">
            <v>1.5666255940855578E-2</v>
          </cell>
        </row>
        <row r="1253">
          <cell r="B1253" t="str">
            <v>Large Low Voltage Demand CXX (kVa)</v>
          </cell>
          <cell r="C1253" t="str">
            <v>DLCXXk</v>
          </cell>
          <cell r="D1253">
            <v>6.0534405296761573E-3</v>
          </cell>
          <cell r="F1253">
            <v>1.6441305034758935E-2</v>
          </cell>
          <cell r="G1253">
            <v>1.5666255940855578E-2</v>
          </cell>
          <cell r="H1253">
            <v>1.5666255940855356E-2</v>
          </cell>
          <cell r="I1253">
            <v>1.5666255940855356E-2</v>
          </cell>
          <cell r="J1253">
            <v>1.5666255940855356E-2</v>
          </cell>
          <cell r="K1253">
            <v>1.5666255940855356E-2</v>
          </cell>
        </row>
        <row r="1254">
          <cell r="B1254" t="str">
            <v>New Tariff 6</v>
          </cell>
          <cell r="C1254" t="str">
            <v/>
          </cell>
        </row>
        <row r="1255">
          <cell r="B1255" t="str">
            <v>New Tariff 7</v>
          </cell>
          <cell r="C1255" t="str">
            <v/>
          </cell>
        </row>
        <row r="1256">
          <cell r="B1256" t="str">
            <v>New Tariff 8</v>
          </cell>
          <cell r="C1256" t="str">
            <v/>
          </cell>
        </row>
        <row r="1257">
          <cell r="B1257" t="str">
            <v>New Tariff 9</v>
          </cell>
          <cell r="C1257" t="str">
            <v/>
          </cell>
        </row>
        <row r="1258">
          <cell r="B1258" t="str">
            <v>New Tariff 10</v>
          </cell>
          <cell r="C1258" t="str">
            <v/>
          </cell>
        </row>
        <row r="1259">
          <cell r="B1259" t="str">
            <v>New Tariff 11</v>
          </cell>
          <cell r="C1259" t="str">
            <v/>
          </cell>
        </row>
        <row r="1260">
          <cell r="B1260" t="str">
            <v>Large Low Voltage Demand</v>
          </cell>
          <cell r="C1260" t="str">
            <v>DL</v>
          </cell>
          <cell r="D1260">
            <v>6.0534405296761573E-3</v>
          </cell>
          <cell r="E1260">
            <v>1.3153044027807148E-2</v>
          </cell>
          <cell r="G1260">
            <v>1.5666255940855578E-2</v>
          </cell>
          <cell r="H1260">
            <v>1.5666255940855578E-2</v>
          </cell>
          <cell r="I1260">
            <v>1.5666255940855578E-2</v>
          </cell>
          <cell r="J1260">
            <v>1.5666255940855578E-2</v>
          </cell>
          <cell r="K1260">
            <v>1.5666255940855356E-2</v>
          </cell>
        </row>
        <row r="1261">
          <cell r="B1261" t="str">
            <v>Large Low Voltage Demand A</v>
          </cell>
          <cell r="C1261" t="str">
            <v>DL.A</v>
          </cell>
          <cell r="D1261">
            <v>6.0534405296759353E-3</v>
          </cell>
          <cell r="E1261">
            <v>1.3153044027807148E-2</v>
          </cell>
          <cell r="G1261">
            <v>1.5666255940855578E-2</v>
          </cell>
          <cell r="H1261">
            <v>1.5666255940855578E-2</v>
          </cell>
          <cell r="I1261">
            <v>1.5666255940855578E-2</v>
          </cell>
          <cell r="J1261">
            <v>1.5666255940855578E-2</v>
          </cell>
          <cell r="K1261">
            <v>1.5666255940855578E-2</v>
          </cell>
        </row>
        <row r="1262">
          <cell r="B1262" t="str">
            <v>Large Low Voltage Demand C</v>
          </cell>
          <cell r="C1262" t="str">
            <v>DL.C</v>
          </cell>
          <cell r="D1262">
            <v>6.0534405296761573E-3</v>
          </cell>
          <cell r="E1262">
            <v>1.3153044027807148E-2</v>
          </cell>
          <cell r="G1262">
            <v>1.5666255940855356E-2</v>
          </cell>
          <cell r="H1262">
            <v>1.5666255940855356E-2</v>
          </cell>
          <cell r="I1262">
            <v>1.5666255940855356E-2</v>
          </cell>
          <cell r="J1262">
            <v>1.5666255940855356E-2</v>
          </cell>
          <cell r="K1262">
            <v>1.5666255940855356E-2</v>
          </cell>
        </row>
        <row r="1263">
          <cell r="B1263" t="str">
            <v>Large Low Voltage Demand S</v>
          </cell>
          <cell r="C1263" t="str">
            <v>DL.S</v>
          </cell>
          <cell r="D1263">
            <v>6.0534405296763794E-3</v>
          </cell>
          <cell r="E1263">
            <v>1.3153044027807148E-2</v>
          </cell>
          <cell r="G1263">
            <v>1.5666255940855134E-2</v>
          </cell>
          <cell r="H1263">
            <v>1.5666255940855134E-2</v>
          </cell>
          <cell r="I1263">
            <v>1.5666255940855134E-2</v>
          </cell>
          <cell r="J1263">
            <v>1.5666255940855134E-2</v>
          </cell>
          <cell r="K1263">
            <v>1.5666255940855356E-2</v>
          </cell>
        </row>
        <row r="1264">
          <cell r="B1264" t="str">
            <v>Large Low Voltage Demand Docklands</v>
          </cell>
          <cell r="C1264" t="str">
            <v>DL.DK</v>
          </cell>
          <cell r="D1264">
            <v>6.0534405296759353E-3</v>
          </cell>
          <cell r="E1264">
            <v>1.3153044027807148E-2</v>
          </cell>
          <cell r="G1264">
            <v>1.5666255940855356E-2</v>
          </cell>
          <cell r="H1264">
            <v>1.5666255940855356E-2</v>
          </cell>
          <cell r="I1264">
            <v>1.5666255940855356E-2</v>
          </cell>
          <cell r="J1264">
            <v>1.5666255940855356E-2</v>
          </cell>
          <cell r="K1264">
            <v>1.56662559408558E-2</v>
          </cell>
        </row>
        <row r="1265">
          <cell r="B1265" t="str">
            <v>Large Low Voltage Demand CXX</v>
          </cell>
          <cell r="C1265" t="str">
            <v>DL.CXX</v>
          </cell>
          <cell r="D1265">
            <v>6.0534405296761573E-3</v>
          </cell>
          <cell r="E1265">
            <v>1.3153044027807148E-2</v>
          </cell>
          <cell r="G1265">
            <v>1.5666255940855356E-2</v>
          </cell>
          <cell r="H1265">
            <v>1.5666255940855356E-2</v>
          </cell>
          <cell r="I1265">
            <v>1.5666255940855356E-2</v>
          </cell>
          <cell r="J1265">
            <v>1.5666255940855356E-2</v>
          </cell>
          <cell r="K1265">
            <v>1.5666255940855356E-2</v>
          </cell>
        </row>
        <row r="1266">
          <cell r="B1266" t="str">
            <v>Large Low Voltage Demand EN.R</v>
          </cell>
          <cell r="C1266" t="str">
            <v>DL.R</v>
          </cell>
          <cell r="D1266">
            <v>6.0534405296761573E-3</v>
          </cell>
          <cell r="E1266">
            <v>1.3153044027807148E-2</v>
          </cell>
          <cell r="F1266">
            <v>0</v>
          </cell>
          <cell r="G1266">
            <v>1.5666255940855578E-2</v>
          </cell>
          <cell r="H1266">
            <v>1.5666255940855578E-2</v>
          </cell>
          <cell r="I1266">
            <v>1.5666255940855578E-2</v>
          </cell>
          <cell r="J1266">
            <v>1.5666255940855578E-2</v>
          </cell>
          <cell r="K1266">
            <v>1.5666255940855356E-2</v>
          </cell>
        </row>
        <row r="1267">
          <cell r="B1267" t="str">
            <v>Large Low Voltage Demand EN.NR</v>
          </cell>
          <cell r="C1267" t="str">
            <v>DL.NR</v>
          </cell>
          <cell r="D1267">
            <v>6.0534405296759353E-3</v>
          </cell>
          <cell r="E1267">
            <v>1.3153044027807148E-2</v>
          </cell>
          <cell r="F1267">
            <v>0</v>
          </cell>
          <cell r="G1267">
            <v>1.5666255940855578E-2</v>
          </cell>
          <cell r="H1267">
            <v>1.5666255940855578E-2</v>
          </cell>
          <cell r="I1267">
            <v>1.5666255940855578E-2</v>
          </cell>
          <cell r="J1267">
            <v>1.5666255940855578E-2</v>
          </cell>
          <cell r="K1267">
            <v>1.5666255940855356E-2</v>
          </cell>
        </row>
        <row r="1268">
          <cell r="B1268" t="str">
            <v>Large Low Voltage Demand EN.R CXX</v>
          </cell>
          <cell r="C1268" t="str">
            <v>DL.CXXR</v>
          </cell>
          <cell r="D1268">
            <v>6.0534405296761573E-3</v>
          </cell>
          <cell r="E1268">
            <v>1.3153044027807148E-2</v>
          </cell>
          <cell r="F1268">
            <v>0</v>
          </cell>
          <cell r="G1268">
            <v>1.5666255940855356E-2</v>
          </cell>
          <cell r="H1268">
            <v>1.5666255940855356E-2</v>
          </cell>
          <cell r="I1268">
            <v>1.5666255940855356E-2</v>
          </cell>
          <cell r="J1268">
            <v>1.5666255940855356E-2</v>
          </cell>
          <cell r="K1268">
            <v>1.5666255940855356E-2</v>
          </cell>
        </row>
        <row r="1269">
          <cell r="B1269" t="str">
            <v>Large Low Voltage Demand EN.NR CXX</v>
          </cell>
          <cell r="C1269" t="str">
            <v>DL.CXXNR</v>
          </cell>
          <cell r="D1269">
            <v>6.0534405296761573E-3</v>
          </cell>
          <cell r="E1269">
            <v>1.3153044027807148E-2</v>
          </cell>
          <cell r="F1269">
            <v>0</v>
          </cell>
          <cell r="G1269">
            <v>1.5666255940855356E-2</v>
          </cell>
          <cell r="H1269">
            <v>1.5666255940855356E-2</v>
          </cell>
          <cell r="I1269">
            <v>1.5666255940855356E-2</v>
          </cell>
          <cell r="J1269">
            <v>1.5666255940855356E-2</v>
          </cell>
          <cell r="K1269">
            <v>1.5666255940855356E-2</v>
          </cell>
        </row>
        <row r="1270">
          <cell r="B1270" t="str">
            <v>New Tariff 10</v>
          </cell>
          <cell r="C1270">
            <v>0</v>
          </cell>
        </row>
        <row r="1271">
          <cell r="B1271" t="str">
            <v>New Tariff 11</v>
          </cell>
          <cell r="C1271" t="str">
            <v/>
          </cell>
        </row>
        <row r="1272">
          <cell r="B1272" t="str">
            <v>High Voltage Demand</v>
          </cell>
          <cell r="C1272" t="str">
            <v>DH</v>
          </cell>
          <cell r="D1272">
            <v>-1.3125000000000497E-3</v>
          </cell>
          <cell r="E1272">
            <v>2.148251500454057E-3</v>
          </cell>
          <cell r="G1272">
            <v>3.1647211413747822E-3</v>
          </cell>
          <cell r="H1272">
            <v>3.1647211413747822E-3</v>
          </cell>
          <cell r="I1272">
            <v>3.1647211413747822E-3</v>
          </cell>
          <cell r="J1272">
            <v>3.1647211413747822E-3</v>
          </cell>
          <cell r="K1272">
            <v>3.1647211413747822E-3</v>
          </cell>
        </row>
        <row r="1273">
          <cell r="B1273" t="str">
            <v>High Voltage Demand A</v>
          </cell>
          <cell r="C1273" t="str">
            <v>DH.A</v>
          </cell>
          <cell r="D1273">
            <v>-1.3125000000000497E-3</v>
          </cell>
          <cell r="E1273">
            <v>2.148251500454057E-3</v>
          </cell>
          <cell r="G1273">
            <v>3.1647211413747822E-3</v>
          </cell>
          <cell r="H1273">
            <v>3.1647211413747822E-3</v>
          </cell>
          <cell r="I1273">
            <v>3.1647211413747822E-3</v>
          </cell>
          <cell r="J1273">
            <v>3.1647211413747822E-3</v>
          </cell>
          <cell r="K1273">
            <v>3.1647211413747822E-3</v>
          </cell>
        </row>
        <row r="1274">
          <cell r="B1274" t="str">
            <v>High Voltage Demand C</v>
          </cell>
          <cell r="C1274" t="str">
            <v>DH.C</v>
          </cell>
          <cell r="D1274">
            <v>-1.3125000000001608E-3</v>
          </cell>
          <cell r="E1274">
            <v>2.148251500454057E-3</v>
          </cell>
          <cell r="G1274">
            <v>3.1647211413745602E-3</v>
          </cell>
          <cell r="H1274">
            <v>3.1647211413745602E-3</v>
          </cell>
          <cell r="I1274">
            <v>3.1647211413745602E-3</v>
          </cell>
          <cell r="J1274">
            <v>3.1647211413745602E-3</v>
          </cell>
          <cell r="K1274">
            <v>3.1647211413747822E-3</v>
          </cell>
        </row>
        <row r="1275">
          <cell r="B1275" t="str">
            <v>High Voltage Demand D1</v>
          </cell>
          <cell r="C1275" t="str">
            <v>DH.D1</v>
          </cell>
          <cell r="D1275">
            <v>-1.3125000000000497E-3</v>
          </cell>
          <cell r="E1275">
            <v>2.148251500454057E-3</v>
          </cell>
          <cell r="G1275">
            <v>3.1647211413745602E-3</v>
          </cell>
          <cell r="H1275">
            <v>3.1647211413745602E-3</v>
          </cell>
          <cell r="I1275">
            <v>3.1647211413745602E-3</v>
          </cell>
          <cell r="J1275">
            <v>3.1647211413745602E-3</v>
          </cell>
          <cell r="K1275">
            <v>3.1647211413747822E-3</v>
          </cell>
        </row>
        <row r="1276">
          <cell r="B1276" t="str">
            <v>High Voltage Demand D2</v>
          </cell>
          <cell r="C1276" t="str">
            <v>DH.D2</v>
          </cell>
          <cell r="D1276">
            <v>-1.3125000000000497E-3</v>
          </cell>
          <cell r="E1276">
            <v>2.148251500454057E-3</v>
          </cell>
          <cell r="G1276">
            <v>3.1647211413747822E-3</v>
          </cell>
          <cell r="H1276">
            <v>3.1647211413747822E-3</v>
          </cell>
          <cell r="I1276">
            <v>3.1647211413747822E-3</v>
          </cell>
          <cell r="J1276">
            <v>3.1647211413747822E-3</v>
          </cell>
          <cell r="K1276">
            <v>3.1647211413747822E-3</v>
          </cell>
        </row>
        <row r="1277">
          <cell r="B1277" t="str">
            <v>High Voltage Demand Docklands</v>
          </cell>
          <cell r="C1277" t="str">
            <v>DH.DK</v>
          </cell>
          <cell r="D1277">
            <v>-1.3125000000000497E-3</v>
          </cell>
          <cell r="E1277">
            <v>2.148251500454057E-3</v>
          </cell>
          <cell r="G1277">
            <v>3.1647211413747822E-3</v>
          </cell>
          <cell r="H1277">
            <v>3.1647211413747822E-3</v>
          </cell>
          <cell r="I1277">
            <v>3.1647211413747822E-3</v>
          </cell>
          <cell r="J1277">
            <v>3.1647211413747822E-3</v>
          </cell>
          <cell r="K1277">
            <v>3.1647211413747822E-3</v>
          </cell>
        </row>
        <row r="1278">
          <cell r="B1278" t="str">
            <v>High Voltage Demand D3</v>
          </cell>
          <cell r="C1278" t="str">
            <v>DH.D3</v>
          </cell>
          <cell r="D1278">
            <v>-1.3125000000000497E-3</v>
          </cell>
          <cell r="E1278">
            <v>2.148251500454057E-3</v>
          </cell>
          <cell r="G1278">
            <v>3.1647211413750043E-3</v>
          </cell>
          <cell r="H1278">
            <v>3.1647211413750043E-3</v>
          </cell>
          <cell r="I1278">
            <v>3.1647211413750043E-3</v>
          </cell>
          <cell r="J1278">
            <v>3.1647211413750043E-3</v>
          </cell>
          <cell r="K1278">
            <v>3.1647211413750043E-3</v>
          </cell>
        </row>
        <row r="1279">
          <cell r="B1279" t="str">
            <v>High Voltage Demand D4</v>
          </cell>
          <cell r="C1279" t="str">
            <v>DH.D4</v>
          </cell>
          <cell r="D1279">
            <v>-1.3125000000000497E-3</v>
          </cell>
          <cell r="E1279">
            <v>2.148251500454057E-3</v>
          </cell>
          <cell r="G1279">
            <v>3.1647211413747822E-3</v>
          </cell>
          <cell r="H1279">
            <v>3.1647211413747822E-3</v>
          </cell>
          <cell r="I1279">
            <v>3.1647211413747822E-3</v>
          </cell>
          <cell r="J1279">
            <v>3.1647211413747822E-3</v>
          </cell>
          <cell r="K1279">
            <v>3.1647211413747822E-3</v>
          </cell>
        </row>
        <row r="1280">
          <cell r="B1280" t="str">
            <v>High Voltage Demand D5</v>
          </cell>
          <cell r="C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B1281" t="str">
            <v>High Voltage Demand EN.R</v>
          </cell>
          <cell r="C1281">
            <v>0</v>
          </cell>
          <cell r="D1281">
            <v>-1.3125000000000497E-3</v>
          </cell>
          <cell r="E1281">
            <v>2.148251500454057E-3</v>
          </cell>
          <cell r="F1281">
            <v>0</v>
          </cell>
          <cell r="G1281">
            <v>3.1647211413747822E-3</v>
          </cell>
          <cell r="H1281">
            <v>3.1647211413747822E-3</v>
          </cell>
          <cell r="I1281">
            <v>3.1647211413747822E-3</v>
          </cell>
          <cell r="J1281">
            <v>3.1647211413747822E-3</v>
          </cell>
          <cell r="K1281">
            <v>3.1647211413747822E-3</v>
          </cell>
        </row>
        <row r="1282">
          <cell r="B1282" t="str">
            <v>High Voltage Demand EN.NR</v>
          </cell>
          <cell r="C1282">
            <v>0</v>
          </cell>
          <cell r="D1282">
            <v>-1.3125000000000497E-3</v>
          </cell>
          <cell r="E1282">
            <v>2.148251500454057E-3</v>
          </cell>
          <cell r="F1282">
            <v>0</v>
          </cell>
          <cell r="G1282">
            <v>3.1647211413747822E-3</v>
          </cell>
          <cell r="H1282">
            <v>3.1647211413747822E-3</v>
          </cell>
          <cell r="I1282">
            <v>3.1647211413747822E-3</v>
          </cell>
          <cell r="J1282">
            <v>3.1647211413747822E-3</v>
          </cell>
          <cell r="K1282">
            <v>3.1647211413747822E-3</v>
          </cell>
        </row>
        <row r="1283">
          <cell r="B1283" t="str">
            <v>New Tariff 11</v>
          </cell>
          <cell r="C1283" t="str">
            <v/>
          </cell>
        </row>
        <row r="1284">
          <cell r="B1284" t="str">
            <v>New Tariff 1</v>
          </cell>
          <cell r="C1284" t="str">
            <v/>
          </cell>
        </row>
        <row r="1285">
          <cell r="B1285" t="str">
            <v>New Tariff 2</v>
          </cell>
          <cell r="C1285" t="str">
            <v/>
          </cell>
        </row>
        <row r="1286">
          <cell r="B1286" t="str">
            <v>High Voltage Demand (kVa)</v>
          </cell>
          <cell r="C1286" t="str">
            <v>DHk</v>
          </cell>
          <cell r="D1286">
            <v>-1.3125000000000497E-3</v>
          </cell>
          <cell r="F1286">
            <v>2.6853143755675712E-3</v>
          </cell>
          <cell r="G1286">
            <v>3.1647211413747822E-3</v>
          </cell>
          <cell r="H1286">
            <v>3.1647211413747822E-3</v>
          </cell>
          <cell r="I1286">
            <v>3.1647211413747822E-3</v>
          </cell>
          <cell r="J1286">
            <v>3.1647211413747822E-3</v>
          </cell>
          <cell r="K1286">
            <v>3.1647211413747822E-3</v>
          </cell>
        </row>
        <row r="1287">
          <cell r="B1287" t="str">
            <v>High Voltage Demand Docklands (kVa)</v>
          </cell>
          <cell r="C1287" t="str">
            <v>DHDKk</v>
          </cell>
          <cell r="D1287">
            <v>-1.3125000000000497E-3</v>
          </cell>
          <cell r="F1287">
            <v>2.6853143755675712E-3</v>
          </cell>
          <cell r="G1287">
            <v>3.1647211413747822E-3</v>
          </cell>
          <cell r="H1287">
            <v>3.1647211413747822E-3</v>
          </cell>
          <cell r="I1287">
            <v>3.1647211413747822E-3</v>
          </cell>
          <cell r="J1287">
            <v>3.1647211413747822E-3</v>
          </cell>
          <cell r="K1287">
            <v>3.1647211413747822E-3</v>
          </cell>
        </row>
        <row r="1288">
          <cell r="B1288" t="str">
            <v>New Tariff 5</v>
          </cell>
          <cell r="C1288" t="str">
            <v/>
          </cell>
        </row>
        <row r="1289">
          <cell r="B1289" t="str">
            <v>New Tariff 6</v>
          </cell>
          <cell r="C1289" t="str">
            <v/>
          </cell>
        </row>
        <row r="1290">
          <cell r="B1290" t="str">
            <v>New Tariff 7</v>
          </cell>
          <cell r="C1290" t="str">
            <v/>
          </cell>
        </row>
        <row r="1291">
          <cell r="B1291" t="str">
            <v>New Tariff 8</v>
          </cell>
          <cell r="C1291" t="str">
            <v/>
          </cell>
        </row>
        <row r="1292">
          <cell r="B1292" t="str">
            <v>New Tariff 9</v>
          </cell>
          <cell r="C1292" t="str">
            <v/>
          </cell>
        </row>
        <row r="1293">
          <cell r="B1293" t="str">
            <v>New Tariff 10</v>
          </cell>
          <cell r="C1293" t="str">
            <v/>
          </cell>
        </row>
        <row r="1294">
          <cell r="B1294" t="str">
            <v>New Tariff 11</v>
          </cell>
          <cell r="C1294" t="str">
            <v/>
          </cell>
        </row>
        <row r="1295">
          <cell r="B1295" t="str">
            <v>New Tariff 12</v>
          </cell>
          <cell r="C1295" t="str">
            <v/>
          </cell>
        </row>
        <row r="1296">
          <cell r="B1296" t="str">
            <v>New Tariff 1</v>
          </cell>
          <cell r="C1296" t="str">
            <v/>
          </cell>
        </row>
        <row r="1297">
          <cell r="B1297" t="str">
            <v>Subtransmission Demand A</v>
          </cell>
          <cell r="C1297" t="str">
            <v>DS.A</v>
          </cell>
          <cell r="D1297">
            <v>0</v>
          </cell>
          <cell r="E1297">
            <v>-1.3139393939394006E-2</v>
          </cell>
          <cell r="G1297">
            <v>-2.383343795773174E-2</v>
          </cell>
          <cell r="H1297">
            <v>-2.383343795773174E-2</v>
          </cell>
          <cell r="I1297">
            <v>-2.383343795773174E-2</v>
          </cell>
          <cell r="J1297">
            <v>-2.383343795773174E-2</v>
          </cell>
          <cell r="K1297">
            <v>-2.383343795773174E-2</v>
          </cell>
        </row>
        <row r="1298">
          <cell r="B1298" t="str">
            <v>Subtransmission Demand G</v>
          </cell>
          <cell r="C1298" t="str">
            <v>DS.G</v>
          </cell>
          <cell r="D1298">
            <v>0</v>
          </cell>
          <cell r="E1298">
            <v>-1.3139393939394006E-2</v>
          </cell>
          <cell r="G1298">
            <v>-2.383343795773174E-2</v>
          </cell>
          <cell r="H1298">
            <v>-2.383343795773174E-2</v>
          </cell>
          <cell r="I1298">
            <v>-2.383343795773174E-2</v>
          </cell>
          <cell r="J1298">
            <v>-2.383343795773174E-2</v>
          </cell>
          <cell r="K1298">
            <v>-2.383343795773174E-2</v>
          </cell>
        </row>
        <row r="1299">
          <cell r="B1299" t="str">
            <v>Subtransmission Demand S</v>
          </cell>
          <cell r="C1299" t="str">
            <v>DS.S</v>
          </cell>
          <cell r="D1299">
            <v>0</v>
          </cell>
          <cell r="E1299">
            <v>-1.3139393939394006E-2</v>
          </cell>
          <cell r="G1299">
            <v>-2.383343795773174E-2</v>
          </cell>
          <cell r="H1299">
            <v>-2.383343795773174E-2</v>
          </cell>
          <cell r="I1299">
            <v>-2.383343795773174E-2</v>
          </cell>
          <cell r="J1299">
            <v>-2.383343795773174E-2</v>
          </cell>
          <cell r="K1299">
            <v>-2.383343795773174E-2</v>
          </cell>
        </row>
        <row r="1300">
          <cell r="B1300" t="str">
            <v>Subtransmission Demand (kVa)</v>
          </cell>
          <cell r="C1300" t="str">
            <v>DSk</v>
          </cell>
          <cell r="D1300">
            <v>0</v>
          </cell>
          <cell r="F1300">
            <v>-1.6424242424242508E-2</v>
          </cell>
          <cell r="G1300">
            <v>-2.383343795773174E-2</v>
          </cell>
          <cell r="H1300">
            <v>-2.383343795773174E-2</v>
          </cell>
          <cell r="I1300">
            <v>-2.383343795773174E-2</v>
          </cell>
          <cell r="J1300">
            <v>-2.383343795773174E-2</v>
          </cell>
          <cell r="K1300">
            <v>-2.383343795773174E-2</v>
          </cell>
        </row>
        <row r="1301">
          <cell r="B1301" t="str">
            <v>New Tariff 5</v>
          </cell>
          <cell r="C1301" t="str">
            <v/>
          </cell>
        </row>
        <row r="1302">
          <cell r="B1302" t="str">
            <v>New Tariff 6</v>
          </cell>
          <cell r="C1302" t="str">
            <v/>
          </cell>
        </row>
        <row r="1303">
          <cell r="B1303" t="str">
            <v>New Tariff 7</v>
          </cell>
          <cell r="C1303" t="str">
            <v/>
          </cell>
        </row>
        <row r="1304">
          <cell r="B1304" t="str">
            <v>New Tariff 8</v>
          </cell>
          <cell r="C1304" t="str">
            <v/>
          </cell>
        </row>
        <row r="1305">
          <cell r="B1305" t="str">
            <v>New Tariff 9</v>
          </cell>
          <cell r="C1305" t="str">
            <v/>
          </cell>
        </row>
        <row r="1306">
          <cell r="B1306" t="str">
            <v>New Tariff 10</v>
          </cell>
          <cell r="C1306" t="str">
            <v/>
          </cell>
        </row>
        <row r="1307">
          <cell r="B1307" t="str">
            <v>New Tariff 11</v>
          </cell>
          <cell r="C1307" t="str">
            <v/>
          </cell>
        </row>
        <row r="1316">
          <cell r="B1316" t="str">
            <v>Source:</v>
          </cell>
          <cell r="E1316" t="str">
            <v>Demand charges</v>
          </cell>
          <cell r="G1316" t="str">
            <v>Peak charges</v>
          </cell>
          <cell r="K1316" t="str">
            <v>Off Peak charges</v>
          </cell>
          <cell r="M1316" t="str">
            <v>Summer Time of Use Tariffs</v>
          </cell>
          <cell r="Q1316" t="str">
            <v>Winter Time of use tariffs</v>
          </cell>
        </row>
        <row r="1317">
          <cell r="B1317" t="str">
            <v>Network Tariffs</v>
          </cell>
          <cell r="C1317" t="str">
            <v>Network Tariff Category</v>
          </cell>
          <cell r="D1317" t="str">
            <v>Customer No</v>
          </cell>
          <cell r="E1317" t="str">
            <v>kW</v>
          </cell>
          <cell r="F1317" t="str">
            <v>kVA</v>
          </cell>
          <cell r="G1317" t="str">
            <v>Block1</v>
          </cell>
          <cell r="H1317" t="str">
            <v>Block 2</v>
          </cell>
          <cell r="I1317" t="str">
            <v>Block 3</v>
          </cell>
          <cell r="J1317" t="str">
            <v>Block 4</v>
          </cell>
          <cell r="K1317" t="str">
            <v>Block 1</v>
          </cell>
          <cell r="L1317" t="str">
            <v>Block 2</v>
          </cell>
          <cell r="M1317" t="str">
            <v>Block 1</v>
          </cell>
          <cell r="N1317" t="str">
            <v>Block 2</v>
          </cell>
          <cell r="O1317" t="str">
            <v>Block 3</v>
          </cell>
          <cell r="P1317" t="str">
            <v>Block 4</v>
          </cell>
          <cell r="Q1317" t="str">
            <v>Block1</v>
          </cell>
          <cell r="R1317" t="str">
            <v>Block 2</v>
          </cell>
          <cell r="S1317" t="str">
            <v>Block 3</v>
          </cell>
          <cell r="T1317" t="str">
            <v>Block 4</v>
          </cell>
        </row>
        <row r="1318">
          <cell r="D1318" t="str">
            <v>%</v>
          </cell>
          <cell r="E1318" t="str">
            <v>%</v>
          </cell>
          <cell r="F1318" t="str">
            <v>%</v>
          </cell>
          <cell r="G1318" t="str">
            <v>%</v>
          </cell>
          <cell r="H1318" t="str">
            <v>%</v>
          </cell>
          <cell r="I1318" t="str">
            <v>%</v>
          </cell>
          <cell r="J1318" t="str">
            <v>%</v>
          </cell>
          <cell r="K1318" t="str">
            <v>%</v>
          </cell>
          <cell r="L1318" t="str">
            <v>%</v>
          </cell>
          <cell r="M1318" t="str">
            <v>%</v>
          </cell>
          <cell r="N1318" t="str">
            <v>%</v>
          </cell>
          <cell r="O1318" t="str">
            <v>%</v>
          </cell>
          <cell r="P1318" t="str">
            <v>%</v>
          </cell>
          <cell r="Q1318" t="str">
            <v>%</v>
          </cell>
          <cell r="R1318" t="str">
            <v>%</v>
          </cell>
          <cell r="S1318" t="str">
            <v>%</v>
          </cell>
          <cell r="T1318" t="str">
            <v>%</v>
          </cell>
        </row>
        <row r="1319">
          <cell r="B1319" t="str">
            <v>Residential Single Rate</v>
          </cell>
          <cell r="C1319" t="str">
            <v>D1</v>
          </cell>
          <cell r="D1319">
            <v>2.1071306313019678E-2</v>
          </cell>
          <cell r="G1319">
            <v>1.9881042399034321E-2</v>
          </cell>
          <cell r="H1319">
            <v>1.9881042399034321E-2</v>
          </cell>
          <cell r="I1319">
            <v>1.9881042399034321E-2</v>
          </cell>
          <cell r="J1319">
            <v>1.9881042399034321E-2</v>
          </cell>
          <cell r="K1319">
            <v>0</v>
          </cell>
        </row>
        <row r="1320">
          <cell r="B1320" t="str">
            <v>ClimateSaver</v>
          </cell>
          <cell r="C1320" t="str">
            <v>D1.CS</v>
          </cell>
          <cell r="D1320">
            <v>5.5958418730676973E-2</v>
          </cell>
          <cell r="G1320">
            <v>7.9760898442216899E-2</v>
          </cell>
          <cell r="H1320">
            <v>7.9760898442216899E-2</v>
          </cell>
          <cell r="I1320">
            <v>7.9760898442216899E-2</v>
          </cell>
          <cell r="J1320">
            <v>7.9760898442216899E-2</v>
          </cell>
          <cell r="K1320">
            <v>7.9735614307931302E-2</v>
          </cell>
        </row>
        <row r="1321">
          <cell r="B1321" t="str">
            <v>ClimateSaver Interval</v>
          </cell>
          <cell r="C1321" t="str">
            <v>D3.CS</v>
          </cell>
          <cell r="D1321">
            <v>5.5958418730676973E-2</v>
          </cell>
          <cell r="G1321">
            <v>7.9760898442216899E-2</v>
          </cell>
          <cell r="H1321">
            <v>7.9760898442216899E-2</v>
          </cell>
          <cell r="I1321">
            <v>7.9760898442216899E-2</v>
          </cell>
          <cell r="J1321">
            <v>7.9760898442216899E-2</v>
          </cell>
          <cell r="K1321">
            <v>7.9735614307931302E-2</v>
          </cell>
        </row>
        <row r="1322">
          <cell r="B1322" t="str">
            <v>New Tariff 3</v>
          </cell>
          <cell r="C1322">
            <v>0</v>
          </cell>
        </row>
        <row r="1323">
          <cell r="B1323" t="str">
            <v>New Tariff 4</v>
          </cell>
          <cell r="C1323" t="str">
            <v/>
          </cell>
        </row>
        <row r="1324">
          <cell r="B1324" t="str">
            <v>New Tariff 5</v>
          </cell>
          <cell r="C1324" t="str">
            <v/>
          </cell>
        </row>
        <row r="1325">
          <cell r="B1325" t="str">
            <v>New Tariff 6</v>
          </cell>
          <cell r="C1325" t="str">
            <v/>
          </cell>
        </row>
        <row r="1326">
          <cell r="B1326" t="str">
            <v>New Tariff 7</v>
          </cell>
          <cell r="C1326" t="str">
            <v/>
          </cell>
        </row>
        <row r="1327">
          <cell r="B1327" t="str">
            <v>New Tariff 8</v>
          </cell>
          <cell r="C1327" t="str">
            <v/>
          </cell>
        </row>
        <row r="1328">
          <cell r="B1328" t="str">
            <v>New Tariff 9</v>
          </cell>
          <cell r="C1328" t="str">
            <v/>
          </cell>
        </row>
        <row r="1329">
          <cell r="B1329" t="str">
            <v>New Tariff 10</v>
          </cell>
          <cell r="C1329" t="str">
            <v/>
          </cell>
        </row>
        <row r="1330">
          <cell r="B1330" t="str">
            <v>New Tariff 11</v>
          </cell>
          <cell r="C1330" t="str">
            <v/>
          </cell>
        </row>
        <row r="1331">
          <cell r="B1331" t="str">
            <v>Residential Two Rate 5d</v>
          </cell>
          <cell r="C1331" t="str">
            <v>D2</v>
          </cell>
          <cell r="D1331">
            <v>0</v>
          </cell>
          <cell r="G1331">
            <v>-2.8037945135781617E-2</v>
          </cell>
          <cell r="H1331">
            <v>-2.8037945135781617E-2</v>
          </cell>
          <cell r="I1331">
            <v>-2.8037945135781617E-2</v>
          </cell>
          <cell r="J1331">
            <v>-2.8037945135781617E-2</v>
          </cell>
          <cell r="K1331">
            <v>-1.1775564113174486E-3</v>
          </cell>
        </row>
        <row r="1332">
          <cell r="B1332" t="str">
            <v>Docklands Two Rate 5d</v>
          </cell>
          <cell r="C1332" t="str">
            <v>D2.DK</v>
          </cell>
          <cell r="D1332">
            <v>3.4284949743281778E-3</v>
          </cell>
          <cell r="G1332">
            <v>6.6900819535038458E-3</v>
          </cell>
          <cell r="H1332">
            <v>6.6900819535038458E-3</v>
          </cell>
          <cell r="I1332">
            <v>6.6900819535038458E-3</v>
          </cell>
          <cell r="J1332">
            <v>6.6900819535038458E-3</v>
          </cell>
          <cell r="K1332">
            <v>6.7469076673192241E-3</v>
          </cell>
        </row>
        <row r="1333">
          <cell r="B1333" t="str">
            <v>Residential Interval</v>
          </cell>
          <cell r="C1333" t="str">
            <v>D3</v>
          </cell>
          <cell r="D1333">
            <v>3.4284949743281778E-3</v>
          </cell>
          <cell r="G1333">
            <v>6.6900819535038458E-3</v>
          </cell>
          <cell r="H1333">
            <v>6.6900819535038458E-3</v>
          </cell>
          <cell r="I1333">
            <v>6.6900819535038458E-3</v>
          </cell>
          <cell r="J1333">
            <v>6.6900819535038458E-3</v>
          </cell>
          <cell r="K1333">
            <v>6.7469076673192241E-3</v>
          </cell>
        </row>
        <row r="1334">
          <cell r="B1334" t="str">
            <v>Residential AMI</v>
          </cell>
          <cell r="C1334" t="str">
            <v>D4</v>
          </cell>
          <cell r="D1334">
            <v>3.4284949743281778E-3</v>
          </cell>
          <cell r="M1334">
            <v>5.8673023908624167E-3</v>
          </cell>
          <cell r="N1334">
            <v>5.8673023908624167E-3</v>
          </cell>
          <cell r="O1334">
            <v>5.8673023908624167E-3</v>
          </cell>
          <cell r="Q1334">
            <v>5.8673023908624167E-3</v>
          </cell>
          <cell r="R1334">
            <v>5.8673023908624167E-3</v>
          </cell>
          <cell r="S1334">
            <v>5.8673023908624167E-3</v>
          </cell>
        </row>
        <row r="1335">
          <cell r="B1335" t="str">
            <v>Residential Docklands AMI</v>
          </cell>
          <cell r="C1335" t="str">
            <v>D4.DK</v>
          </cell>
          <cell r="D1335">
            <v>3.4284949743281778E-3</v>
          </cell>
          <cell r="M1335">
            <v>5.8673023908624167E-3</v>
          </cell>
          <cell r="N1335">
            <v>5.8673023908624167E-3</v>
          </cell>
          <cell r="O1335">
            <v>5.8673023908624167E-3</v>
          </cell>
          <cell r="Q1335">
            <v>5.8673023908624167E-3</v>
          </cell>
          <cell r="R1335">
            <v>5.8673023908624167E-3</v>
          </cell>
          <cell r="S1335">
            <v>5.8673023908624167E-3</v>
          </cell>
        </row>
        <row r="1336">
          <cell r="B1336" t="str">
            <v>New Tariff 5</v>
          </cell>
          <cell r="C1336" t="str">
            <v/>
          </cell>
          <cell r="D1336">
            <v>3.4284949743281778E-3</v>
          </cell>
          <cell r="M1336">
            <v>5.8673023908624167E-3</v>
          </cell>
          <cell r="N1336">
            <v>5.8673023908624167E-3</v>
          </cell>
          <cell r="O1336">
            <v>5.8673023908624167E-3</v>
          </cell>
          <cell r="Q1336">
            <v>5.8673023908624167E-3</v>
          </cell>
          <cell r="R1336">
            <v>5.8673023908624167E-3</v>
          </cell>
          <cell r="S1336">
            <v>5.8673023908624167E-3</v>
          </cell>
        </row>
        <row r="1337">
          <cell r="B1337" t="str">
            <v>New Tariff 6</v>
          </cell>
          <cell r="C1337" t="str">
            <v/>
          </cell>
          <cell r="D1337">
            <v>3.4284949743281778E-3</v>
          </cell>
          <cell r="M1337">
            <v>5.8673023908624167E-3</v>
          </cell>
          <cell r="N1337">
            <v>5.8673023908624167E-3</v>
          </cell>
          <cell r="O1337">
            <v>5.8673023908624167E-3</v>
          </cell>
          <cell r="Q1337">
            <v>5.8673023908624167E-3</v>
          </cell>
          <cell r="R1337">
            <v>5.8673023908624167E-3</v>
          </cell>
          <cell r="S1337">
            <v>5.8673023908624167E-3</v>
          </cell>
        </row>
        <row r="1338">
          <cell r="B1338" t="str">
            <v>New Tariff 7</v>
          </cell>
          <cell r="C1338" t="str">
            <v/>
          </cell>
        </row>
        <row r="1339">
          <cell r="B1339" t="str">
            <v>New Tariff 8</v>
          </cell>
          <cell r="C1339" t="str">
            <v/>
          </cell>
        </row>
        <row r="1340">
          <cell r="B1340" t="str">
            <v>New Tariff 9</v>
          </cell>
          <cell r="C1340" t="str">
            <v/>
          </cell>
        </row>
        <row r="1341">
          <cell r="B1341" t="str">
            <v>New Tariff 10</v>
          </cell>
          <cell r="C1341" t="str">
            <v/>
          </cell>
        </row>
        <row r="1342">
          <cell r="B1342" t="str">
            <v>New Tariff 11</v>
          </cell>
          <cell r="C1342" t="str">
            <v/>
          </cell>
        </row>
        <row r="1343">
          <cell r="B1343" t="str">
            <v>Dedicated circuit</v>
          </cell>
          <cell r="C1343" t="str">
            <v>DD1</v>
          </cell>
          <cell r="D1343">
            <v>-6.6669596750884352E-2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-6.6654764030232627E-2</v>
          </cell>
        </row>
        <row r="1344">
          <cell r="B1344" t="str">
            <v>Hot Water Interval</v>
          </cell>
          <cell r="C1344" t="str">
            <v>D3.HW</v>
          </cell>
          <cell r="D1344">
            <v>-6.6669596750884352E-2</v>
          </cell>
          <cell r="K1344">
            <v>-6.6654764030232627E-2</v>
          </cell>
        </row>
        <row r="1345">
          <cell r="B1345" t="str">
            <v>Dedicated Circuit AMI - Slab Heat</v>
          </cell>
          <cell r="C1345" t="str">
            <v>DCSH</v>
          </cell>
          <cell r="D1345">
            <v>-6.6669596750884352E-2</v>
          </cell>
          <cell r="K1345">
            <v>-6.6654764030232627E-2</v>
          </cell>
        </row>
        <row r="1346">
          <cell r="B1346" t="str">
            <v>Dedicated Circuit AMI - Hot Water</v>
          </cell>
          <cell r="C1346" t="str">
            <v>DCHW</v>
          </cell>
          <cell r="D1346">
            <v>-6.6669596750884352E-2</v>
          </cell>
          <cell r="K1346">
            <v>-6.6654764030232627E-2</v>
          </cell>
        </row>
        <row r="1347">
          <cell r="B1347" t="str">
            <v>New Tariff 4</v>
          </cell>
          <cell r="C1347" t="str">
            <v/>
          </cell>
        </row>
        <row r="1348">
          <cell r="B1348" t="str">
            <v>New Tariff 5</v>
          </cell>
          <cell r="C1348" t="str">
            <v/>
          </cell>
        </row>
        <row r="1349">
          <cell r="B1349" t="str">
            <v>New Tariff 6</v>
          </cell>
          <cell r="C1349" t="str">
            <v/>
          </cell>
        </row>
        <row r="1350">
          <cell r="B1350" t="str">
            <v>New Tariff 7</v>
          </cell>
          <cell r="C1350" t="str">
            <v/>
          </cell>
        </row>
        <row r="1351">
          <cell r="B1351" t="str">
            <v>New Tariff 8</v>
          </cell>
          <cell r="C1351" t="str">
            <v/>
          </cell>
        </row>
        <row r="1352">
          <cell r="B1352" t="str">
            <v>New Tariff 9</v>
          </cell>
          <cell r="C1352" t="str">
            <v/>
          </cell>
        </row>
        <row r="1353">
          <cell r="B1353" t="str">
            <v>New Tariff 10</v>
          </cell>
          <cell r="C1353" t="str">
            <v/>
          </cell>
        </row>
        <row r="1354">
          <cell r="B1354" t="str">
            <v>New Tariff 11</v>
          </cell>
          <cell r="C1354" t="str">
            <v/>
          </cell>
        </row>
        <row r="1355">
          <cell r="B1355" t="str">
            <v>Non-Residential Single Rate</v>
          </cell>
          <cell r="C1355" t="str">
            <v>ND1</v>
          </cell>
          <cell r="D1355">
            <v>-2.0314225525952079E-2</v>
          </cell>
          <cell r="G1355">
            <v>-6.9818987809382449E-3</v>
          </cell>
          <cell r="H1355">
            <v>-6.9818987809382449E-3</v>
          </cell>
          <cell r="I1355">
            <v>-6.9818987809382449E-3</v>
          </cell>
          <cell r="J1355">
            <v>-6.9818987809382449E-3</v>
          </cell>
          <cell r="K1355">
            <v>0</v>
          </cell>
        </row>
        <row r="1356">
          <cell r="B1356" t="str">
            <v>Non-Residential Single Rate (R)</v>
          </cell>
          <cell r="C1356" t="str">
            <v>ND1.R</v>
          </cell>
          <cell r="D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B1357" t="str">
            <v>New Tariff 2</v>
          </cell>
          <cell r="C1357" t="str">
            <v/>
          </cell>
        </row>
        <row r="1358">
          <cell r="B1358" t="str">
            <v>New Tariff 3</v>
          </cell>
          <cell r="C1358" t="str">
            <v/>
          </cell>
        </row>
        <row r="1359">
          <cell r="B1359" t="str">
            <v>New Tariff 4</v>
          </cell>
          <cell r="C1359" t="str">
            <v/>
          </cell>
        </row>
        <row r="1360">
          <cell r="B1360" t="str">
            <v>New Tariff 5</v>
          </cell>
          <cell r="C1360" t="str">
            <v/>
          </cell>
        </row>
        <row r="1361">
          <cell r="B1361" t="str">
            <v>New Tariff 6</v>
          </cell>
          <cell r="C1361" t="str">
            <v/>
          </cell>
        </row>
        <row r="1362">
          <cell r="B1362" t="str">
            <v>New Tariff 7</v>
          </cell>
          <cell r="C1362" t="str">
            <v/>
          </cell>
        </row>
        <row r="1363">
          <cell r="B1363" t="str">
            <v>New Tariff 8</v>
          </cell>
          <cell r="C1363" t="str">
            <v/>
          </cell>
        </row>
        <row r="1364">
          <cell r="B1364" t="str">
            <v>New Tariff 9</v>
          </cell>
          <cell r="C1364" t="str">
            <v/>
          </cell>
        </row>
        <row r="1365">
          <cell r="B1365" t="str">
            <v>New Tariff 10</v>
          </cell>
          <cell r="C1365" t="str">
            <v/>
          </cell>
        </row>
        <row r="1366">
          <cell r="B1366" t="str">
            <v>New Tariff 11</v>
          </cell>
          <cell r="C1366" t="str">
            <v/>
          </cell>
        </row>
        <row r="1367">
          <cell r="B1367" t="str">
            <v>Non-Residential Two Rate 5d</v>
          </cell>
          <cell r="C1367" t="str">
            <v>ND2</v>
          </cell>
          <cell r="D1367">
            <v>3.0132058582347465E-2</v>
          </cell>
          <cell r="G1367">
            <v>3.3302212768414829E-2</v>
          </cell>
          <cell r="H1367">
            <v>3.3302212768414829E-2</v>
          </cell>
          <cell r="I1367">
            <v>3.3302212768414829E-2</v>
          </cell>
          <cell r="J1367">
            <v>3.3302212768414829E-2</v>
          </cell>
          <cell r="K1367">
            <v>4.1248593797938993E-2</v>
          </cell>
        </row>
        <row r="1368">
          <cell r="B1368" t="str">
            <v>Business Sunraysia</v>
          </cell>
          <cell r="C1368">
            <v>0</v>
          </cell>
          <cell r="D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B1369" t="str">
            <v>Non-Residential Interval</v>
          </cell>
          <cell r="C1369" t="str">
            <v>ND5</v>
          </cell>
          <cell r="D1369">
            <v>3.0132058582347465E-2</v>
          </cell>
          <cell r="G1369">
            <v>3.3302212768414829E-2</v>
          </cell>
          <cell r="H1369">
            <v>3.3302212768414829E-2</v>
          </cell>
          <cell r="I1369">
            <v>3.3302212768414829E-2</v>
          </cell>
          <cell r="J1369">
            <v>3.3302212768414829E-2</v>
          </cell>
          <cell r="K1369">
            <v>4.1248593797938993E-2</v>
          </cell>
        </row>
        <row r="1370">
          <cell r="B1370" t="str">
            <v>Non-Residential AMI</v>
          </cell>
          <cell r="C1370" t="str">
            <v>ND7</v>
          </cell>
          <cell r="D1370">
            <v>3.0132058582347465E-2</v>
          </cell>
          <cell r="M1370">
            <v>5.8673023908624167E-3</v>
          </cell>
          <cell r="N1370">
            <v>5.8673023908624167E-3</v>
          </cell>
          <cell r="O1370">
            <v>5.8673023908624167E-3</v>
          </cell>
          <cell r="Q1370">
            <v>5.8673023908624167E-3</v>
          </cell>
          <cell r="R1370">
            <v>5.8673023908624167E-3</v>
          </cell>
          <cell r="S1370">
            <v>5.8673023908624167E-3</v>
          </cell>
        </row>
        <row r="1371">
          <cell r="B1371" t="str">
            <v>New Tariff 4</v>
          </cell>
          <cell r="C1371" t="str">
            <v/>
          </cell>
          <cell r="D1371">
            <v>3.0132058582347465E-2</v>
          </cell>
          <cell r="M1371">
            <v>5.8673023908624167E-3</v>
          </cell>
          <cell r="N1371">
            <v>5.8673023908624167E-3</v>
          </cell>
          <cell r="O1371">
            <v>5.8673023908624167E-3</v>
          </cell>
          <cell r="Q1371">
            <v>5.8673023908624167E-3</v>
          </cell>
          <cell r="R1371">
            <v>5.8673023908624167E-3</v>
          </cell>
          <cell r="S1371">
            <v>5.8673023908624167E-3</v>
          </cell>
        </row>
        <row r="1372">
          <cell r="B1372" t="str">
            <v>New Tariff 5</v>
          </cell>
          <cell r="C1372" t="str">
            <v/>
          </cell>
        </row>
        <row r="1373">
          <cell r="B1373" t="str">
            <v>New Tariff 6</v>
          </cell>
          <cell r="C1373" t="str">
            <v/>
          </cell>
        </row>
        <row r="1374">
          <cell r="B1374" t="str">
            <v>New Tariff 7</v>
          </cell>
          <cell r="C1374" t="str">
            <v/>
          </cell>
        </row>
        <row r="1375">
          <cell r="B1375" t="str">
            <v>New Tariff 8</v>
          </cell>
          <cell r="C1375" t="str">
            <v/>
          </cell>
        </row>
        <row r="1376">
          <cell r="B1376" t="str">
            <v>New Tariff 9</v>
          </cell>
          <cell r="C1376" t="str">
            <v/>
          </cell>
        </row>
        <row r="1377">
          <cell r="B1377" t="str">
            <v>New Tariff 10</v>
          </cell>
          <cell r="C1377" t="str">
            <v/>
          </cell>
        </row>
        <row r="1378">
          <cell r="B1378" t="str">
            <v>New Tariff 11</v>
          </cell>
          <cell r="C1378" t="str">
            <v/>
          </cell>
        </row>
        <row r="1379">
          <cell r="B1379" t="str">
            <v>Non-Residential Two Rate 7d</v>
          </cell>
          <cell r="C1379" t="str">
            <v>ND3</v>
          </cell>
          <cell r="D1379">
            <v>-2.0506527819233011E-2</v>
          </cell>
          <cell r="G1379">
            <v>-3.4992912827781608E-2</v>
          </cell>
          <cell r="H1379">
            <v>-3.4992912827781608E-2</v>
          </cell>
          <cell r="I1379">
            <v>-3.4992912827781608E-2</v>
          </cell>
          <cell r="J1379">
            <v>-3.4992912827781608E-2</v>
          </cell>
          <cell r="K1379">
            <v>-4.759806081974427E-2</v>
          </cell>
        </row>
        <row r="1380">
          <cell r="B1380" t="str">
            <v>New Tariff  1</v>
          </cell>
          <cell r="C1380" t="str">
            <v/>
          </cell>
        </row>
        <row r="1381">
          <cell r="B1381" t="str">
            <v>New Tariff  2</v>
          </cell>
          <cell r="C1381" t="str">
            <v/>
          </cell>
        </row>
        <row r="1382">
          <cell r="B1382" t="str">
            <v>New Tariff  3</v>
          </cell>
          <cell r="C1382" t="str">
            <v/>
          </cell>
        </row>
        <row r="1383">
          <cell r="B1383" t="str">
            <v>New Tariff  4</v>
          </cell>
          <cell r="C1383" t="str">
            <v/>
          </cell>
        </row>
        <row r="1384">
          <cell r="B1384" t="str">
            <v>New Tariff  5</v>
          </cell>
          <cell r="C1384" t="str">
            <v/>
          </cell>
        </row>
        <row r="1385">
          <cell r="B1385" t="str">
            <v>New Tariff  6</v>
          </cell>
          <cell r="C1385" t="str">
            <v/>
          </cell>
        </row>
        <row r="1386">
          <cell r="B1386" t="str">
            <v>New Tariff  7</v>
          </cell>
          <cell r="C1386" t="str">
            <v/>
          </cell>
        </row>
        <row r="1387">
          <cell r="B1387" t="str">
            <v>New Tariff  8</v>
          </cell>
          <cell r="C1387" t="str">
            <v/>
          </cell>
        </row>
        <row r="1388">
          <cell r="B1388" t="str">
            <v>New Tariff  9</v>
          </cell>
          <cell r="C1388" t="str">
            <v/>
          </cell>
        </row>
        <row r="1389">
          <cell r="B1389" t="str">
            <v>New Tariff  10</v>
          </cell>
          <cell r="C1389" t="str">
            <v/>
          </cell>
        </row>
        <row r="1390">
          <cell r="B1390" t="str">
            <v>New Tariff  11</v>
          </cell>
          <cell r="C1390" t="str">
            <v/>
          </cell>
        </row>
        <row r="1391">
          <cell r="B1391" t="str">
            <v>Unmetered supplies</v>
          </cell>
          <cell r="C1391" t="str">
            <v>PL2</v>
          </cell>
          <cell r="D1391">
            <v>9.4310968016280139E-3</v>
          </cell>
          <cell r="G1391">
            <v>3.0572366142835872E-2</v>
          </cell>
          <cell r="H1391">
            <v>3.0572366142835872E-2</v>
          </cell>
          <cell r="I1391">
            <v>3.0572366142835872E-2</v>
          </cell>
          <cell r="J1391">
            <v>3.0572366142835872E-2</v>
          </cell>
          <cell r="K1391">
            <v>3.0572366142835872E-2</v>
          </cell>
        </row>
        <row r="1392">
          <cell r="B1392" t="str">
            <v>New Tariff 1</v>
          </cell>
          <cell r="C1392">
            <v>0</v>
          </cell>
        </row>
        <row r="1393">
          <cell r="B1393" t="str">
            <v>New Tariff 2</v>
          </cell>
          <cell r="C1393" t="str">
            <v/>
          </cell>
        </row>
        <row r="1394">
          <cell r="B1394" t="str">
            <v>Large Low Voltage Demand (kVa)</v>
          </cell>
          <cell r="C1394" t="str">
            <v>DLk</v>
          </cell>
          <cell r="D1394">
            <v>6.0534405296761573E-3</v>
          </cell>
          <cell r="F1394">
            <v>2.6559109043417239E-2</v>
          </cell>
          <cell r="G1394">
            <v>2.534662045060676E-2</v>
          </cell>
          <cell r="H1394">
            <v>2.534662045060676E-2</v>
          </cell>
          <cell r="I1394">
            <v>2.534662045060676E-2</v>
          </cell>
          <cell r="J1394">
            <v>2.534662045060676E-2</v>
          </cell>
          <cell r="K1394">
            <v>2.534662045060676E-2</v>
          </cell>
        </row>
        <row r="1395">
          <cell r="B1395" t="str">
            <v>Large Low Voltage Demand Docklands (kVa)</v>
          </cell>
          <cell r="C1395" t="str">
            <v>DLDKk</v>
          </cell>
          <cell r="D1395">
            <v>6.0534405296761573E-3</v>
          </cell>
          <cell r="F1395">
            <v>2.6559109043417239E-2</v>
          </cell>
          <cell r="G1395">
            <v>2.534662045060676E-2</v>
          </cell>
          <cell r="H1395">
            <v>2.5346620450606538E-2</v>
          </cell>
          <cell r="I1395">
            <v>2.5346620450606538E-2</v>
          </cell>
          <cell r="J1395">
            <v>2.5346620450606538E-2</v>
          </cell>
          <cell r="K1395">
            <v>2.5346620450606538E-2</v>
          </cell>
        </row>
        <row r="1396">
          <cell r="B1396" t="str">
            <v>Large Low Voltage Demand CXX (kVa)</v>
          </cell>
          <cell r="C1396" t="str">
            <v>DLCXXk</v>
          </cell>
          <cell r="D1396">
            <v>6.0534405296761573E-3</v>
          </cell>
          <cell r="F1396">
            <v>2.6559109043417239E-2</v>
          </cell>
          <cell r="G1396">
            <v>2.534662045060676E-2</v>
          </cell>
          <cell r="H1396">
            <v>2.5346620450606538E-2</v>
          </cell>
          <cell r="I1396">
            <v>2.5346620450606538E-2</v>
          </cell>
          <cell r="J1396">
            <v>2.5346620450606538E-2</v>
          </cell>
          <cell r="K1396">
            <v>2.5346620450606538E-2</v>
          </cell>
        </row>
        <row r="1397">
          <cell r="B1397" t="str">
            <v>New Tariff 6</v>
          </cell>
          <cell r="C1397" t="str">
            <v/>
          </cell>
        </row>
        <row r="1398">
          <cell r="B1398" t="str">
            <v>New Tariff 7</v>
          </cell>
          <cell r="C1398" t="str">
            <v/>
          </cell>
        </row>
        <row r="1399">
          <cell r="B1399" t="str">
            <v>New Tariff 8</v>
          </cell>
          <cell r="C1399" t="str">
            <v/>
          </cell>
        </row>
        <row r="1400">
          <cell r="B1400" t="str">
            <v>New Tariff 9</v>
          </cell>
          <cell r="C1400" t="str">
            <v/>
          </cell>
        </row>
        <row r="1401">
          <cell r="B1401" t="str">
            <v>New Tariff 10</v>
          </cell>
          <cell r="C1401" t="str">
            <v/>
          </cell>
        </row>
        <row r="1402">
          <cell r="B1402" t="str">
            <v>New Tariff 11</v>
          </cell>
          <cell r="C1402" t="str">
            <v/>
          </cell>
        </row>
        <row r="1403">
          <cell r="B1403" t="str">
            <v>Large Low Voltage Demand</v>
          </cell>
          <cell r="C1403" t="str">
            <v>DL</v>
          </cell>
          <cell r="D1403">
            <v>6.0534405296761573E-3</v>
          </cell>
          <cell r="E1403">
            <v>2.1247287234733792E-2</v>
          </cell>
          <cell r="G1403">
            <v>2.534662045060676E-2</v>
          </cell>
          <cell r="H1403">
            <v>2.534662045060676E-2</v>
          </cell>
          <cell r="I1403">
            <v>2.534662045060676E-2</v>
          </cell>
          <cell r="J1403">
            <v>2.534662045060676E-2</v>
          </cell>
          <cell r="K1403">
            <v>2.5346620450606538E-2</v>
          </cell>
        </row>
        <row r="1404">
          <cell r="B1404" t="str">
            <v>Large Low Voltage Demand A</v>
          </cell>
          <cell r="C1404" t="str">
            <v>DL.A</v>
          </cell>
          <cell r="D1404">
            <v>6.0534405296759353E-3</v>
          </cell>
          <cell r="E1404">
            <v>2.1247287234733792E-2</v>
          </cell>
          <cell r="G1404">
            <v>2.5346620450606538E-2</v>
          </cell>
          <cell r="H1404">
            <v>2.5346620450606538E-2</v>
          </cell>
          <cell r="I1404">
            <v>2.5346620450606538E-2</v>
          </cell>
          <cell r="J1404">
            <v>2.5346620450606538E-2</v>
          </cell>
          <cell r="K1404">
            <v>2.5346620450606316E-2</v>
          </cell>
        </row>
        <row r="1405">
          <cell r="B1405" t="str">
            <v>Large Low Voltage Demand C</v>
          </cell>
          <cell r="C1405" t="str">
            <v>DL.C</v>
          </cell>
          <cell r="D1405">
            <v>6.0534405296761573E-3</v>
          </cell>
          <cell r="E1405">
            <v>2.1247287234733792E-2</v>
          </cell>
          <cell r="G1405">
            <v>2.5346620450606538E-2</v>
          </cell>
          <cell r="H1405">
            <v>2.5346620450606538E-2</v>
          </cell>
          <cell r="I1405">
            <v>2.5346620450606538E-2</v>
          </cell>
          <cell r="J1405">
            <v>2.5346620450606538E-2</v>
          </cell>
          <cell r="K1405">
            <v>2.5346620450606538E-2</v>
          </cell>
        </row>
        <row r="1406">
          <cell r="B1406" t="str">
            <v>Large Low Voltage Demand S</v>
          </cell>
          <cell r="C1406" t="str">
            <v>DL.S</v>
          </cell>
          <cell r="D1406">
            <v>6.0534405296763794E-3</v>
          </cell>
          <cell r="E1406">
            <v>2.1247287234733792E-2</v>
          </cell>
          <cell r="G1406">
            <v>2.534662045060676E-2</v>
          </cell>
          <cell r="H1406">
            <v>2.534662045060676E-2</v>
          </cell>
          <cell r="I1406">
            <v>2.534662045060676E-2</v>
          </cell>
          <cell r="J1406">
            <v>2.534662045060676E-2</v>
          </cell>
          <cell r="K1406">
            <v>2.534662045060676E-2</v>
          </cell>
        </row>
        <row r="1407">
          <cell r="B1407" t="str">
            <v>Large Low Voltage Demand Docklands</v>
          </cell>
          <cell r="C1407" t="str">
            <v>DL.DK</v>
          </cell>
          <cell r="D1407">
            <v>6.0534405296759353E-3</v>
          </cell>
          <cell r="E1407">
            <v>2.1247287234733792E-2</v>
          </cell>
          <cell r="G1407">
            <v>2.5346620450606316E-2</v>
          </cell>
          <cell r="H1407">
            <v>2.5346620450606316E-2</v>
          </cell>
          <cell r="I1407">
            <v>2.5346620450606316E-2</v>
          </cell>
          <cell r="J1407">
            <v>2.5346620450606316E-2</v>
          </cell>
          <cell r="K1407">
            <v>2.5346620450606094E-2</v>
          </cell>
        </row>
        <row r="1408">
          <cell r="B1408" t="str">
            <v>Large Low Voltage Demand CXX</v>
          </cell>
          <cell r="C1408" t="str">
            <v>DL.CXX</v>
          </cell>
          <cell r="D1408">
            <v>6.0534405296761573E-3</v>
          </cell>
          <cell r="E1408">
            <v>2.1247287234733792E-2</v>
          </cell>
          <cell r="G1408">
            <v>2.5346620450606538E-2</v>
          </cell>
          <cell r="H1408">
            <v>2.5346620450606538E-2</v>
          </cell>
          <cell r="I1408">
            <v>2.5346620450606538E-2</v>
          </cell>
          <cell r="J1408">
            <v>2.5346620450606538E-2</v>
          </cell>
          <cell r="K1408">
            <v>2.5346620450606538E-2</v>
          </cell>
        </row>
        <row r="1409">
          <cell r="B1409" t="str">
            <v>Large Low Voltage Demand EN.R</v>
          </cell>
          <cell r="C1409" t="str">
            <v>DL.R</v>
          </cell>
          <cell r="D1409">
            <v>6.0534405296761573E-3</v>
          </cell>
          <cell r="E1409">
            <v>2.1247287234733792E-2</v>
          </cell>
          <cell r="F1409">
            <v>0</v>
          </cell>
          <cell r="G1409">
            <v>2.534662045060676E-2</v>
          </cell>
          <cell r="H1409">
            <v>2.534662045060676E-2</v>
          </cell>
          <cell r="I1409">
            <v>2.534662045060676E-2</v>
          </cell>
          <cell r="J1409">
            <v>2.534662045060676E-2</v>
          </cell>
          <cell r="K1409">
            <v>2.5346620450606538E-2</v>
          </cell>
        </row>
        <row r="1410">
          <cell r="B1410" t="str">
            <v>Large Low Voltage Demand EN.NR</v>
          </cell>
          <cell r="C1410" t="str">
            <v>DL.NR</v>
          </cell>
          <cell r="D1410">
            <v>6.0534405296759353E-3</v>
          </cell>
          <cell r="E1410">
            <v>2.1247287234733792E-2</v>
          </cell>
          <cell r="F1410">
            <v>0</v>
          </cell>
          <cell r="G1410">
            <v>2.534662045060676E-2</v>
          </cell>
          <cell r="H1410">
            <v>2.534662045060676E-2</v>
          </cell>
          <cell r="I1410">
            <v>2.534662045060676E-2</v>
          </cell>
          <cell r="J1410">
            <v>2.534662045060676E-2</v>
          </cell>
          <cell r="K1410">
            <v>2.5346620450606538E-2</v>
          </cell>
        </row>
        <row r="1411">
          <cell r="B1411" t="str">
            <v>Large Low Voltage Demand EN.R CXX</v>
          </cell>
          <cell r="C1411" t="str">
            <v>DL.CXXR</v>
          </cell>
          <cell r="D1411">
            <v>6.0534405296761573E-3</v>
          </cell>
          <cell r="E1411">
            <v>2.1247287234733792E-2</v>
          </cell>
          <cell r="F1411">
            <v>0</v>
          </cell>
          <cell r="G1411">
            <v>2.5346620450606538E-2</v>
          </cell>
          <cell r="H1411">
            <v>2.5346620450606538E-2</v>
          </cell>
          <cell r="I1411">
            <v>2.5346620450606538E-2</v>
          </cell>
          <cell r="J1411">
            <v>2.5346620450606538E-2</v>
          </cell>
          <cell r="K1411">
            <v>2.5346620450606538E-2</v>
          </cell>
        </row>
        <row r="1412">
          <cell r="B1412" t="str">
            <v>Large Low Voltage Demand EN.NR CXX</v>
          </cell>
          <cell r="C1412" t="str">
            <v>DL.CXXNR</v>
          </cell>
          <cell r="D1412">
            <v>6.0534405296761573E-3</v>
          </cell>
          <cell r="E1412">
            <v>2.1247287234733792E-2</v>
          </cell>
          <cell r="F1412">
            <v>0</v>
          </cell>
          <cell r="G1412">
            <v>2.5346620450606538E-2</v>
          </cell>
          <cell r="H1412">
            <v>2.5346620450606538E-2</v>
          </cell>
          <cell r="I1412">
            <v>2.5346620450606538E-2</v>
          </cell>
          <cell r="J1412">
            <v>2.5346620450606538E-2</v>
          </cell>
          <cell r="K1412">
            <v>2.5346620450606538E-2</v>
          </cell>
        </row>
        <row r="1413">
          <cell r="B1413" t="str">
            <v>New Tariff 10</v>
          </cell>
          <cell r="C1413">
            <v>0</v>
          </cell>
        </row>
        <row r="1414">
          <cell r="B1414" t="str">
            <v>New Tariff 11</v>
          </cell>
          <cell r="C1414" t="str">
            <v/>
          </cell>
        </row>
        <row r="1415">
          <cell r="B1415" t="str">
            <v>High Voltage Demand</v>
          </cell>
          <cell r="C1415" t="str">
            <v>DH</v>
          </cell>
          <cell r="D1415">
            <v>-1.3125000000000497E-3</v>
          </cell>
          <cell r="E1415">
            <v>6.9613259668508398E-3</v>
          </cell>
          <cell r="G1415">
            <v>1.029168390566837E-2</v>
          </cell>
          <cell r="H1415">
            <v>1.029168390566837E-2</v>
          </cell>
          <cell r="I1415">
            <v>1.029168390566837E-2</v>
          </cell>
          <cell r="J1415">
            <v>1.029168390566837E-2</v>
          </cell>
          <cell r="K1415">
            <v>1.029168390566837E-2</v>
          </cell>
        </row>
        <row r="1416">
          <cell r="B1416" t="str">
            <v>High Voltage Demand A</v>
          </cell>
          <cell r="C1416" t="str">
            <v>DH.A</v>
          </cell>
          <cell r="D1416">
            <v>-1.3125000000000497E-3</v>
          </cell>
          <cell r="E1416">
            <v>6.9613259668508398E-3</v>
          </cell>
          <cell r="G1416">
            <v>1.029168390566837E-2</v>
          </cell>
          <cell r="H1416">
            <v>1.029168390566837E-2</v>
          </cell>
          <cell r="I1416">
            <v>1.029168390566837E-2</v>
          </cell>
          <cell r="J1416">
            <v>1.029168390566837E-2</v>
          </cell>
          <cell r="K1416">
            <v>1.029168390566837E-2</v>
          </cell>
        </row>
        <row r="1417">
          <cell r="B1417" t="str">
            <v>High Voltage Demand C</v>
          </cell>
          <cell r="C1417" t="str">
            <v>DH.C</v>
          </cell>
          <cell r="D1417">
            <v>-1.3125000000001608E-3</v>
          </cell>
          <cell r="E1417">
            <v>6.9613259668508398E-3</v>
          </cell>
          <cell r="G1417">
            <v>1.0291683905668148E-2</v>
          </cell>
          <cell r="H1417">
            <v>1.0291683905668148E-2</v>
          </cell>
          <cell r="I1417">
            <v>1.0291683905668148E-2</v>
          </cell>
          <cell r="J1417">
            <v>1.0291683905668148E-2</v>
          </cell>
          <cell r="K1417">
            <v>1.0291683905668148E-2</v>
          </cell>
        </row>
        <row r="1418">
          <cell r="B1418" t="str">
            <v>High Voltage Demand D1</v>
          </cell>
          <cell r="C1418" t="str">
            <v>DH.D1</v>
          </cell>
          <cell r="D1418">
            <v>-1.3125000000000497E-3</v>
          </cell>
          <cell r="E1418">
            <v>6.9613259668508398E-3</v>
          </cell>
          <cell r="G1418">
            <v>1.029168390566837E-2</v>
          </cell>
          <cell r="H1418">
            <v>1.029168390566837E-2</v>
          </cell>
          <cell r="I1418">
            <v>1.029168390566837E-2</v>
          </cell>
          <cell r="J1418">
            <v>1.029168390566837E-2</v>
          </cell>
          <cell r="K1418">
            <v>1.0291683905668148E-2</v>
          </cell>
        </row>
        <row r="1419">
          <cell r="B1419" t="str">
            <v>High Voltage Demand D2</v>
          </cell>
          <cell r="C1419" t="str">
            <v>DH.D2</v>
          </cell>
          <cell r="D1419">
            <v>-1.3125000000000497E-3</v>
          </cell>
          <cell r="E1419">
            <v>6.9613259668508398E-3</v>
          </cell>
          <cell r="G1419">
            <v>1.029168390566837E-2</v>
          </cell>
          <cell r="H1419">
            <v>1.029168390566837E-2</v>
          </cell>
          <cell r="I1419">
            <v>1.029168390566837E-2</v>
          </cell>
          <cell r="J1419">
            <v>1.029168390566837E-2</v>
          </cell>
          <cell r="K1419">
            <v>1.0291683905668148E-2</v>
          </cell>
        </row>
        <row r="1420">
          <cell r="B1420" t="str">
            <v>High Voltage Demand Docklands</v>
          </cell>
          <cell r="C1420" t="str">
            <v>DH.DK</v>
          </cell>
          <cell r="D1420">
            <v>-1.3125000000000497E-3</v>
          </cell>
          <cell r="E1420">
            <v>6.9613259668508398E-3</v>
          </cell>
          <cell r="G1420">
            <v>1.0291683905668148E-2</v>
          </cell>
          <cell r="H1420">
            <v>1.0291683905668148E-2</v>
          </cell>
          <cell r="I1420">
            <v>1.0291683905668148E-2</v>
          </cell>
          <cell r="J1420">
            <v>1.0291683905668148E-2</v>
          </cell>
          <cell r="K1420">
            <v>1.029168390566837E-2</v>
          </cell>
        </row>
        <row r="1421">
          <cell r="B1421" t="str">
            <v>High Voltage Demand D3</v>
          </cell>
          <cell r="C1421" t="str">
            <v>DH.D3</v>
          </cell>
          <cell r="D1421">
            <v>-1.3125000000000497E-3</v>
          </cell>
          <cell r="E1421">
            <v>6.9613259668508398E-3</v>
          </cell>
          <cell r="G1421">
            <v>1.029168390566837E-2</v>
          </cell>
          <cell r="H1421">
            <v>1.029168390566837E-2</v>
          </cell>
          <cell r="I1421">
            <v>1.029168390566837E-2</v>
          </cell>
          <cell r="J1421">
            <v>1.029168390566837E-2</v>
          </cell>
          <cell r="K1421">
            <v>1.0291683905668148E-2</v>
          </cell>
        </row>
        <row r="1422">
          <cell r="B1422" t="str">
            <v>High Voltage Demand D4</v>
          </cell>
          <cell r="C1422" t="str">
            <v>DH.D4</v>
          </cell>
          <cell r="D1422">
            <v>-1.3125000000000497E-3</v>
          </cell>
          <cell r="E1422">
            <v>6.9613259668508398E-3</v>
          </cell>
          <cell r="G1422">
            <v>1.029168390566837E-2</v>
          </cell>
          <cell r="H1422">
            <v>1.029168390566837E-2</v>
          </cell>
          <cell r="I1422">
            <v>1.029168390566837E-2</v>
          </cell>
          <cell r="J1422">
            <v>1.029168390566837E-2</v>
          </cell>
          <cell r="K1422">
            <v>1.029168390566837E-2</v>
          </cell>
        </row>
        <row r="1423">
          <cell r="B1423" t="str">
            <v>High Voltage Demand D5</v>
          </cell>
          <cell r="C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B1424" t="str">
            <v>High Voltage Demand EN.R</v>
          </cell>
          <cell r="C1424">
            <v>0</v>
          </cell>
          <cell r="D1424">
            <v>-1.3125000000000497E-3</v>
          </cell>
          <cell r="E1424">
            <v>6.9613259668508398E-3</v>
          </cell>
          <cell r="F1424">
            <v>0</v>
          </cell>
          <cell r="G1424">
            <v>1.029168390566837E-2</v>
          </cell>
          <cell r="H1424">
            <v>1.029168390566837E-2</v>
          </cell>
          <cell r="I1424">
            <v>1.029168390566837E-2</v>
          </cell>
          <cell r="J1424">
            <v>1.029168390566837E-2</v>
          </cell>
          <cell r="K1424">
            <v>1.029168390566837E-2</v>
          </cell>
        </row>
        <row r="1425">
          <cell r="B1425" t="str">
            <v>High Voltage Demand EN.NR</v>
          </cell>
          <cell r="C1425">
            <v>0</v>
          </cell>
          <cell r="D1425">
            <v>-1.3125000000000497E-3</v>
          </cell>
          <cell r="E1425">
            <v>6.9613259668508398E-3</v>
          </cell>
          <cell r="F1425">
            <v>0</v>
          </cell>
          <cell r="G1425">
            <v>1.029168390566837E-2</v>
          </cell>
          <cell r="H1425">
            <v>1.029168390566837E-2</v>
          </cell>
          <cell r="I1425">
            <v>1.029168390566837E-2</v>
          </cell>
          <cell r="J1425">
            <v>1.029168390566837E-2</v>
          </cell>
          <cell r="K1425">
            <v>1.029168390566837E-2</v>
          </cell>
        </row>
        <row r="1426">
          <cell r="B1426" t="str">
            <v>New Tariff 11</v>
          </cell>
          <cell r="C1426" t="str">
            <v/>
          </cell>
        </row>
        <row r="1427">
          <cell r="B1427" t="str">
            <v>New Tariff 1</v>
          </cell>
          <cell r="C1427" t="str">
            <v/>
          </cell>
        </row>
        <row r="1428">
          <cell r="B1428" t="str">
            <v>New Tariff 2</v>
          </cell>
          <cell r="C1428" t="str">
            <v/>
          </cell>
        </row>
        <row r="1429">
          <cell r="B1429" t="str">
            <v>High Voltage Demand (kVa)</v>
          </cell>
          <cell r="C1429" t="str">
            <v>DHk</v>
          </cell>
          <cell r="D1429">
            <v>-1.3125000000000497E-3</v>
          </cell>
          <cell r="F1429">
            <v>8.7016574585635498E-3</v>
          </cell>
          <cell r="G1429">
            <v>1.029168390566837E-2</v>
          </cell>
          <cell r="H1429">
            <v>1.029168390566837E-2</v>
          </cell>
          <cell r="I1429">
            <v>1.029168390566837E-2</v>
          </cell>
          <cell r="J1429">
            <v>1.029168390566837E-2</v>
          </cell>
          <cell r="K1429">
            <v>1.029168390566837E-2</v>
          </cell>
        </row>
        <row r="1430">
          <cell r="B1430" t="str">
            <v>High Voltage Demand Docklands (kVa)</v>
          </cell>
          <cell r="C1430" t="str">
            <v>DHDKk</v>
          </cell>
          <cell r="D1430">
            <v>-1.3125000000000497E-3</v>
          </cell>
          <cell r="F1430">
            <v>8.7016574585635498E-3</v>
          </cell>
          <cell r="G1430">
            <v>1.0291683905668148E-2</v>
          </cell>
          <cell r="H1430">
            <v>1.0291683905668148E-2</v>
          </cell>
          <cell r="I1430">
            <v>1.0291683905668148E-2</v>
          </cell>
          <cell r="J1430">
            <v>1.0291683905668148E-2</v>
          </cell>
          <cell r="K1430">
            <v>1.029168390566837E-2</v>
          </cell>
        </row>
        <row r="1431">
          <cell r="B1431" t="str">
            <v>New Tariff 5</v>
          </cell>
          <cell r="C1431" t="str">
            <v/>
          </cell>
        </row>
        <row r="1432">
          <cell r="B1432" t="str">
            <v>New Tariff 6</v>
          </cell>
          <cell r="C1432" t="str">
            <v/>
          </cell>
        </row>
        <row r="1433">
          <cell r="B1433" t="str">
            <v>New Tariff 7</v>
          </cell>
          <cell r="C1433" t="str">
            <v/>
          </cell>
        </row>
        <row r="1434">
          <cell r="B1434" t="str">
            <v>New Tariff 8</v>
          </cell>
          <cell r="C1434" t="str">
            <v/>
          </cell>
        </row>
        <row r="1435">
          <cell r="B1435" t="str">
            <v>New Tariff 9</v>
          </cell>
          <cell r="C1435" t="str">
            <v/>
          </cell>
        </row>
        <row r="1436">
          <cell r="B1436" t="str">
            <v>New Tariff 10</v>
          </cell>
          <cell r="C1436" t="str">
            <v/>
          </cell>
        </row>
        <row r="1437">
          <cell r="B1437" t="str">
            <v>New Tariff 11</v>
          </cell>
          <cell r="C1437" t="str">
            <v/>
          </cell>
        </row>
        <row r="1438">
          <cell r="B1438" t="str">
            <v>New Tariff 12</v>
          </cell>
          <cell r="C1438" t="str">
            <v/>
          </cell>
        </row>
        <row r="1439">
          <cell r="B1439" t="str">
            <v>New Tariff 1</v>
          </cell>
          <cell r="C1439" t="str">
            <v/>
          </cell>
        </row>
        <row r="1440">
          <cell r="B1440" t="str">
            <v>Subtransmission Demand A</v>
          </cell>
          <cell r="C1440" t="str">
            <v>DS.A</v>
          </cell>
          <cell r="D1440">
            <v>0</v>
          </cell>
          <cell r="E1440">
            <v>-5.6499950869608462E-3</v>
          </cell>
          <cell r="G1440">
            <v>-1.0224861203403712E-2</v>
          </cell>
          <cell r="H1440">
            <v>-1.0224861203403712E-2</v>
          </cell>
          <cell r="I1440">
            <v>-1.0224861203403712E-2</v>
          </cell>
          <cell r="J1440">
            <v>-1.0224861203403712E-2</v>
          </cell>
          <cell r="K1440">
            <v>-1.0224861203403712E-2</v>
          </cell>
        </row>
        <row r="1441">
          <cell r="B1441" t="str">
            <v>Subtransmission Demand G</v>
          </cell>
          <cell r="C1441" t="str">
            <v>DS.G</v>
          </cell>
          <cell r="D1441">
            <v>0</v>
          </cell>
          <cell r="E1441">
            <v>-5.6499950869608462E-3</v>
          </cell>
          <cell r="G1441">
            <v>-1.0224861203403712E-2</v>
          </cell>
          <cell r="H1441">
            <v>-1.0224861203403712E-2</v>
          </cell>
          <cell r="I1441">
            <v>-1.0224861203403712E-2</v>
          </cell>
          <cell r="J1441">
            <v>-1.0224861203403712E-2</v>
          </cell>
          <cell r="K1441">
            <v>-1.0224861203403712E-2</v>
          </cell>
        </row>
        <row r="1442">
          <cell r="B1442" t="str">
            <v>Subtransmission Demand S</v>
          </cell>
          <cell r="C1442" t="str">
            <v>DS.S</v>
          </cell>
          <cell r="D1442">
            <v>0</v>
          </cell>
          <cell r="E1442">
            <v>-5.6499950869608462E-3</v>
          </cell>
          <cell r="G1442">
            <v>-1.0224861203403712E-2</v>
          </cell>
          <cell r="H1442">
            <v>-1.0224861203403712E-2</v>
          </cell>
          <cell r="I1442">
            <v>-1.0224861203403712E-2</v>
          </cell>
          <cell r="J1442">
            <v>-1.0224861203403712E-2</v>
          </cell>
          <cell r="K1442">
            <v>-1.0224861203403712E-2</v>
          </cell>
        </row>
        <row r="1443">
          <cell r="B1443" t="str">
            <v>Subtransmission Demand (kVa)</v>
          </cell>
          <cell r="C1443" t="str">
            <v>DSk</v>
          </cell>
          <cell r="D1443">
            <v>0</v>
          </cell>
          <cell r="F1443">
            <v>-7.0624938587010577E-3</v>
          </cell>
          <cell r="G1443">
            <v>-1.0224861203403712E-2</v>
          </cell>
          <cell r="H1443">
            <v>-1.0224861203403712E-2</v>
          </cell>
          <cell r="I1443">
            <v>-1.0224861203403712E-2</v>
          </cell>
          <cell r="J1443">
            <v>-1.0224861203403712E-2</v>
          </cell>
          <cell r="K1443">
            <v>-1.0224861203403712E-2</v>
          </cell>
        </row>
        <row r="1444">
          <cell r="B1444" t="str">
            <v>New Tariff 5</v>
          </cell>
          <cell r="C1444" t="str">
            <v/>
          </cell>
          <cell r="F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</row>
        <row r="1445">
          <cell r="B1445" t="str">
            <v>New Tariff 6</v>
          </cell>
          <cell r="C1445" t="str">
            <v/>
          </cell>
          <cell r="F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B1446" t="str">
            <v>New Tariff 7</v>
          </cell>
          <cell r="C1446" t="str">
            <v/>
          </cell>
          <cell r="F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B1447" t="str">
            <v>New Tariff 8</v>
          </cell>
          <cell r="C1447" t="str">
            <v/>
          </cell>
          <cell r="F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B1448" t="str">
            <v>New Tariff 9</v>
          </cell>
          <cell r="C1448" t="str">
            <v/>
          </cell>
          <cell r="F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B1449" t="str">
            <v>New Tariff 10</v>
          </cell>
          <cell r="C1449" t="str">
            <v/>
          </cell>
          <cell r="F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</row>
        <row r="1450">
          <cell r="B1450" t="str">
            <v>New Tariff 11</v>
          </cell>
          <cell r="C1450" t="str">
            <v/>
          </cell>
          <cell r="F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9">
          <cell r="B1459" t="str">
            <v>Source:</v>
          </cell>
          <cell r="E1459" t="str">
            <v>Demand charges</v>
          </cell>
          <cell r="G1459" t="str">
            <v>Peak charges</v>
          </cell>
          <cell r="K1459" t="str">
            <v>Off Peak charges</v>
          </cell>
          <cell r="M1459" t="str">
            <v>Summer Time of Use Tariffs</v>
          </cell>
          <cell r="Q1459" t="str">
            <v>Winter Time of use tariffs</v>
          </cell>
        </row>
        <row r="1460">
          <cell r="B1460" t="str">
            <v>Network Tariffs</v>
          </cell>
          <cell r="C1460" t="str">
            <v>Network Tariff Category</v>
          </cell>
          <cell r="D1460" t="str">
            <v>Customer No</v>
          </cell>
          <cell r="E1460" t="str">
            <v>kW</v>
          </cell>
          <cell r="F1460" t="str">
            <v>kVA</v>
          </cell>
          <cell r="G1460" t="str">
            <v>Block1</v>
          </cell>
          <cell r="H1460" t="str">
            <v>Block 2</v>
          </cell>
          <cell r="I1460" t="str">
            <v>Block 3</v>
          </cell>
          <cell r="J1460" t="str">
            <v>Block 4</v>
          </cell>
          <cell r="K1460" t="str">
            <v>Block 1</v>
          </cell>
          <cell r="L1460" t="str">
            <v>Block 2</v>
          </cell>
          <cell r="M1460" t="str">
            <v>Block 1</v>
          </cell>
          <cell r="N1460" t="str">
            <v>Block 2</v>
          </cell>
          <cell r="O1460" t="str">
            <v>Block 3</v>
          </cell>
          <cell r="P1460" t="str">
            <v>Block 4</v>
          </cell>
          <cell r="Q1460" t="str">
            <v>Block1</v>
          </cell>
          <cell r="R1460" t="str">
            <v>Block 2</v>
          </cell>
          <cell r="S1460" t="str">
            <v>Block 3</v>
          </cell>
          <cell r="T1460" t="str">
            <v>Block 4</v>
          </cell>
        </row>
        <row r="1461">
          <cell r="D1461" t="str">
            <v>%</v>
          </cell>
          <cell r="E1461" t="str">
            <v>%</v>
          </cell>
          <cell r="F1461" t="str">
            <v>%</v>
          </cell>
          <cell r="G1461" t="str">
            <v>%</v>
          </cell>
          <cell r="H1461" t="str">
            <v>%</v>
          </cell>
          <cell r="I1461" t="str">
            <v>%</v>
          </cell>
          <cell r="J1461" t="str">
            <v>%</v>
          </cell>
          <cell r="K1461" t="str">
            <v>%</v>
          </cell>
          <cell r="L1461" t="str">
            <v>%</v>
          </cell>
          <cell r="M1461" t="str">
            <v>%</v>
          </cell>
          <cell r="N1461" t="str">
            <v>%</v>
          </cell>
          <cell r="O1461" t="str">
            <v>%</v>
          </cell>
          <cell r="P1461" t="str">
            <v>%</v>
          </cell>
          <cell r="Q1461" t="str">
            <v>%</v>
          </cell>
          <cell r="R1461" t="str">
            <v>%</v>
          </cell>
          <cell r="S1461" t="str">
            <v>%</v>
          </cell>
          <cell r="T1461" t="str">
            <v>%</v>
          </cell>
        </row>
        <row r="1462">
          <cell r="B1462" t="str">
            <v>Residential Single Rate</v>
          </cell>
          <cell r="C1462" t="str">
            <v>D1</v>
          </cell>
          <cell r="D1462">
            <v>2.1071306313019678E-2</v>
          </cell>
          <cell r="G1462">
            <v>2.1420161982211416E-2</v>
          </cell>
          <cell r="H1462">
            <v>2.1420161982211416E-2</v>
          </cell>
          <cell r="I1462">
            <v>2.1420161982211416E-2</v>
          </cell>
          <cell r="J1462">
            <v>2.1420161982211416E-2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</row>
        <row r="1463">
          <cell r="B1463" t="str">
            <v>ClimateSaver</v>
          </cell>
          <cell r="C1463" t="str">
            <v>D1.CS</v>
          </cell>
          <cell r="D1463">
            <v>5.5958418730676973E-2</v>
          </cell>
          <cell r="G1463">
            <v>9.1399653302018713E-2</v>
          </cell>
          <cell r="H1463">
            <v>9.1399653302018713E-2</v>
          </cell>
          <cell r="I1463">
            <v>9.1399653302018713E-2</v>
          </cell>
          <cell r="J1463">
            <v>9.1399653302018713E-2</v>
          </cell>
          <cell r="K1463">
            <v>9.1405361026690279E-2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</row>
        <row r="1464">
          <cell r="B1464" t="str">
            <v>ClimateSaver Interval</v>
          </cell>
          <cell r="C1464" t="str">
            <v>D3.CS</v>
          </cell>
          <cell r="D1464">
            <v>5.5958418730676973E-2</v>
          </cell>
          <cell r="G1464">
            <v>9.1399653302018713E-2</v>
          </cell>
          <cell r="H1464">
            <v>9.1399653302018713E-2</v>
          </cell>
          <cell r="I1464">
            <v>9.1399653302018713E-2</v>
          </cell>
          <cell r="J1464">
            <v>9.1399653302018713E-2</v>
          </cell>
          <cell r="K1464">
            <v>9.1405361026690279E-2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</row>
        <row r="1465">
          <cell r="B1465" t="str">
            <v>New Tariff 3</v>
          </cell>
          <cell r="C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</row>
        <row r="1466">
          <cell r="B1466" t="str">
            <v>New Tariff 4</v>
          </cell>
          <cell r="C1466" t="str">
            <v/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</row>
        <row r="1467">
          <cell r="B1467" t="str">
            <v>New Tariff 5</v>
          </cell>
          <cell r="C1467" t="str">
            <v/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</row>
        <row r="1468">
          <cell r="B1468" t="str">
            <v>New Tariff 6</v>
          </cell>
          <cell r="C1468" t="str">
            <v/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</row>
        <row r="1469">
          <cell r="B1469" t="str">
            <v>New Tariff 7</v>
          </cell>
          <cell r="C1469" t="str">
            <v/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</row>
        <row r="1470">
          <cell r="B1470" t="str">
            <v>New Tariff 8</v>
          </cell>
          <cell r="C1470" t="str">
            <v/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</row>
        <row r="1471">
          <cell r="B1471" t="str">
            <v>New Tariff 9</v>
          </cell>
          <cell r="C1471" t="str">
            <v/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</row>
        <row r="1472">
          <cell r="B1472" t="str">
            <v>New Tariff 10</v>
          </cell>
          <cell r="C1472" t="str">
            <v/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</row>
        <row r="1473">
          <cell r="B1473" t="str">
            <v>New Tariff 11</v>
          </cell>
          <cell r="C1473" t="str">
            <v/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</row>
        <row r="1474">
          <cell r="B1474" t="str">
            <v>Residential Two Rate 5d</v>
          </cell>
          <cell r="C1474" t="str">
            <v>D2</v>
          </cell>
          <cell r="D1474">
            <v>0</v>
          </cell>
          <cell r="G1474">
            <v>-3.1611418237467714E-2</v>
          </cell>
          <cell r="H1474">
            <v>-3.1611418237467714E-2</v>
          </cell>
          <cell r="I1474">
            <v>-3.1611418237467714E-2</v>
          </cell>
          <cell r="J1474">
            <v>-3.1611418237467714E-2</v>
          </cell>
          <cell r="K1474">
            <v>1.2108080550596867E-3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</row>
        <row r="1475">
          <cell r="B1475" t="str">
            <v>Docklands Two Rate 5d</v>
          </cell>
          <cell r="C1475" t="str">
            <v>D2.DK</v>
          </cell>
          <cell r="D1475">
            <v>3.4284949743281778E-3</v>
          </cell>
          <cell r="G1475">
            <v>8.0162817743811843E-3</v>
          </cell>
          <cell r="H1475">
            <v>8.0162817743811843E-3</v>
          </cell>
          <cell r="I1475">
            <v>8.0162817743811843E-3</v>
          </cell>
          <cell r="J1475">
            <v>8.0162817743811843E-3</v>
          </cell>
          <cell r="K1475">
            <v>8.025482976874887E-3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</row>
        <row r="1476">
          <cell r="B1476" t="str">
            <v>Residential Interval</v>
          </cell>
          <cell r="C1476" t="str">
            <v>D3</v>
          </cell>
          <cell r="D1476">
            <v>3.4284949743281778E-3</v>
          </cell>
          <cell r="G1476">
            <v>8.0162817743811843E-3</v>
          </cell>
          <cell r="H1476">
            <v>8.0162817743811843E-3</v>
          </cell>
          <cell r="I1476">
            <v>8.0162817743811843E-3</v>
          </cell>
          <cell r="J1476">
            <v>8.0162817743811843E-3</v>
          </cell>
          <cell r="K1476">
            <v>8.025482976874887E-3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</row>
        <row r="1477">
          <cell r="B1477" t="str">
            <v>Residential AMI</v>
          </cell>
          <cell r="C1477" t="str">
            <v>D4</v>
          </cell>
          <cell r="D1477">
            <v>3.4284949743281778E-3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</row>
        <row r="1478">
          <cell r="B1478" t="str">
            <v>Residential Docklands AMI</v>
          </cell>
          <cell r="C1478" t="str">
            <v>D4.DK</v>
          </cell>
          <cell r="D1478">
            <v>3.4284949743281778E-3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</row>
        <row r="1479">
          <cell r="B1479" t="str">
            <v>New Tariff 5</v>
          </cell>
          <cell r="C1479" t="str">
            <v/>
          </cell>
          <cell r="D1479">
            <v>3.4284949743281778E-3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</row>
        <row r="1480">
          <cell r="B1480" t="str">
            <v>New Tariff 6</v>
          </cell>
          <cell r="C1480" t="str">
            <v/>
          </cell>
          <cell r="D1480">
            <v>3.4284949743281778E-3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</row>
        <row r="1481">
          <cell r="B1481" t="str">
            <v>New Tariff 7</v>
          </cell>
          <cell r="C1481" t="str">
            <v/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</row>
        <row r="1482">
          <cell r="B1482" t="str">
            <v>New Tariff 8</v>
          </cell>
          <cell r="C1482" t="str">
            <v/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</row>
        <row r="1483">
          <cell r="B1483" t="str">
            <v>New Tariff 9</v>
          </cell>
          <cell r="C1483" t="str">
            <v/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</row>
        <row r="1484">
          <cell r="B1484" t="str">
            <v>New Tariff 10</v>
          </cell>
          <cell r="C1484" t="str">
            <v/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</row>
        <row r="1485">
          <cell r="B1485" t="str">
            <v>New Tariff 11</v>
          </cell>
          <cell r="C1485" t="str">
            <v/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</row>
        <row r="1486">
          <cell r="B1486" t="str">
            <v>Dedicated circuit</v>
          </cell>
          <cell r="C1486" t="str">
            <v>DD1</v>
          </cell>
          <cell r="D1486">
            <v>-6.6669596750884352E-2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-6.6696422878275929E-2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</row>
        <row r="1487">
          <cell r="B1487" t="str">
            <v>Hot Water Interval</v>
          </cell>
          <cell r="C1487" t="str">
            <v>D3.HW</v>
          </cell>
          <cell r="D1487">
            <v>-6.6669596750884352E-2</v>
          </cell>
          <cell r="K1487">
            <v>-6.6696422878275929E-2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</row>
        <row r="1488">
          <cell r="B1488" t="str">
            <v>Dedicated Circuit AMI - Slab Heat</v>
          </cell>
          <cell r="C1488" t="str">
            <v>DCSH</v>
          </cell>
          <cell r="D1488">
            <v>-6.6669596750884352E-2</v>
          </cell>
          <cell r="K1488">
            <v>-6.6696422878275929E-2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</row>
        <row r="1489">
          <cell r="B1489" t="str">
            <v>Dedicated Circuit AMI - Hot Water</v>
          </cell>
          <cell r="C1489" t="str">
            <v>DCHW</v>
          </cell>
          <cell r="D1489">
            <v>-6.6669596750884352E-2</v>
          </cell>
          <cell r="K1489">
            <v>-6.6696422878275929E-2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</row>
        <row r="1490">
          <cell r="B1490" t="str">
            <v>New Tariff 4</v>
          </cell>
          <cell r="C1490" t="str">
            <v/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</row>
        <row r="1491">
          <cell r="B1491" t="str">
            <v>New Tariff 5</v>
          </cell>
          <cell r="C1491" t="str">
            <v/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</row>
        <row r="1492">
          <cell r="B1492" t="str">
            <v>New Tariff 6</v>
          </cell>
          <cell r="C1492" t="str">
            <v/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</row>
        <row r="1493">
          <cell r="B1493" t="str">
            <v>New Tariff 7</v>
          </cell>
          <cell r="C1493" t="str">
            <v/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</row>
        <row r="1494">
          <cell r="B1494" t="str">
            <v>New Tariff 8</v>
          </cell>
          <cell r="C1494" t="str">
            <v/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</row>
        <row r="1495">
          <cell r="B1495" t="str">
            <v>New Tariff 9</v>
          </cell>
          <cell r="C1495" t="str">
            <v/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</row>
        <row r="1496">
          <cell r="B1496" t="str">
            <v>New Tariff 10</v>
          </cell>
          <cell r="C1496" t="str">
            <v/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</row>
        <row r="1497">
          <cell r="B1497" t="str">
            <v>New Tariff 11</v>
          </cell>
          <cell r="C1497" t="str">
            <v/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</row>
        <row r="1498">
          <cell r="B1498" t="str">
            <v>Non-Residential Single Rate</v>
          </cell>
          <cell r="C1498" t="str">
            <v>ND1</v>
          </cell>
          <cell r="D1498">
            <v>-2.0314225525952079E-2</v>
          </cell>
          <cell r="G1498">
            <v>-4.6501246233399129E-3</v>
          </cell>
          <cell r="H1498">
            <v>-4.6501246233399129E-3</v>
          </cell>
          <cell r="I1498">
            <v>-4.6501246233399129E-3</v>
          </cell>
          <cell r="J1498">
            <v>-4.6501246233399129E-3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</row>
        <row r="1499">
          <cell r="B1499" t="str">
            <v>Non-Residential Single Rate (R)</v>
          </cell>
          <cell r="C1499" t="str">
            <v>ND1.R</v>
          </cell>
          <cell r="D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</row>
        <row r="1500">
          <cell r="B1500" t="str">
            <v>New Tariff 2</v>
          </cell>
          <cell r="C1500" t="str">
            <v/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</row>
        <row r="1501">
          <cell r="B1501" t="str">
            <v>New Tariff 3</v>
          </cell>
          <cell r="C1501" t="str">
            <v/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</row>
        <row r="1502">
          <cell r="B1502" t="str">
            <v>New Tariff 4</v>
          </cell>
          <cell r="C1502" t="str">
            <v/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</row>
        <row r="1503">
          <cell r="B1503" t="str">
            <v>New Tariff 5</v>
          </cell>
          <cell r="C1503" t="str">
            <v/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</row>
        <row r="1504">
          <cell r="B1504" t="str">
            <v>New Tariff 6</v>
          </cell>
          <cell r="C1504" t="str">
            <v/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</row>
        <row r="1505">
          <cell r="B1505" t="str">
            <v>New Tariff 7</v>
          </cell>
          <cell r="C1505" t="str">
            <v/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</row>
        <row r="1506">
          <cell r="B1506" t="str">
            <v>New Tariff 8</v>
          </cell>
          <cell r="C1506" t="str">
            <v/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</row>
        <row r="1507">
          <cell r="B1507" t="str">
            <v>New Tariff 9</v>
          </cell>
          <cell r="C1507" t="str">
            <v/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</row>
        <row r="1508">
          <cell r="B1508" t="str">
            <v>New Tariff 10</v>
          </cell>
          <cell r="C1508" t="str">
            <v/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</row>
        <row r="1509">
          <cell r="B1509" t="str">
            <v>New Tariff 11</v>
          </cell>
          <cell r="C1509" t="str">
            <v/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</row>
        <row r="1510">
          <cell r="B1510" t="str">
            <v>Non-Residential Two Rate 5d</v>
          </cell>
          <cell r="C1510" t="str">
            <v>ND2</v>
          </cell>
          <cell r="D1510">
            <v>3.0132058582347465E-2</v>
          </cell>
          <cell r="G1510">
            <v>3.5619475208882534E-2</v>
          </cell>
          <cell r="H1510">
            <v>3.5619475208882534E-2</v>
          </cell>
          <cell r="I1510">
            <v>3.5619475208882534E-2</v>
          </cell>
          <cell r="J1510">
            <v>3.5619475208882534E-2</v>
          </cell>
          <cell r="K1510">
            <v>4.4045267534621679E-2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</row>
        <row r="1511">
          <cell r="B1511" t="str">
            <v>Business Sunraysia</v>
          </cell>
          <cell r="C1511">
            <v>0</v>
          </cell>
          <cell r="D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</row>
        <row r="1512">
          <cell r="B1512" t="str">
            <v>Non-Residential Interval</v>
          </cell>
          <cell r="C1512" t="str">
            <v>ND5</v>
          </cell>
          <cell r="D1512">
            <v>3.0132058582347465E-2</v>
          </cell>
          <cell r="G1512">
            <v>3.5619475208882534E-2</v>
          </cell>
          <cell r="H1512">
            <v>3.5619475208882534E-2</v>
          </cell>
          <cell r="I1512">
            <v>3.5619475208882534E-2</v>
          </cell>
          <cell r="J1512">
            <v>3.5619475208882534E-2</v>
          </cell>
          <cell r="K1512">
            <v>4.4045267534621679E-2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</row>
        <row r="1513">
          <cell r="B1513" t="str">
            <v>Non-Residential AMI</v>
          </cell>
          <cell r="C1513" t="str">
            <v>ND7</v>
          </cell>
          <cell r="D1513">
            <v>3.0132058582347465E-2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</row>
        <row r="1514">
          <cell r="B1514" t="str">
            <v>New Tariff 4</v>
          </cell>
          <cell r="C1514" t="str">
            <v/>
          </cell>
          <cell r="D1514">
            <v>3.0132058582347465E-2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</row>
        <row r="1515">
          <cell r="B1515" t="str">
            <v>New Tariff 5</v>
          </cell>
          <cell r="C1515" t="str">
            <v/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</row>
        <row r="1516">
          <cell r="B1516" t="str">
            <v>New Tariff 6</v>
          </cell>
          <cell r="C1516" t="str">
            <v/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</row>
        <row r="1517">
          <cell r="B1517" t="str">
            <v>New Tariff 7</v>
          </cell>
          <cell r="C1517" t="str">
            <v/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</row>
        <row r="1518">
          <cell r="B1518" t="str">
            <v>New Tariff 8</v>
          </cell>
          <cell r="C1518" t="str">
            <v/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</row>
        <row r="1519">
          <cell r="B1519" t="str">
            <v>New Tariff 9</v>
          </cell>
          <cell r="C1519" t="str">
            <v/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</row>
        <row r="1520">
          <cell r="B1520" t="str">
            <v>New Tariff 10</v>
          </cell>
          <cell r="C1520" t="str">
            <v/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</row>
        <row r="1521">
          <cell r="B1521" t="str">
            <v>New Tariff 11</v>
          </cell>
          <cell r="C1521" t="str">
            <v/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</row>
        <row r="1522">
          <cell r="B1522" t="str">
            <v>Non-Residential Two Rate 7d</v>
          </cell>
          <cell r="C1522" t="str">
            <v>ND3</v>
          </cell>
          <cell r="D1522">
            <v>-2.0506527819233011E-2</v>
          </cell>
          <cell r="G1522">
            <v>-3.3232351051133757E-2</v>
          </cell>
          <cell r="H1522">
            <v>-3.3232351051133757E-2</v>
          </cell>
          <cell r="I1522">
            <v>-3.3232351051133757E-2</v>
          </cell>
          <cell r="J1522">
            <v>-3.3232351051133757E-2</v>
          </cell>
          <cell r="K1522">
            <v>-4.5118000925497226E-2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</row>
        <row r="1523">
          <cell r="B1523" t="str">
            <v>New Tariff  1</v>
          </cell>
          <cell r="C1523" t="str">
            <v/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</row>
        <row r="1524">
          <cell r="B1524" t="str">
            <v>New Tariff  2</v>
          </cell>
          <cell r="C1524" t="str">
            <v/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</row>
        <row r="1525">
          <cell r="B1525" t="str">
            <v>New Tariff  3</v>
          </cell>
          <cell r="C1525" t="str">
            <v/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</row>
        <row r="1526">
          <cell r="B1526" t="str">
            <v>New Tariff  4</v>
          </cell>
          <cell r="C1526" t="str">
            <v/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</row>
        <row r="1527">
          <cell r="B1527" t="str">
            <v>New Tariff  5</v>
          </cell>
          <cell r="C1527" t="str">
            <v/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</row>
        <row r="1528">
          <cell r="B1528" t="str">
            <v>New Tariff  6</v>
          </cell>
          <cell r="C1528" t="str">
            <v/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</row>
        <row r="1529">
          <cell r="B1529" t="str">
            <v>New Tariff  7</v>
          </cell>
          <cell r="C1529" t="str">
            <v/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</row>
        <row r="1530">
          <cell r="B1530" t="str">
            <v>New Tariff  8</v>
          </cell>
          <cell r="C1530" t="str">
            <v/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</row>
        <row r="1531">
          <cell r="B1531" t="str">
            <v>New Tariff  9</v>
          </cell>
          <cell r="C1531" t="str">
            <v/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</row>
        <row r="1532">
          <cell r="B1532" t="str">
            <v>New Tariff  10</v>
          </cell>
          <cell r="C1532" t="str">
            <v/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</row>
        <row r="1533">
          <cell r="B1533" t="str">
            <v>New Tariff  11</v>
          </cell>
          <cell r="C1533" t="str">
            <v/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</row>
        <row r="1534">
          <cell r="B1534" t="str">
            <v>Unmetered supplies</v>
          </cell>
          <cell r="C1534" t="str">
            <v>PL2</v>
          </cell>
          <cell r="D1534">
            <v>9.4310968016280139E-3</v>
          </cell>
          <cell r="G1534">
            <v>2.9689425092404464E-2</v>
          </cell>
          <cell r="H1534">
            <v>2.9689425092404464E-2</v>
          </cell>
          <cell r="I1534">
            <v>2.9689425092404464E-2</v>
          </cell>
          <cell r="J1534">
            <v>2.9689425092404464E-2</v>
          </cell>
          <cell r="K1534">
            <v>2.9689425092404687E-2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</row>
        <row r="1535">
          <cell r="B1535" t="str">
            <v>New Tariff 1</v>
          </cell>
          <cell r="C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</row>
        <row r="1536">
          <cell r="B1536" t="str">
            <v>New Tariff 2</v>
          </cell>
          <cell r="C1536" t="str">
            <v/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</row>
        <row r="1537">
          <cell r="B1537" t="str">
            <v>Large Low Voltage Demand (kVa)</v>
          </cell>
          <cell r="C1537" t="str">
            <v>DLk</v>
          </cell>
          <cell r="D1537">
            <v>6.0534405296761573E-3</v>
          </cell>
          <cell r="F1537">
            <v>3.0030794289059026E-2</v>
          </cell>
          <cell r="G1537">
            <v>2.8692161419818119E-2</v>
          </cell>
          <cell r="H1537">
            <v>2.8692161419818119E-2</v>
          </cell>
          <cell r="I1537">
            <v>2.8692161419818119E-2</v>
          </cell>
          <cell r="J1537">
            <v>2.8692161419818119E-2</v>
          </cell>
          <cell r="K1537">
            <v>2.8692161419818119E-2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</row>
        <row r="1538">
          <cell r="B1538" t="str">
            <v>Large Low Voltage Demand Docklands (kVa)</v>
          </cell>
          <cell r="C1538" t="str">
            <v>DLDKk</v>
          </cell>
          <cell r="D1538">
            <v>6.0534405296761573E-3</v>
          </cell>
          <cell r="F1538">
            <v>3.0030794289059026E-2</v>
          </cell>
          <cell r="G1538">
            <v>2.8692161419818119E-2</v>
          </cell>
          <cell r="H1538">
            <v>2.8692161419818341E-2</v>
          </cell>
          <cell r="I1538">
            <v>2.8692161419818341E-2</v>
          </cell>
          <cell r="J1538">
            <v>2.8692161419818341E-2</v>
          </cell>
          <cell r="K1538">
            <v>2.8692161419818341E-2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</row>
        <row r="1539">
          <cell r="B1539" t="str">
            <v>Large Low Voltage Demand CXX (kVa)</v>
          </cell>
          <cell r="C1539" t="str">
            <v>DLCXXk</v>
          </cell>
          <cell r="D1539">
            <v>6.0534405296761573E-3</v>
          </cell>
          <cell r="F1539">
            <v>3.0030794289059026E-2</v>
          </cell>
          <cell r="G1539">
            <v>2.8692161419818119E-2</v>
          </cell>
          <cell r="H1539">
            <v>2.8692161419818341E-2</v>
          </cell>
          <cell r="I1539">
            <v>2.8692161419818341E-2</v>
          </cell>
          <cell r="J1539">
            <v>2.8692161419818341E-2</v>
          </cell>
          <cell r="K1539">
            <v>2.8692161419818341E-2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</row>
        <row r="1540">
          <cell r="B1540" t="str">
            <v>New Tariff 6</v>
          </cell>
          <cell r="C1540" t="str">
            <v/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</row>
        <row r="1541">
          <cell r="B1541" t="str">
            <v>New Tariff 7</v>
          </cell>
          <cell r="C1541" t="str">
            <v/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</row>
        <row r="1542">
          <cell r="B1542" t="str">
            <v>New Tariff 8</v>
          </cell>
          <cell r="C1542" t="str">
            <v/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</row>
        <row r="1543">
          <cell r="B1543" t="str">
            <v>New Tariff 9</v>
          </cell>
          <cell r="C1543" t="str">
            <v/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</row>
        <row r="1544">
          <cell r="B1544" t="str">
            <v>New Tariff 10</v>
          </cell>
          <cell r="C1544" t="str">
            <v/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</row>
        <row r="1545">
          <cell r="B1545" t="str">
            <v>New Tariff 11</v>
          </cell>
          <cell r="C1545" t="str">
            <v/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</row>
        <row r="1546">
          <cell r="B1546" t="str">
            <v>Large Low Voltage Demand</v>
          </cell>
          <cell r="C1546" t="str">
            <v>DL</v>
          </cell>
          <cell r="D1546">
            <v>6.0534405296761573E-3</v>
          </cell>
          <cell r="E1546">
            <v>2.4024635431247221E-2</v>
          </cell>
          <cell r="G1546">
            <v>2.8692161419818119E-2</v>
          </cell>
          <cell r="H1546">
            <v>2.8692161419818119E-2</v>
          </cell>
          <cell r="I1546">
            <v>2.8692161419818119E-2</v>
          </cell>
          <cell r="J1546">
            <v>2.8692161419818119E-2</v>
          </cell>
          <cell r="K1546">
            <v>2.8692161419818119E-2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</row>
        <row r="1547">
          <cell r="B1547" t="str">
            <v>Large Low Voltage Demand A</v>
          </cell>
          <cell r="C1547" t="str">
            <v>DL.A</v>
          </cell>
          <cell r="D1547">
            <v>6.0534405296759353E-3</v>
          </cell>
          <cell r="E1547">
            <v>2.4024635431247221E-2</v>
          </cell>
          <cell r="G1547">
            <v>2.8692161419818341E-2</v>
          </cell>
          <cell r="H1547">
            <v>2.8692161419818341E-2</v>
          </cell>
          <cell r="I1547">
            <v>2.8692161419818341E-2</v>
          </cell>
          <cell r="J1547">
            <v>2.8692161419818341E-2</v>
          </cell>
          <cell r="K1547">
            <v>2.8692161419818563E-2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</row>
        <row r="1548">
          <cell r="B1548" t="str">
            <v>Large Low Voltage Demand C</v>
          </cell>
          <cell r="C1548" t="str">
            <v>DL.C</v>
          </cell>
          <cell r="D1548">
            <v>6.0534405296761573E-3</v>
          </cell>
          <cell r="E1548">
            <v>2.4024635431247221E-2</v>
          </cell>
          <cell r="G1548">
            <v>2.8692161419818341E-2</v>
          </cell>
          <cell r="H1548">
            <v>2.8692161419818341E-2</v>
          </cell>
          <cell r="I1548">
            <v>2.8692161419818341E-2</v>
          </cell>
          <cell r="J1548">
            <v>2.8692161419818341E-2</v>
          </cell>
          <cell r="K1548">
            <v>2.8692161419818341E-2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</row>
        <row r="1549">
          <cell r="B1549" t="str">
            <v>Large Low Voltage Demand S</v>
          </cell>
          <cell r="C1549" t="str">
            <v>DL.S</v>
          </cell>
          <cell r="D1549">
            <v>6.0534405296763794E-3</v>
          </cell>
          <cell r="E1549">
            <v>2.4024635431247221E-2</v>
          </cell>
          <cell r="G1549">
            <v>2.8692161419818341E-2</v>
          </cell>
          <cell r="H1549">
            <v>2.8692161419818341E-2</v>
          </cell>
          <cell r="I1549">
            <v>2.8692161419818341E-2</v>
          </cell>
          <cell r="J1549">
            <v>2.8692161419818341E-2</v>
          </cell>
          <cell r="K1549">
            <v>2.8692161419818119E-2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</row>
        <row r="1550">
          <cell r="B1550" t="str">
            <v>Large Low Voltage Demand Docklands</v>
          </cell>
          <cell r="C1550" t="str">
            <v>DL.DK</v>
          </cell>
          <cell r="D1550">
            <v>6.0534405296759353E-3</v>
          </cell>
          <cell r="E1550">
            <v>2.4024635431247221E-2</v>
          </cell>
          <cell r="G1550">
            <v>2.8692161419818563E-2</v>
          </cell>
          <cell r="H1550">
            <v>2.8692161419818563E-2</v>
          </cell>
          <cell r="I1550">
            <v>2.8692161419818563E-2</v>
          </cell>
          <cell r="J1550">
            <v>2.8692161419818563E-2</v>
          </cell>
          <cell r="K1550">
            <v>2.8692161419818785E-2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</row>
        <row r="1551">
          <cell r="B1551" t="str">
            <v>Large Low Voltage Demand CXX</v>
          </cell>
          <cell r="C1551" t="str">
            <v>DL.CXX</v>
          </cell>
          <cell r="D1551">
            <v>6.0534405296761573E-3</v>
          </cell>
          <cell r="E1551">
            <v>2.4024635431247221E-2</v>
          </cell>
          <cell r="G1551">
            <v>2.8692161419818341E-2</v>
          </cell>
          <cell r="H1551">
            <v>2.8692161419818341E-2</v>
          </cell>
          <cell r="I1551">
            <v>2.8692161419818341E-2</v>
          </cell>
          <cell r="J1551">
            <v>2.8692161419818341E-2</v>
          </cell>
          <cell r="K1551">
            <v>2.8692161419818341E-2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</row>
        <row r="1552">
          <cell r="B1552" t="str">
            <v>Large Low Voltage Demand EN.R</v>
          </cell>
          <cell r="C1552" t="str">
            <v>DL.R</v>
          </cell>
          <cell r="D1552">
            <v>6.0534405296761573E-3</v>
          </cell>
          <cell r="E1552">
            <v>2.4024635431247221E-2</v>
          </cell>
          <cell r="F1552">
            <v>0</v>
          </cell>
          <cell r="G1552">
            <v>2.8692161419818119E-2</v>
          </cell>
          <cell r="H1552">
            <v>2.8692161419818119E-2</v>
          </cell>
          <cell r="I1552">
            <v>2.8692161419818119E-2</v>
          </cell>
          <cell r="J1552">
            <v>2.8692161419818119E-2</v>
          </cell>
          <cell r="K1552">
            <v>2.8692161419818119E-2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</row>
        <row r="1553">
          <cell r="B1553" t="str">
            <v>Large Low Voltage Demand EN.NR</v>
          </cell>
          <cell r="C1553" t="str">
            <v>DL.NR</v>
          </cell>
          <cell r="D1553">
            <v>6.0534405296759353E-3</v>
          </cell>
          <cell r="E1553">
            <v>2.4024635431247221E-2</v>
          </cell>
          <cell r="F1553">
            <v>0</v>
          </cell>
          <cell r="G1553">
            <v>2.8692161419818119E-2</v>
          </cell>
          <cell r="H1553">
            <v>2.8692161419818119E-2</v>
          </cell>
          <cell r="I1553">
            <v>2.8692161419818119E-2</v>
          </cell>
          <cell r="J1553">
            <v>2.8692161419818119E-2</v>
          </cell>
          <cell r="K1553">
            <v>2.8692161419818119E-2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</row>
        <row r="1554">
          <cell r="B1554" t="str">
            <v>Large Low Voltage Demand EN.R CXX</v>
          </cell>
          <cell r="C1554" t="str">
            <v>DL.CXXR</v>
          </cell>
          <cell r="D1554">
            <v>6.0534405296761573E-3</v>
          </cell>
          <cell r="E1554">
            <v>2.4024635431247221E-2</v>
          </cell>
          <cell r="F1554">
            <v>0</v>
          </cell>
          <cell r="G1554">
            <v>2.8692161419818341E-2</v>
          </cell>
          <cell r="H1554">
            <v>2.8692161419818341E-2</v>
          </cell>
          <cell r="I1554">
            <v>2.8692161419818341E-2</v>
          </cell>
          <cell r="J1554">
            <v>2.8692161419818341E-2</v>
          </cell>
          <cell r="K1554">
            <v>2.8692161419818341E-2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</row>
        <row r="1555">
          <cell r="B1555" t="str">
            <v>Large Low Voltage Demand EN.NR CXX</v>
          </cell>
          <cell r="C1555" t="str">
            <v>DL.CXXNR</v>
          </cell>
          <cell r="D1555">
            <v>6.0534405296761573E-3</v>
          </cell>
          <cell r="E1555">
            <v>2.4024635431247221E-2</v>
          </cell>
          <cell r="F1555">
            <v>0</v>
          </cell>
          <cell r="G1555">
            <v>2.8692161419818341E-2</v>
          </cell>
          <cell r="H1555">
            <v>2.8692161419818341E-2</v>
          </cell>
          <cell r="I1555">
            <v>2.8692161419818341E-2</v>
          </cell>
          <cell r="J1555">
            <v>2.8692161419818341E-2</v>
          </cell>
          <cell r="K1555">
            <v>2.8692161419818341E-2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</row>
        <row r="1556">
          <cell r="B1556" t="str">
            <v>New Tariff 10</v>
          </cell>
          <cell r="C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</row>
        <row r="1557">
          <cell r="B1557" t="str">
            <v>New Tariff 11</v>
          </cell>
          <cell r="C1557" t="str">
            <v/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</row>
        <row r="1558">
          <cell r="B1558" t="str">
            <v>High Voltage Demand</v>
          </cell>
          <cell r="C1558" t="str">
            <v>DH</v>
          </cell>
          <cell r="D1558">
            <v>-1.3125000000000497E-3</v>
          </cell>
          <cell r="E1558">
            <v>8.6030944804127429E-3</v>
          </cell>
          <cell r="G1558">
            <v>1.2643972357307298E-2</v>
          </cell>
          <cell r="H1558">
            <v>1.2643972357307298E-2</v>
          </cell>
          <cell r="I1558">
            <v>1.2643972357307298E-2</v>
          </cell>
          <cell r="J1558">
            <v>1.2643972357307298E-2</v>
          </cell>
          <cell r="K1558">
            <v>1.264397235730752E-2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</row>
        <row r="1559">
          <cell r="B1559" t="str">
            <v>High Voltage Demand A</v>
          </cell>
          <cell r="C1559" t="str">
            <v>DH.A</v>
          </cell>
          <cell r="D1559">
            <v>-1.3125000000000497E-3</v>
          </cell>
          <cell r="E1559">
            <v>8.6030944804127429E-3</v>
          </cell>
          <cell r="G1559">
            <v>1.2643972357307298E-2</v>
          </cell>
          <cell r="H1559">
            <v>1.2643972357307298E-2</v>
          </cell>
          <cell r="I1559">
            <v>1.2643972357307298E-2</v>
          </cell>
          <cell r="J1559">
            <v>1.2643972357307298E-2</v>
          </cell>
          <cell r="K1559">
            <v>1.2643972357307298E-2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</row>
        <row r="1560">
          <cell r="B1560" t="str">
            <v>High Voltage Demand C</v>
          </cell>
          <cell r="C1560" t="str">
            <v>DH.C</v>
          </cell>
          <cell r="D1560">
            <v>-1.3125000000001608E-3</v>
          </cell>
          <cell r="E1560">
            <v>8.6030944804127429E-3</v>
          </cell>
          <cell r="G1560">
            <v>1.264397235730752E-2</v>
          </cell>
          <cell r="H1560">
            <v>1.264397235730752E-2</v>
          </cell>
          <cell r="I1560">
            <v>1.264397235730752E-2</v>
          </cell>
          <cell r="J1560">
            <v>1.264397235730752E-2</v>
          </cell>
          <cell r="K1560">
            <v>1.2643972357307298E-2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</row>
        <row r="1561">
          <cell r="B1561" t="str">
            <v>High Voltage Demand D1</v>
          </cell>
          <cell r="C1561" t="str">
            <v>DH.D1</v>
          </cell>
          <cell r="D1561">
            <v>-1.3125000000000497E-3</v>
          </cell>
          <cell r="E1561">
            <v>8.6030944804127429E-3</v>
          </cell>
          <cell r="G1561">
            <v>1.264397235730752E-2</v>
          </cell>
          <cell r="H1561">
            <v>1.264397235730752E-2</v>
          </cell>
          <cell r="I1561">
            <v>1.264397235730752E-2</v>
          </cell>
          <cell r="J1561">
            <v>1.264397235730752E-2</v>
          </cell>
          <cell r="K1561">
            <v>1.264397235730752E-2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</row>
        <row r="1562">
          <cell r="B1562" t="str">
            <v>High Voltage Demand D2</v>
          </cell>
          <cell r="C1562" t="str">
            <v>DH.D2</v>
          </cell>
          <cell r="D1562">
            <v>-1.3125000000000497E-3</v>
          </cell>
          <cell r="E1562">
            <v>8.6030944804127429E-3</v>
          </cell>
          <cell r="G1562">
            <v>1.264397235730752E-2</v>
          </cell>
          <cell r="H1562">
            <v>1.264397235730752E-2</v>
          </cell>
          <cell r="I1562">
            <v>1.264397235730752E-2</v>
          </cell>
          <cell r="J1562">
            <v>1.264397235730752E-2</v>
          </cell>
          <cell r="K1562">
            <v>1.264397235730752E-2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</row>
        <row r="1563">
          <cell r="B1563" t="str">
            <v>High Voltage Demand Docklands</v>
          </cell>
          <cell r="C1563" t="str">
            <v>DH.DK</v>
          </cell>
          <cell r="D1563">
            <v>-1.3125000000000497E-3</v>
          </cell>
          <cell r="E1563">
            <v>8.6030944804127429E-3</v>
          </cell>
          <cell r="G1563">
            <v>1.2643972357307298E-2</v>
          </cell>
          <cell r="H1563">
            <v>1.2643972357307298E-2</v>
          </cell>
          <cell r="I1563">
            <v>1.2643972357307298E-2</v>
          </cell>
          <cell r="J1563">
            <v>1.2643972357307298E-2</v>
          </cell>
          <cell r="K1563">
            <v>1.2643972357307298E-2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</row>
        <row r="1564">
          <cell r="B1564" t="str">
            <v>High Voltage Demand D3</v>
          </cell>
          <cell r="C1564" t="str">
            <v>DH.D3</v>
          </cell>
          <cell r="D1564">
            <v>-1.3125000000000497E-3</v>
          </cell>
          <cell r="E1564">
            <v>8.6030944804127429E-3</v>
          </cell>
          <cell r="G1564">
            <v>1.2643972357307298E-2</v>
          </cell>
          <cell r="H1564">
            <v>1.2643972357307298E-2</v>
          </cell>
          <cell r="I1564">
            <v>1.2643972357307298E-2</v>
          </cell>
          <cell r="J1564">
            <v>1.2643972357307298E-2</v>
          </cell>
          <cell r="K1564">
            <v>1.2643972357307298E-2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</row>
        <row r="1565">
          <cell r="B1565" t="str">
            <v>High Voltage Demand D4</v>
          </cell>
          <cell r="C1565" t="str">
            <v>DH.D4</v>
          </cell>
          <cell r="D1565">
            <v>-1.3125000000000497E-3</v>
          </cell>
          <cell r="E1565">
            <v>8.6030944804127429E-3</v>
          </cell>
          <cell r="G1565">
            <v>1.2643972357307298E-2</v>
          </cell>
          <cell r="H1565">
            <v>1.2643972357307298E-2</v>
          </cell>
          <cell r="I1565">
            <v>1.2643972357307298E-2</v>
          </cell>
          <cell r="J1565">
            <v>1.2643972357307298E-2</v>
          </cell>
          <cell r="K1565">
            <v>1.2643972357307298E-2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</row>
        <row r="1566">
          <cell r="B1566" t="str">
            <v>High Voltage Demand D5</v>
          </cell>
          <cell r="C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</row>
        <row r="1567">
          <cell r="B1567" t="str">
            <v>High Voltage Demand EN.R</v>
          </cell>
          <cell r="C1567">
            <v>0</v>
          </cell>
          <cell r="D1567">
            <v>-1.3125000000000497E-3</v>
          </cell>
          <cell r="E1567">
            <v>8.6030944804127429E-3</v>
          </cell>
          <cell r="F1567">
            <v>0</v>
          </cell>
          <cell r="G1567">
            <v>1.2643972357307298E-2</v>
          </cell>
          <cell r="H1567">
            <v>1.2643972357307298E-2</v>
          </cell>
          <cell r="I1567">
            <v>1.2643972357307298E-2</v>
          </cell>
          <cell r="J1567">
            <v>1.2643972357307298E-2</v>
          </cell>
          <cell r="K1567">
            <v>1.264397235730752E-2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</row>
        <row r="1568">
          <cell r="B1568" t="str">
            <v>High Voltage Demand EN.NR</v>
          </cell>
          <cell r="C1568">
            <v>0</v>
          </cell>
          <cell r="D1568">
            <v>-1.3125000000000497E-3</v>
          </cell>
          <cell r="E1568">
            <v>8.6030944804127429E-3</v>
          </cell>
          <cell r="F1568">
            <v>0</v>
          </cell>
          <cell r="G1568">
            <v>1.2643972357307298E-2</v>
          </cell>
          <cell r="H1568">
            <v>1.2643972357307298E-2</v>
          </cell>
          <cell r="I1568">
            <v>1.2643972357307298E-2</v>
          </cell>
          <cell r="J1568">
            <v>1.2643972357307298E-2</v>
          </cell>
          <cell r="K1568">
            <v>1.264397235730752E-2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</row>
        <row r="1569">
          <cell r="B1569" t="str">
            <v>New Tariff 11</v>
          </cell>
          <cell r="C1569" t="str">
            <v/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</row>
        <row r="1570">
          <cell r="B1570" t="str">
            <v>New Tariff 1</v>
          </cell>
          <cell r="C1570" t="str">
            <v/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</row>
        <row r="1571">
          <cell r="B1571" t="str">
            <v>New Tariff 2</v>
          </cell>
          <cell r="C1571" t="str">
            <v/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</row>
        <row r="1572">
          <cell r="B1572" t="str">
            <v>High Voltage Demand (kVa)</v>
          </cell>
          <cell r="C1572" t="str">
            <v>DHk</v>
          </cell>
          <cell r="D1572">
            <v>-1.3125000000000497E-3</v>
          </cell>
          <cell r="F1572">
            <v>1.0753868100515929E-2</v>
          </cell>
          <cell r="G1572">
            <v>1.2643972357307298E-2</v>
          </cell>
          <cell r="H1572">
            <v>1.2643972357307298E-2</v>
          </cell>
          <cell r="I1572">
            <v>1.2643972357307298E-2</v>
          </cell>
          <cell r="J1572">
            <v>1.2643972357307298E-2</v>
          </cell>
          <cell r="K1572">
            <v>1.264397235730752E-2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</row>
        <row r="1573">
          <cell r="B1573" t="str">
            <v>High Voltage Demand Docklands (kVa)</v>
          </cell>
          <cell r="C1573" t="str">
            <v>DHDKk</v>
          </cell>
          <cell r="D1573">
            <v>-1.3125000000000497E-3</v>
          </cell>
          <cell r="F1573">
            <v>1.0753868100515929E-2</v>
          </cell>
          <cell r="G1573">
            <v>1.2643972357307298E-2</v>
          </cell>
          <cell r="H1573">
            <v>1.2643972357307298E-2</v>
          </cell>
          <cell r="I1573">
            <v>1.2643972357307298E-2</v>
          </cell>
          <cell r="J1573">
            <v>1.2643972357307298E-2</v>
          </cell>
          <cell r="K1573">
            <v>1.2643972357307298E-2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</row>
        <row r="1574">
          <cell r="B1574" t="str">
            <v>New Tariff 5</v>
          </cell>
          <cell r="C1574" t="str">
            <v/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</row>
        <row r="1575">
          <cell r="B1575" t="str">
            <v>New Tariff 6</v>
          </cell>
          <cell r="C1575" t="str">
            <v/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</row>
        <row r="1576">
          <cell r="B1576" t="str">
            <v>New Tariff 7</v>
          </cell>
          <cell r="C1576" t="str">
            <v/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</row>
        <row r="1577">
          <cell r="B1577" t="str">
            <v>New Tariff 8</v>
          </cell>
          <cell r="C1577" t="str">
            <v/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</row>
        <row r="1578">
          <cell r="B1578" t="str">
            <v>New Tariff 9</v>
          </cell>
          <cell r="C1578" t="str">
            <v/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</row>
        <row r="1579">
          <cell r="B1579" t="str">
            <v>New Tariff 10</v>
          </cell>
          <cell r="C1579" t="str">
            <v/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</row>
        <row r="1580">
          <cell r="B1580" t="str">
            <v>New Tariff 11</v>
          </cell>
          <cell r="C1580" t="str">
            <v/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</row>
        <row r="1581">
          <cell r="B1581" t="str">
            <v>New Tariff 12</v>
          </cell>
          <cell r="C1581" t="str">
            <v/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</row>
        <row r="1582">
          <cell r="B1582" t="str">
            <v>New Tariff 1</v>
          </cell>
          <cell r="C1582" t="str">
            <v/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</row>
        <row r="1583">
          <cell r="B1583" t="str">
            <v>Subtransmission Demand A</v>
          </cell>
          <cell r="C1583" t="str">
            <v>DS.A</v>
          </cell>
          <cell r="D1583">
            <v>0</v>
          </cell>
          <cell r="E1583">
            <v>-3.6068975739907971E-3</v>
          </cell>
          <cell r="G1583">
            <v>-6.5079915103739561E-3</v>
          </cell>
          <cell r="H1583">
            <v>-6.5079915103739561E-3</v>
          </cell>
          <cell r="I1583">
            <v>-6.5079915103739561E-3</v>
          </cell>
          <cell r="J1583">
            <v>-6.5079915103739561E-3</v>
          </cell>
          <cell r="K1583">
            <v>-6.5079915103739561E-3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</row>
        <row r="1584">
          <cell r="B1584" t="str">
            <v>Subtransmission Demand G</v>
          </cell>
          <cell r="C1584" t="str">
            <v>DS.G</v>
          </cell>
          <cell r="D1584">
            <v>0</v>
          </cell>
          <cell r="E1584">
            <v>-3.6068975739907971E-3</v>
          </cell>
          <cell r="G1584">
            <v>-6.5079915103739561E-3</v>
          </cell>
          <cell r="H1584">
            <v>-6.5079915103739561E-3</v>
          </cell>
          <cell r="I1584">
            <v>-6.5079915103739561E-3</v>
          </cell>
          <cell r="J1584">
            <v>-6.5079915103739561E-3</v>
          </cell>
          <cell r="K1584">
            <v>-6.5079915103739561E-3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</row>
        <row r="1585">
          <cell r="B1585" t="str">
            <v>Subtransmission Demand S</v>
          </cell>
          <cell r="C1585" t="str">
            <v>DS.S</v>
          </cell>
          <cell r="D1585">
            <v>0</v>
          </cell>
          <cell r="E1585">
            <v>-3.6068975739907971E-3</v>
          </cell>
          <cell r="G1585">
            <v>-6.5079915103739561E-3</v>
          </cell>
          <cell r="H1585">
            <v>-6.5079915103739561E-3</v>
          </cell>
          <cell r="I1585">
            <v>-6.5079915103739561E-3</v>
          </cell>
          <cell r="J1585">
            <v>-6.5079915103739561E-3</v>
          </cell>
          <cell r="K1585">
            <v>-6.5079915103739561E-3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</row>
        <row r="1586">
          <cell r="B1586" t="str">
            <v>Subtransmission Demand (kVa)</v>
          </cell>
          <cell r="C1586" t="str">
            <v>DSk</v>
          </cell>
          <cell r="D1586">
            <v>0</v>
          </cell>
          <cell r="F1586">
            <v>-4.5086219674884964E-3</v>
          </cell>
          <cell r="G1586">
            <v>-6.5079915103739561E-3</v>
          </cell>
          <cell r="H1586">
            <v>-6.5079915103739561E-3</v>
          </cell>
          <cell r="I1586">
            <v>-6.5079915103739561E-3</v>
          </cell>
          <cell r="J1586">
            <v>-6.5079915103739561E-3</v>
          </cell>
          <cell r="K1586">
            <v>-6.5079915103739561E-3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</row>
        <row r="1587">
          <cell r="B1587" t="str">
            <v>New Tariff 5</v>
          </cell>
          <cell r="C1587" t="str">
            <v/>
          </cell>
          <cell r="F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</row>
        <row r="1588">
          <cell r="B1588" t="str">
            <v>New Tariff 6</v>
          </cell>
          <cell r="C1588" t="str">
            <v/>
          </cell>
          <cell r="F1588">
            <v>0</v>
          </cell>
          <cell r="H1588">
            <v>0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</row>
        <row r="1589">
          <cell r="B1589" t="str">
            <v>New Tariff 7</v>
          </cell>
          <cell r="C1589" t="str">
            <v/>
          </cell>
          <cell r="F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  <cell r="T1589">
            <v>0</v>
          </cell>
        </row>
        <row r="1590">
          <cell r="B1590" t="str">
            <v>New Tariff 8</v>
          </cell>
          <cell r="C1590" t="str">
            <v/>
          </cell>
          <cell r="F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  <cell r="T1590">
            <v>0</v>
          </cell>
        </row>
        <row r="1591">
          <cell r="B1591" t="str">
            <v>New Tariff 9</v>
          </cell>
          <cell r="C1591" t="str">
            <v/>
          </cell>
          <cell r="F1591">
            <v>0</v>
          </cell>
          <cell r="H1591">
            <v>0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  <cell r="T1591">
            <v>0</v>
          </cell>
        </row>
        <row r="1592">
          <cell r="B1592" t="str">
            <v>New Tariff 10</v>
          </cell>
          <cell r="C1592" t="str">
            <v/>
          </cell>
          <cell r="F1592">
            <v>0</v>
          </cell>
          <cell r="H1592">
            <v>0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  <cell r="T1592">
            <v>0</v>
          </cell>
        </row>
        <row r="1593">
          <cell r="B1593" t="str">
            <v>New Tariff 11</v>
          </cell>
          <cell r="C1593" t="str">
            <v/>
          </cell>
          <cell r="F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  <cell r="T1593">
            <v>0</v>
          </cell>
        </row>
        <row r="1602">
          <cell r="B1602" t="str">
            <v>Source:</v>
          </cell>
          <cell r="E1602" t="str">
            <v>Demand charges</v>
          </cell>
          <cell r="G1602" t="str">
            <v>Peak charges</v>
          </cell>
          <cell r="K1602" t="str">
            <v>Off Peak charges</v>
          </cell>
          <cell r="M1602" t="str">
            <v>Summer Time of Use Tariffs</v>
          </cell>
          <cell r="Q1602" t="str">
            <v>Winter Time of use tariffs</v>
          </cell>
        </row>
        <row r="1603">
          <cell r="B1603" t="str">
            <v>Network Tariffs</v>
          </cell>
          <cell r="C1603" t="str">
            <v>Network Tariff Category</v>
          </cell>
          <cell r="D1603" t="str">
            <v>Customer No</v>
          </cell>
          <cell r="E1603" t="str">
            <v>kW</v>
          </cell>
          <cell r="F1603" t="str">
            <v>kVA</v>
          </cell>
          <cell r="G1603" t="str">
            <v>Block1</v>
          </cell>
          <cell r="H1603" t="str">
            <v>Block 2</v>
          </cell>
          <cell r="I1603" t="str">
            <v>Block 3</v>
          </cell>
          <cell r="J1603" t="str">
            <v>Block 4</v>
          </cell>
          <cell r="K1603" t="str">
            <v>Block 1</v>
          </cell>
          <cell r="L1603" t="str">
            <v>Block 2</v>
          </cell>
          <cell r="M1603" t="str">
            <v>Block 1</v>
          </cell>
          <cell r="N1603" t="str">
            <v>Block 2</v>
          </cell>
          <cell r="O1603" t="str">
            <v>Block 3</v>
          </cell>
          <cell r="P1603" t="str">
            <v>Block 4</v>
          </cell>
          <cell r="Q1603" t="str">
            <v>Block1</v>
          </cell>
          <cell r="R1603" t="str">
            <v>Block 2</v>
          </cell>
          <cell r="S1603" t="str">
            <v>Block 3</v>
          </cell>
          <cell r="T1603" t="str">
            <v>Block 4</v>
          </cell>
        </row>
        <row r="1604">
          <cell r="D1604" t="str">
            <v>%</v>
          </cell>
          <cell r="E1604" t="str">
            <v>%</v>
          </cell>
          <cell r="F1604" t="str">
            <v>%</v>
          </cell>
          <cell r="G1604" t="str">
            <v>%</v>
          </cell>
          <cell r="H1604" t="str">
            <v>%</v>
          </cell>
          <cell r="I1604" t="str">
            <v>%</v>
          </cell>
          <cell r="J1604" t="str">
            <v>%</v>
          </cell>
          <cell r="K1604" t="str">
            <v>%</v>
          </cell>
          <cell r="L1604" t="str">
            <v>%</v>
          </cell>
          <cell r="M1604" t="str">
            <v>%</v>
          </cell>
          <cell r="N1604" t="str">
            <v>%</v>
          </cell>
          <cell r="O1604" t="str">
            <v>%</v>
          </cell>
          <cell r="P1604" t="str">
            <v>%</v>
          </cell>
          <cell r="Q1604" t="str">
            <v>%</v>
          </cell>
          <cell r="R1604" t="str">
            <v>%</v>
          </cell>
          <cell r="S1604" t="str">
            <v>%</v>
          </cell>
          <cell r="T1604" t="str">
            <v>%</v>
          </cell>
        </row>
        <row r="1605">
          <cell r="B1605" t="str">
            <v>Residential Single Rate</v>
          </cell>
          <cell r="C1605" t="str">
            <v>D1</v>
          </cell>
          <cell r="D1605">
            <v>2.1071306313019678E-2</v>
          </cell>
          <cell r="E1605">
            <v>0</v>
          </cell>
          <cell r="F1605">
            <v>0</v>
          </cell>
          <cell r="G1605">
            <v>2.1420161982211416E-2</v>
          </cell>
          <cell r="H1605">
            <v>2.1420161982211416E-2</v>
          </cell>
          <cell r="I1605">
            <v>2.1420161982211416E-2</v>
          </cell>
          <cell r="J1605">
            <v>2.1420161982211416E-2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</row>
        <row r="1606">
          <cell r="B1606" t="str">
            <v>ClimateSaver</v>
          </cell>
          <cell r="C1606" t="str">
            <v>D1.CS</v>
          </cell>
          <cell r="D1606">
            <v>5.5958418730676973E-2</v>
          </cell>
          <cell r="E1606">
            <v>0</v>
          </cell>
          <cell r="F1606">
            <v>0</v>
          </cell>
          <cell r="G1606">
            <v>9.1399653302018713E-2</v>
          </cell>
          <cell r="H1606">
            <v>9.1399653302018713E-2</v>
          </cell>
          <cell r="I1606">
            <v>9.1399653302018713E-2</v>
          </cell>
          <cell r="J1606">
            <v>9.1399653302018713E-2</v>
          </cell>
          <cell r="K1606">
            <v>9.1405361026690279E-2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</row>
        <row r="1607">
          <cell r="B1607" t="str">
            <v>ClimateSaver Interval</v>
          </cell>
          <cell r="C1607" t="str">
            <v>D3.CS</v>
          </cell>
          <cell r="D1607">
            <v>5.5958418730676973E-2</v>
          </cell>
          <cell r="E1607">
            <v>0</v>
          </cell>
          <cell r="F1607">
            <v>0</v>
          </cell>
          <cell r="G1607">
            <v>9.1399653302018713E-2</v>
          </cell>
          <cell r="H1607">
            <v>9.1399653302018713E-2</v>
          </cell>
          <cell r="I1607">
            <v>9.1399653302018713E-2</v>
          </cell>
          <cell r="J1607">
            <v>9.1399653302018713E-2</v>
          </cell>
          <cell r="K1607">
            <v>9.1405361026690279E-2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</row>
        <row r="1608">
          <cell r="B1608" t="str">
            <v>New Tariff 3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</row>
        <row r="1609">
          <cell r="B1609" t="str">
            <v>New Tariff 4</v>
          </cell>
          <cell r="C1609" t="str">
            <v/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</row>
        <row r="1610">
          <cell r="B1610" t="str">
            <v>New Tariff 5</v>
          </cell>
          <cell r="C1610" t="str">
            <v/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</row>
        <row r="1611">
          <cell r="B1611" t="str">
            <v>New Tariff 6</v>
          </cell>
          <cell r="C1611" t="str">
            <v/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</row>
        <row r="1612">
          <cell r="B1612" t="str">
            <v>New Tariff 7</v>
          </cell>
          <cell r="C1612" t="str">
            <v/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</row>
        <row r="1613">
          <cell r="B1613" t="str">
            <v>New Tariff 8</v>
          </cell>
          <cell r="C1613" t="str">
            <v/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</row>
        <row r="1614">
          <cell r="B1614" t="str">
            <v>New Tariff 9</v>
          </cell>
          <cell r="C1614" t="str">
            <v/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</row>
        <row r="1615">
          <cell r="B1615" t="str">
            <v>New Tariff 10</v>
          </cell>
          <cell r="C1615" t="str">
            <v/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</row>
        <row r="1616">
          <cell r="B1616" t="str">
            <v>New Tariff 11</v>
          </cell>
          <cell r="C1616" t="str">
            <v/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</row>
        <row r="1617">
          <cell r="B1617" t="str">
            <v>Residential Two Rate 5d</v>
          </cell>
          <cell r="C1617" t="str">
            <v>D2</v>
          </cell>
          <cell r="D1617">
            <v>0</v>
          </cell>
          <cell r="E1617">
            <v>0</v>
          </cell>
          <cell r="F1617">
            <v>0</v>
          </cell>
          <cell r="G1617">
            <v>-3.1611418237467714E-2</v>
          </cell>
          <cell r="H1617">
            <v>-3.1611418237467714E-2</v>
          </cell>
          <cell r="I1617">
            <v>-3.1611418237467714E-2</v>
          </cell>
          <cell r="J1617">
            <v>-3.1611418237467714E-2</v>
          </cell>
          <cell r="K1617">
            <v>1.2108080550596867E-3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</row>
        <row r="1618">
          <cell r="B1618" t="str">
            <v>Docklands Two Rate 5d</v>
          </cell>
          <cell r="C1618" t="str">
            <v>D2.DK</v>
          </cell>
          <cell r="D1618">
            <v>3.4284949743281778E-3</v>
          </cell>
          <cell r="E1618">
            <v>0</v>
          </cell>
          <cell r="F1618">
            <v>0</v>
          </cell>
          <cell r="G1618">
            <v>8.0162817743811843E-3</v>
          </cell>
          <cell r="H1618">
            <v>8.0162817743811843E-3</v>
          </cell>
          <cell r="I1618">
            <v>8.0162817743811843E-3</v>
          </cell>
          <cell r="J1618">
            <v>8.0162817743811843E-3</v>
          </cell>
          <cell r="K1618">
            <v>8.025482976874887E-3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</row>
        <row r="1619">
          <cell r="B1619" t="str">
            <v>Residential Interval</v>
          </cell>
          <cell r="C1619" t="str">
            <v>D3</v>
          </cell>
          <cell r="D1619">
            <v>3.4284949743281778E-3</v>
          </cell>
          <cell r="E1619">
            <v>0</v>
          </cell>
          <cell r="F1619">
            <v>0</v>
          </cell>
          <cell r="G1619">
            <v>8.0162817743811843E-3</v>
          </cell>
          <cell r="H1619">
            <v>8.0162817743811843E-3</v>
          </cell>
          <cell r="I1619">
            <v>8.0162817743811843E-3</v>
          </cell>
          <cell r="J1619">
            <v>8.0162817743811843E-3</v>
          </cell>
          <cell r="K1619">
            <v>8.025482976874887E-3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</row>
        <row r="1620">
          <cell r="B1620" t="str">
            <v>Residential AMI</v>
          </cell>
          <cell r="C1620" t="str">
            <v>D4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</row>
        <row r="1621">
          <cell r="B1621" t="str">
            <v>Residential Docklands AMI</v>
          </cell>
          <cell r="C1621" t="str">
            <v>D4.DK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</row>
        <row r="1622">
          <cell r="B1622" t="str">
            <v>New Tariff 5</v>
          </cell>
          <cell r="C1622" t="str">
            <v/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</row>
        <row r="1623">
          <cell r="B1623" t="str">
            <v>New Tariff 6</v>
          </cell>
          <cell r="C1623" t="str">
            <v/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</row>
        <row r="1624">
          <cell r="B1624" t="str">
            <v>New Tariff 7</v>
          </cell>
          <cell r="C1624" t="str">
            <v/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>
            <v>0</v>
          </cell>
        </row>
        <row r="1625">
          <cell r="B1625" t="str">
            <v>New Tariff 8</v>
          </cell>
          <cell r="C1625" t="str">
            <v/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  <cell r="T1625">
            <v>0</v>
          </cell>
        </row>
        <row r="1626">
          <cell r="B1626" t="str">
            <v>New Tariff 9</v>
          </cell>
          <cell r="C1626" t="str">
            <v/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T1626">
            <v>0</v>
          </cell>
        </row>
        <row r="1627">
          <cell r="B1627" t="str">
            <v>New Tariff 10</v>
          </cell>
          <cell r="C1627" t="str">
            <v/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  <cell r="T1627">
            <v>0</v>
          </cell>
        </row>
        <row r="1628">
          <cell r="B1628" t="str">
            <v>New Tariff 11</v>
          </cell>
          <cell r="C1628" t="str">
            <v/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  <cell r="T1628">
            <v>0</v>
          </cell>
        </row>
        <row r="1629">
          <cell r="B1629" t="str">
            <v>Dedicated circuit</v>
          </cell>
          <cell r="C1629" t="str">
            <v>DD1</v>
          </cell>
          <cell r="D1629">
            <v>-6.6669596750884352E-2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-6.6696422878275929E-2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</row>
        <row r="1630">
          <cell r="B1630" t="str">
            <v>Hot Water Interval</v>
          </cell>
          <cell r="C1630" t="str">
            <v>D3.HW</v>
          </cell>
          <cell r="D1630">
            <v>-6.6669596750884352E-2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-6.6696422878275929E-2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  <cell r="T1630">
            <v>0</v>
          </cell>
        </row>
        <row r="1631">
          <cell r="B1631" t="str">
            <v>Dedicated Circuit AMI - Slab Heat</v>
          </cell>
          <cell r="C1631" t="str">
            <v>DCSH</v>
          </cell>
          <cell r="D1631">
            <v>-6.6669596750884352E-2</v>
          </cell>
          <cell r="K1631">
            <v>-6.6696422878275929E-2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</row>
        <row r="1632">
          <cell r="B1632" t="str">
            <v>Dedicated Circuit AMI - Hot Water</v>
          </cell>
          <cell r="C1632" t="str">
            <v>DCHW</v>
          </cell>
          <cell r="D1632">
            <v>-6.6669596750884352E-2</v>
          </cell>
          <cell r="K1632">
            <v>-6.6696422878275929E-2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</row>
        <row r="1633">
          <cell r="B1633" t="str">
            <v>New Tariff 4</v>
          </cell>
          <cell r="C1633" t="str">
            <v/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</row>
        <row r="1634">
          <cell r="B1634" t="str">
            <v>New Tariff 5</v>
          </cell>
          <cell r="C1634" t="str">
            <v/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</row>
        <row r="1635">
          <cell r="B1635" t="str">
            <v>New Tariff 6</v>
          </cell>
          <cell r="C1635" t="str">
            <v/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</row>
        <row r="1636">
          <cell r="B1636" t="str">
            <v>New Tariff 7</v>
          </cell>
          <cell r="C1636" t="str">
            <v/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</row>
        <row r="1637">
          <cell r="B1637" t="str">
            <v>New Tariff 8</v>
          </cell>
          <cell r="C1637" t="str">
            <v/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  <cell r="T1637">
            <v>0</v>
          </cell>
        </row>
        <row r="1638">
          <cell r="B1638" t="str">
            <v>New Tariff 9</v>
          </cell>
          <cell r="C1638" t="str">
            <v/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</row>
        <row r="1639">
          <cell r="B1639" t="str">
            <v>New Tariff 10</v>
          </cell>
          <cell r="C1639" t="str">
            <v/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  <cell r="T1639">
            <v>0</v>
          </cell>
        </row>
        <row r="1640">
          <cell r="B1640" t="str">
            <v>New Tariff 11</v>
          </cell>
          <cell r="C1640" t="str">
            <v/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  <cell r="T1640">
            <v>0</v>
          </cell>
        </row>
        <row r="1641">
          <cell r="B1641" t="str">
            <v>Non-Residential Single Rate</v>
          </cell>
          <cell r="C1641" t="str">
            <v>ND1</v>
          </cell>
          <cell r="D1641">
            <v>-2.0314225525952079E-2</v>
          </cell>
          <cell r="E1641">
            <v>0</v>
          </cell>
          <cell r="F1641">
            <v>0</v>
          </cell>
          <cell r="G1641">
            <v>-4.6501246233399129E-3</v>
          </cell>
          <cell r="H1641">
            <v>-4.6501246233399129E-3</v>
          </cell>
          <cell r="I1641">
            <v>-4.6501246233399129E-3</v>
          </cell>
          <cell r="J1641">
            <v>-4.6501246233399129E-3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</row>
        <row r="1642">
          <cell r="B1642" t="str">
            <v>Non-Residential Single Rate (R)</v>
          </cell>
          <cell r="C1642" t="str">
            <v>ND1.R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  <cell r="T1642">
            <v>0</v>
          </cell>
        </row>
        <row r="1643">
          <cell r="B1643" t="str">
            <v>New Tariff 2</v>
          </cell>
          <cell r="C1643" t="str">
            <v/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</row>
        <row r="1644">
          <cell r="B1644" t="str">
            <v>New Tariff 3</v>
          </cell>
          <cell r="C1644" t="str">
            <v/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  <cell r="T1644">
            <v>0</v>
          </cell>
        </row>
        <row r="1645">
          <cell r="B1645" t="str">
            <v>New Tariff 4</v>
          </cell>
          <cell r="C1645" t="str">
            <v/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  <cell r="T1645">
            <v>0</v>
          </cell>
        </row>
        <row r="1646">
          <cell r="B1646" t="str">
            <v>New Tariff 5</v>
          </cell>
          <cell r="C1646" t="str">
            <v/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</row>
        <row r="1647">
          <cell r="B1647" t="str">
            <v>New Tariff 6</v>
          </cell>
          <cell r="C1647" t="str">
            <v/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0</v>
          </cell>
        </row>
        <row r="1648">
          <cell r="B1648" t="str">
            <v>New Tariff 7</v>
          </cell>
          <cell r="C1648" t="str">
            <v/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0</v>
          </cell>
        </row>
        <row r="1649">
          <cell r="B1649" t="str">
            <v>New Tariff 8</v>
          </cell>
          <cell r="C1649" t="str">
            <v/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</row>
        <row r="1650">
          <cell r="B1650" t="str">
            <v>New Tariff 9</v>
          </cell>
          <cell r="C1650" t="str">
            <v/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</row>
        <row r="1651">
          <cell r="B1651" t="str">
            <v>New Tariff 10</v>
          </cell>
          <cell r="C1651" t="str">
            <v/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</row>
        <row r="1652">
          <cell r="B1652" t="str">
            <v>New Tariff 11</v>
          </cell>
          <cell r="C1652" t="str">
            <v/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</row>
        <row r="1653">
          <cell r="B1653" t="str">
            <v>Non-Residential Two Rate 5d</v>
          </cell>
          <cell r="C1653" t="str">
            <v>ND2</v>
          </cell>
          <cell r="D1653">
            <v>3.0132058582347465E-2</v>
          </cell>
          <cell r="E1653">
            <v>0</v>
          </cell>
          <cell r="F1653">
            <v>0</v>
          </cell>
          <cell r="G1653">
            <v>3.5619475208882534E-2</v>
          </cell>
          <cell r="H1653">
            <v>3.5619475208882534E-2</v>
          </cell>
          <cell r="I1653">
            <v>3.5619475208882534E-2</v>
          </cell>
          <cell r="J1653">
            <v>3.5619475208882534E-2</v>
          </cell>
          <cell r="K1653">
            <v>4.4045267534621679E-2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</row>
        <row r="1654">
          <cell r="B1654" t="str">
            <v>Business Sunraysia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</row>
        <row r="1655">
          <cell r="B1655" t="str">
            <v>Non-Residential Interval</v>
          </cell>
          <cell r="C1655" t="str">
            <v>ND5</v>
          </cell>
          <cell r="D1655">
            <v>3.0132058582347465E-2</v>
          </cell>
          <cell r="E1655">
            <v>0</v>
          </cell>
          <cell r="F1655">
            <v>0</v>
          </cell>
          <cell r="G1655">
            <v>3.5619475208882534E-2</v>
          </cell>
          <cell r="H1655">
            <v>3.5619475208882534E-2</v>
          </cell>
          <cell r="I1655">
            <v>3.5619475208882534E-2</v>
          </cell>
          <cell r="J1655">
            <v>3.5619475208882534E-2</v>
          </cell>
          <cell r="K1655">
            <v>4.4045267534621679E-2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</row>
        <row r="1656">
          <cell r="B1656" t="str">
            <v>Non-Residential AMI</v>
          </cell>
          <cell r="C1656" t="str">
            <v>ND7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</row>
        <row r="1657">
          <cell r="B1657" t="str">
            <v>New Tariff 4</v>
          </cell>
          <cell r="C1657" t="str">
            <v/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</row>
        <row r="1658">
          <cell r="B1658" t="str">
            <v>New Tariff 5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</row>
        <row r="1659">
          <cell r="B1659" t="str">
            <v>New Tariff 6</v>
          </cell>
          <cell r="C1659" t="str">
            <v/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</row>
        <row r="1660">
          <cell r="B1660" t="str">
            <v>New Tariff 7</v>
          </cell>
          <cell r="C1660" t="str">
            <v/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</row>
        <row r="1661">
          <cell r="B1661" t="str">
            <v>New Tariff 8</v>
          </cell>
          <cell r="C1661" t="str">
            <v/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</row>
        <row r="1662">
          <cell r="B1662" t="str">
            <v>New Tariff 9</v>
          </cell>
          <cell r="C1662" t="str">
            <v/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</row>
        <row r="1663">
          <cell r="B1663" t="str">
            <v>New Tariff 10</v>
          </cell>
          <cell r="C1663" t="str">
            <v/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</row>
        <row r="1664">
          <cell r="B1664" t="str">
            <v>New Tariff 11</v>
          </cell>
          <cell r="C1664" t="str">
            <v/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</row>
        <row r="1665">
          <cell r="B1665" t="str">
            <v>Non-Residential Two Rate 7d</v>
          </cell>
          <cell r="C1665" t="str">
            <v>ND3</v>
          </cell>
          <cell r="D1665">
            <v>-2.0506527819233011E-2</v>
          </cell>
          <cell r="E1665">
            <v>0</v>
          </cell>
          <cell r="F1665">
            <v>0</v>
          </cell>
          <cell r="G1665">
            <v>-3.3232351051133757E-2</v>
          </cell>
          <cell r="H1665">
            <v>-3.3232351051133757E-2</v>
          </cell>
          <cell r="I1665">
            <v>-3.3232351051133757E-2</v>
          </cell>
          <cell r="J1665">
            <v>-3.3232351051133757E-2</v>
          </cell>
          <cell r="K1665">
            <v>-4.5118000925497226E-2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</row>
        <row r="1666">
          <cell r="B1666" t="str">
            <v>New Tariff  1</v>
          </cell>
          <cell r="C1666" t="str">
            <v/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</row>
        <row r="1667">
          <cell r="B1667" t="str">
            <v>New Tariff  2</v>
          </cell>
          <cell r="C1667" t="str">
            <v/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</row>
        <row r="1668">
          <cell r="B1668" t="str">
            <v>New Tariff  3</v>
          </cell>
          <cell r="C1668" t="str">
            <v/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</row>
        <row r="1669">
          <cell r="B1669" t="str">
            <v>New Tariff  4</v>
          </cell>
          <cell r="C1669" t="str">
            <v/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</row>
        <row r="1670">
          <cell r="B1670" t="str">
            <v>New Tariff  5</v>
          </cell>
          <cell r="C1670" t="str">
            <v/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</row>
        <row r="1671">
          <cell r="B1671" t="str">
            <v>New Tariff  6</v>
          </cell>
          <cell r="C1671" t="str">
            <v/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</row>
        <row r="1672">
          <cell r="B1672" t="str">
            <v>New Tariff  7</v>
          </cell>
          <cell r="C1672" t="str">
            <v/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</row>
        <row r="1673">
          <cell r="B1673" t="str">
            <v>New Tariff  8</v>
          </cell>
          <cell r="C1673" t="str">
            <v/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</row>
        <row r="1674">
          <cell r="B1674" t="str">
            <v>New Tariff  9</v>
          </cell>
          <cell r="C1674" t="str">
            <v/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</row>
        <row r="1675">
          <cell r="B1675" t="str">
            <v>New Tariff  10</v>
          </cell>
          <cell r="C1675" t="str">
            <v/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</row>
        <row r="1676">
          <cell r="B1676" t="str">
            <v>New Tariff  11</v>
          </cell>
          <cell r="C1676" t="str">
            <v/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</row>
        <row r="1677">
          <cell r="B1677" t="str">
            <v>Unmetered supplies</v>
          </cell>
          <cell r="C1677" t="str">
            <v>PL2</v>
          </cell>
          <cell r="D1677">
            <v>9.4310968016280139E-3</v>
          </cell>
          <cell r="E1677">
            <v>0</v>
          </cell>
          <cell r="F1677">
            <v>0</v>
          </cell>
          <cell r="G1677">
            <v>2.9689425092404464E-2</v>
          </cell>
          <cell r="H1677">
            <v>2.9689425092404464E-2</v>
          </cell>
          <cell r="I1677">
            <v>2.9689425092404464E-2</v>
          </cell>
          <cell r="J1677">
            <v>2.9689425092404464E-2</v>
          </cell>
          <cell r="K1677">
            <v>2.9689425092404687E-2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</row>
        <row r="1678">
          <cell r="B1678" t="str">
            <v>New Tariff 1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</row>
        <row r="1679">
          <cell r="B1679" t="str">
            <v>New Tariff 2</v>
          </cell>
          <cell r="C1679" t="str">
            <v/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</row>
        <row r="1680">
          <cell r="B1680" t="str">
            <v>Large Low Voltage Demand (kVa)</v>
          </cell>
          <cell r="C1680" t="str">
            <v>DLk</v>
          </cell>
          <cell r="D1680">
            <v>6.0534405296761573E-3</v>
          </cell>
          <cell r="E1680">
            <v>0</v>
          </cell>
          <cell r="F1680">
            <v>3.0030794289059026E-2</v>
          </cell>
          <cell r="G1680">
            <v>2.8692161419818119E-2</v>
          </cell>
          <cell r="H1680">
            <v>2.8692161419818119E-2</v>
          </cell>
          <cell r="I1680">
            <v>2.8692161419818119E-2</v>
          </cell>
          <cell r="J1680">
            <v>2.8692161419818119E-2</v>
          </cell>
          <cell r="K1680">
            <v>2.8692161419818119E-2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</row>
        <row r="1681">
          <cell r="B1681" t="str">
            <v>Large Low Voltage Demand Docklands (kVa)</v>
          </cell>
          <cell r="C1681" t="str">
            <v>DLDKk</v>
          </cell>
          <cell r="D1681">
            <v>6.0534405296761573E-3</v>
          </cell>
          <cell r="E1681">
            <v>0</v>
          </cell>
          <cell r="F1681">
            <v>3.0030794289059026E-2</v>
          </cell>
          <cell r="G1681">
            <v>2.8692161419818119E-2</v>
          </cell>
          <cell r="H1681">
            <v>2.8692161419818341E-2</v>
          </cell>
          <cell r="I1681">
            <v>2.8692161419818341E-2</v>
          </cell>
          <cell r="J1681">
            <v>2.8692161419818341E-2</v>
          </cell>
          <cell r="K1681">
            <v>2.8692161419818341E-2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</row>
        <row r="1682">
          <cell r="B1682" t="str">
            <v>Large Low Voltage Demand CXX (kVa)</v>
          </cell>
          <cell r="C1682" t="str">
            <v>DLCXXk</v>
          </cell>
          <cell r="D1682">
            <v>6.0534405296761573E-3</v>
          </cell>
          <cell r="E1682">
            <v>0</v>
          </cell>
          <cell r="F1682">
            <v>3.0030794289059026E-2</v>
          </cell>
          <cell r="G1682">
            <v>2.8692161419818119E-2</v>
          </cell>
          <cell r="H1682">
            <v>2.8692161419818341E-2</v>
          </cell>
          <cell r="I1682">
            <v>2.8692161419818341E-2</v>
          </cell>
          <cell r="J1682">
            <v>2.8692161419818341E-2</v>
          </cell>
          <cell r="K1682">
            <v>2.8692161419818341E-2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</row>
        <row r="1683">
          <cell r="B1683" t="str">
            <v>New Tariff 6</v>
          </cell>
          <cell r="C1683" t="str">
            <v/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</row>
        <row r="1684">
          <cell r="B1684" t="str">
            <v>New Tariff 7</v>
          </cell>
          <cell r="C1684" t="str">
            <v/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</row>
        <row r="1685">
          <cell r="B1685" t="str">
            <v>New Tariff 8</v>
          </cell>
          <cell r="C1685" t="str">
            <v/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</row>
        <row r="1686">
          <cell r="B1686" t="str">
            <v>New Tariff 9</v>
          </cell>
          <cell r="C1686" t="str">
            <v/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</row>
        <row r="1687">
          <cell r="B1687" t="str">
            <v>New Tariff 10</v>
          </cell>
          <cell r="C1687" t="str">
            <v/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</row>
        <row r="1688">
          <cell r="B1688" t="str">
            <v>New Tariff 11</v>
          </cell>
          <cell r="C1688" t="str">
            <v/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</row>
        <row r="1689">
          <cell r="B1689" t="str">
            <v>Large Low Voltage Demand</v>
          </cell>
          <cell r="C1689" t="str">
            <v>DL</v>
          </cell>
          <cell r="D1689">
            <v>6.0534405296761573E-3</v>
          </cell>
          <cell r="E1689">
            <v>2.4024635431247221E-2</v>
          </cell>
          <cell r="F1689">
            <v>0</v>
          </cell>
          <cell r="G1689">
            <v>2.8692161419818119E-2</v>
          </cell>
          <cell r="H1689">
            <v>2.8692161419818119E-2</v>
          </cell>
          <cell r="I1689">
            <v>2.8692161419818119E-2</v>
          </cell>
          <cell r="J1689">
            <v>2.8692161419818119E-2</v>
          </cell>
          <cell r="K1689">
            <v>2.8692161419818119E-2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</row>
        <row r="1690">
          <cell r="B1690" t="str">
            <v>Large Low Voltage Demand A</v>
          </cell>
          <cell r="C1690" t="str">
            <v>DL.A</v>
          </cell>
          <cell r="D1690">
            <v>6.0534405296759353E-3</v>
          </cell>
          <cell r="E1690">
            <v>2.4024635431247221E-2</v>
          </cell>
          <cell r="F1690">
            <v>0</v>
          </cell>
          <cell r="G1690">
            <v>2.8692161419818341E-2</v>
          </cell>
          <cell r="H1690">
            <v>2.8692161419818341E-2</v>
          </cell>
          <cell r="I1690">
            <v>2.8692161419818341E-2</v>
          </cell>
          <cell r="J1690">
            <v>2.8692161419818341E-2</v>
          </cell>
          <cell r="K1690">
            <v>2.8692161419818563E-2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</row>
        <row r="1691">
          <cell r="B1691" t="str">
            <v>Large Low Voltage Demand C</v>
          </cell>
          <cell r="C1691" t="str">
            <v>DL.C</v>
          </cell>
          <cell r="D1691">
            <v>6.0534405296761573E-3</v>
          </cell>
          <cell r="E1691">
            <v>2.4024635431247221E-2</v>
          </cell>
          <cell r="F1691">
            <v>0</v>
          </cell>
          <cell r="G1691">
            <v>2.8692161419818341E-2</v>
          </cell>
          <cell r="H1691">
            <v>2.8692161419818341E-2</v>
          </cell>
          <cell r="I1691">
            <v>2.8692161419818341E-2</v>
          </cell>
          <cell r="J1691">
            <v>2.8692161419818341E-2</v>
          </cell>
          <cell r="K1691">
            <v>2.8692161419818341E-2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</row>
        <row r="1692">
          <cell r="B1692" t="str">
            <v>Large Low Voltage Demand S</v>
          </cell>
          <cell r="C1692" t="str">
            <v>DL.S</v>
          </cell>
          <cell r="D1692">
            <v>6.0534405296763794E-3</v>
          </cell>
          <cell r="E1692">
            <v>2.4024635431247221E-2</v>
          </cell>
          <cell r="F1692">
            <v>0</v>
          </cell>
          <cell r="G1692">
            <v>2.8692161419818341E-2</v>
          </cell>
          <cell r="H1692">
            <v>2.8692161419818341E-2</v>
          </cell>
          <cell r="I1692">
            <v>2.8692161419818341E-2</v>
          </cell>
          <cell r="J1692">
            <v>2.8692161419818341E-2</v>
          </cell>
          <cell r="K1692">
            <v>2.8692161419818119E-2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</row>
        <row r="1693">
          <cell r="B1693" t="str">
            <v>Large Low Voltage Demand Docklands</v>
          </cell>
          <cell r="C1693" t="str">
            <v>DL.DK</v>
          </cell>
          <cell r="D1693">
            <v>6.0534405296759353E-3</v>
          </cell>
          <cell r="E1693">
            <v>2.4024635431247221E-2</v>
          </cell>
          <cell r="F1693">
            <v>0</v>
          </cell>
          <cell r="G1693">
            <v>2.8692161419818563E-2</v>
          </cell>
          <cell r="H1693">
            <v>2.8692161419818563E-2</v>
          </cell>
          <cell r="I1693">
            <v>2.8692161419818563E-2</v>
          </cell>
          <cell r="J1693">
            <v>2.8692161419818563E-2</v>
          </cell>
          <cell r="K1693">
            <v>2.8692161419818785E-2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</row>
        <row r="1694">
          <cell r="B1694" t="str">
            <v>Large Low Voltage Demand CXX</v>
          </cell>
          <cell r="C1694" t="str">
            <v>DL.CXX</v>
          </cell>
          <cell r="D1694">
            <v>6.0534405296761573E-3</v>
          </cell>
          <cell r="E1694">
            <v>2.4024635431247221E-2</v>
          </cell>
          <cell r="F1694">
            <v>0</v>
          </cell>
          <cell r="G1694">
            <v>2.8692161419818341E-2</v>
          </cell>
          <cell r="H1694">
            <v>2.8692161419818341E-2</v>
          </cell>
          <cell r="I1694">
            <v>2.8692161419818341E-2</v>
          </cell>
          <cell r="J1694">
            <v>2.8692161419818341E-2</v>
          </cell>
          <cell r="K1694">
            <v>2.8692161419818341E-2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</row>
        <row r="1695">
          <cell r="B1695" t="str">
            <v>Large Low Voltage Demand EN.R</v>
          </cell>
          <cell r="C1695" t="str">
            <v>DL.R</v>
          </cell>
          <cell r="D1695">
            <v>6.0534405296761573E-3</v>
          </cell>
          <cell r="E1695">
            <v>2.4024635431247221E-2</v>
          </cell>
          <cell r="F1695">
            <v>0</v>
          </cell>
          <cell r="G1695">
            <v>2.8692161419818119E-2</v>
          </cell>
          <cell r="H1695">
            <v>2.8692161419818119E-2</v>
          </cell>
          <cell r="I1695">
            <v>2.8692161419818119E-2</v>
          </cell>
          <cell r="J1695">
            <v>2.8692161419818119E-2</v>
          </cell>
          <cell r="K1695">
            <v>2.8692161419818119E-2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</row>
        <row r="1696">
          <cell r="B1696" t="str">
            <v>Large Low Voltage Demand EN.NR</v>
          </cell>
          <cell r="C1696" t="str">
            <v>DL.NR</v>
          </cell>
          <cell r="D1696">
            <v>6.0534405296759353E-3</v>
          </cell>
          <cell r="E1696">
            <v>2.4024635431247221E-2</v>
          </cell>
          <cell r="F1696">
            <v>0</v>
          </cell>
          <cell r="G1696">
            <v>2.8692161419818119E-2</v>
          </cell>
          <cell r="H1696">
            <v>2.8692161419818119E-2</v>
          </cell>
          <cell r="I1696">
            <v>2.8692161419818119E-2</v>
          </cell>
          <cell r="J1696">
            <v>2.8692161419818119E-2</v>
          </cell>
          <cell r="K1696">
            <v>2.8692161419818119E-2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</row>
        <row r="1697">
          <cell r="B1697" t="str">
            <v>Large Low Voltage Demand EN.R CXX</v>
          </cell>
          <cell r="C1697" t="str">
            <v>DL.CXXR</v>
          </cell>
          <cell r="D1697">
            <v>6.0534405296761573E-3</v>
          </cell>
          <cell r="E1697">
            <v>2.4024635431247221E-2</v>
          </cell>
          <cell r="F1697">
            <v>0</v>
          </cell>
          <cell r="G1697">
            <v>2.8692161419818341E-2</v>
          </cell>
          <cell r="H1697">
            <v>2.8692161419818341E-2</v>
          </cell>
          <cell r="I1697">
            <v>2.8692161419818341E-2</v>
          </cell>
          <cell r="J1697">
            <v>2.8692161419818341E-2</v>
          </cell>
          <cell r="K1697">
            <v>2.8692161419818341E-2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</row>
        <row r="1698">
          <cell r="B1698" t="str">
            <v>Large Low Voltage Demand EN.NR CXX</v>
          </cell>
          <cell r="C1698" t="str">
            <v>DL.CXXNR</v>
          </cell>
          <cell r="D1698">
            <v>6.0534405296761573E-3</v>
          </cell>
          <cell r="E1698">
            <v>2.4024635431247221E-2</v>
          </cell>
          <cell r="F1698">
            <v>0</v>
          </cell>
          <cell r="G1698">
            <v>2.8692161419818341E-2</v>
          </cell>
          <cell r="H1698">
            <v>2.8692161419818341E-2</v>
          </cell>
          <cell r="I1698">
            <v>2.8692161419818341E-2</v>
          </cell>
          <cell r="J1698">
            <v>2.8692161419818341E-2</v>
          </cell>
          <cell r="K1698">
            <v>2.8692161419818341E-2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</row>
        <row r="1699">
          <cell r="B1699" t="str">
            <v>New Tariff 10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</row>
        <row r="1700">
          <cell r="B1700" t="str">
            <v>New Tariff 11</v>
          </cell>
          <cell r="C1700" t="str">
            <v/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</row>
        <row r="1701">
          <cell r="B1701" t="str">
            <v>High Voltage Demand</v>
          </cell>
          <cell r="C1701" t="str">
            <v>DH</v>
          </cell>
          <cell r="D1701">
            <v>-1.3125000000000497E-3</v>
          </cell>
          <cell r="E1701">
            <v>8.6030944804127429E-3</v>
          </cell>
          <cell r="F1701">
            <v>0</v>
          </cell>
          <cell r="G1701">
            <v>1.2643972357307298E-2</v>
          </cell>
          <cell r="H1701">
            <v>1.2643972357307298E-2</v>
          </cell>
          <cell r="I1701">
            <v>1.2643972357307298E-2</v>
          </cell>
          <cell r="J1701">
            <v>1.2643972357307298E-2</v>
          </cell>
          <cell r="K1701">
            <v>1.264397235730752E-2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</row>
        <row r="1702">
          <cell r="B1702" t="str">
            <v>High Voltage Demand A</v>
          </cell>
          <cell r="C1702" t="str">
            <v>DH.A</v>
          </cell>
          <cell r="D1702">
            <v>-1.3125000000000497E-3</v>
          </cell>
          <cell r="E1702">
            <v>8.6030944804127429E-3</v>
          </cell>
          <cell r="F1702">
            <v>0</v>
          </cell>
          <cell r="G1702">
            <v>1.2643972357307298E-2</v>
          </cell>
          <cell r="H1702">
            <v>1.2643972357307298E-2</v>
          </cell>
          <cell r="I1702">
            <v>1.2643972357307298E-2</v>
          </cell>
          <cell r="J1702">
            <v>1.2643972357307298E-2</v>
          </cell>
          <cell r="K1702">
            <v>1.2643972357307298E-2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</row>
        <row r="1703">
          <cell r="B1703" t="str">
            <v>High Voltage Demand C</v>
          </cell>
          <cell r="C1703" t="str">
            <v>DH.C</v>
          </cell>
          <cell r="D1703">
            <v>-1.3125000000001608E-3</v>
          </cell>
          <cell r="E1703">
            <v>8.6030944804127429E-3</v>
          </cell>
          <cell r="F1703">
            <v>0</v>
          </cell>
          <cell r="G1703">
            <v>1.264397235730752E-2</v>
          </cell>
          <cell r="H1703">
            <v>1.264397235730752E-2</v>
          </cell>
          <cell r="I1703">
            <v>1.264397235730752E-2</v>
          </cell>
          <cell r="J1703">
            <v>1.264397235730752E-2</v>
          </cell>
          <cell r="K1703">
            <v>1.2643972357307298E-2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</row>
        <row r="1704">
          <cell r="B1704" t="str">
            <v>High Voltage Demand D1</v>
          </cell>
          <cell r="C1704" t="str">
            <v>DH.D1</v>
          </cell>
          <cell r="D1704">
            <v>-1.3125000000000497E-3</v>
          </cell>
          <cell r="E1704">
            <v>8.6030944804127429E-3</v>
          </cell>
          <cell r="F1704">
            <v>0</v>
          </cell>
          <cell r="G1704">
            <v>1.264397235730752E-2</v>
          </cell>
          <cell r="H1704">
            <v>1.264397235730752E-2</v>
          </cell>
          <cell r="I1704">
            <v>1.264397235730752E-2</v>
          </cell>
          <cell r="J1704">
            <v>1.264397235730752E-2</v>
          </cell>
          <cell r="K1704">
            <v>1.264397235730752E-2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</row>
        <row r="1705">
          <cell r="B1705" t="str">
            <v>High Voltage Demand D2</v>
          </cell>
          <cell r="C1705" t="str">
            <v>DH.D2</v>
          </cell>
          <cell r="D1705">
            <v>-1.3125000000000497E-3</v>
          </cell>
          <cell r="E1705">
            <v>8.6030944804127429E-3</v>
          </cell>
          <cell r="F1705">
            <v>0</v>
          </cell>
          <cell r="G1705">
            <v>1.264397235730752E-2</v>
          </cell>
          <cell r="H1705">
            <v>1.264397235730752E-2</v>
          </cell>
          <cell r="I1705">
            <v>1.264397235730752E-2</v>
          </cell>
          <cell r="J1705">
            <v>1.264397235730752E-2</v>
          </cell>
          <cell r="K1705">
            <v>1.264397235730752E-2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  <cell r="T1705">
            <v>0</v>
          </cell>
        </row>
        <row r="1706">
          <cell r="B1706" t="str">
            <v>High Voltage Demand Docklands</v>
          </cell>
          <cell r="C1706" t="str">
            <v>DH.DK</v>
          </cell>
          <cell r="D1706">
            <v>-1.3125000000000497E-3</v>
          </cell>
          <cell r="E1706">
            <v>8.6030944804127429E-3</v>
          </cell>
          <cell r="F1706">
            <v>0</v>
          </cell>
          <cell r="G1706">
            <v>1.2643972357307298E-2</v>
          </cell>
          <cell r="H1706">
            <v>1.2643972357307298E-2</v>
          </cell>
          <cell r="I1706">
            <v>1.2643972357307298E-2</v>
          </cell>
          <cell r="J1706">
            <v>1.2643972357307298E-2</v>
          </cell>
          <cell r="K1706">
            <v>1.2643972357307298E-2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  <cell r="T1706">
            <v>0</v>
          </cell>
        </row>
        <row r="1707">
          <cell r="B1707" t="str">
            <v>High Voltage Demand D3</v>
          </cell>
          <cell r="C1707" t="str">
            <v>DH.D3</v>
          </cell>
          <cell r="D1707">
            <v>-1.3125000000000497E-3</v>
          </cell>
          <cell r="E1707">
            <v>8.6030944804127429E-3</v>
          </cell>
          <cell r="F1707">
            <v>0</v>
          </cell>
          <cell r="G1707">
            <v>1.2643972357307298E-2</v>
          </cell>
          <cell r="H1707">
            <v>1.2643972357307298E-2</v>
          </cell>
          <cell r="I1707">
            <v>1.2643972357307298E-2</v>
          </cell>
          <cell r="J1707">
            <v>1.2643972357307298E-2</v>
          </cell>
          <cell r="K1707">
            <v>1.2643972357307298E-2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</row>
        <row r="1708">
          <cell r="B1708" t="str">
            <v>High Voltage Demand D4</v>
          </cell>
          <cell r="C1708" t="str">
            <v>DH.D4</v>
          </cell>
          <cell r="D1708">
            <v>-1.3125000000000497E-3</v>
          </cell>
          <cell r="E1708">
            <v>8.6030944804127429E-3</v>
          </cell>
          <cell r="F1708">
            <v>0</v>
          </cell>
          <cell r="G1708">
            <v>1.2643972357307298E-2</v>
          </cell>
          <cell r="H1708">
            <v>1.2643972357307298E-2</v>
          </cell>
          <cell r="I1708">
            <v>1.2643972357307298E-2</v>
          </cell>
          <cell r="J1708">
            <v>1.2643972357307298E-2</v>
          </cell>
          <cell r="K1708">
            <v>1.2643972357307298E-2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</row>
        <row r="1709">
          <cell r="B1709" t="str">
            <v>High Voltage Demand D5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  <cell r="T1709">
            <v>0</v>
          </cell>
        </row>
        <row r="1710">
          <cell r="B1710" t="str">
            <v>High Voltage Demand EN.R</v>
          </cell>
          <cell r="C1710">
            <v>0</v>
          </cell>
          <cell r="D1710">
            <v>-1.3125000000000497E-3</v>
          </cell>
          <cell r="E1710">
            <v>8.6030944804127429E-3</v>
          </cell>
          <cell r="F1710">
            <v>0</v>
          </cell>
          <cell r="G1710">
            <v>1.2643972357307298E-2</v>
          </cell>
          <cell r="H1710">
            <v>1.2643972357307298E-2</v>
          </cell>
          <cell r="I1710">
            <v>1.2643972357307298E-2</v>
          </cell>
          <cell r="J1710">
            <v>1.2643972357307298E-2</v>
          </cell>
          <cell r="K1710">
            <v>1.264397235730752E-2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  <cell r="T1710">
            <v>0</v>
          </cell>
        </row>
        <row r="1711">
          <cell r="B1711" t="str">
            <v>High Voltage Demand EN.NR</v>
          </cell>
          <cell r="C1711">
            <v>0</v>
          </cell>
          <cell r="D1711">
            <v>-1.3125000000000497E-3</v>
          </cell>
          <cell r="E1711">
            <v>8.6030944804127429E-3</v>
          </cell>
          <cell r="F1711">
            <v>0</v>
          </cell>
          <cell r="G1711">
            <v>1.2643972357307298E-2</v>
          </cell>
          <cell r="H1711">
            <v>1.2643972357307298E-2</v>
          </cell>
          <cell r="I1711">
            <v>1.2643972357307298E-2</v>
          </cell>
          <cell r="J1711">
            <v>1.2643972357307298E-2</v>
          </cell>
          <cell r="K1711">
            <v>1.264397235730752E-2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</row>
        <row r="1712">
          <cell r="B1712" t="str">
            <v>New Tariff 11</v>
          </cell>
          <cell r="C1712" t="str">
            <v/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</row>
        <row r="1713">
          <cell r="B1713" t="str">
            <v>New Tariff 1</v>
          </cell>
          <cell r="C1713" t="str">
            <v/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  <cell r="T1713">
            <v>0</v>
          </cell>
        </row>
        <row r="1714">
          <cell r="B1714" t="str">
            <v>New Tariff 2</v>
          </cell>
          <cell r="C1714" t="str">
            <v/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  <cell r="T1714">
            <v>0</v>
          </cell>
        </row>
        <row r="1715">
          <cell r="B1715" t="str">
            <v>High Voltage Demand (kVa)</v>
          </cell>
          <cell r="C1715" t="str">
            <v>DHk</v>
          </cell>
          <cell r="D1715">
            <v>-1.3125000000000497E-3</v>
          </cell>
          <cell r="E1715">
            <v>0</v>
          </cell>
          <cell r="F1715">
            <v>1.0753868100515929E-2</v>
          </cell>
          <cell r="G1715">
            <v>1.2643972357307298E-2</v>
          </cell>
          <cell r="H1715">
            <v>1.2643972357307298E-2</v>
          </cell>
          <cell r="I1715">
            <v>1.2643972357307298E-2</v>
          </cell>
          <cell r="J1715">
            <v>1.2643972357307298E-2</v>
          </cell>
          <cell r="K1715">
            <v>1.264397235730752E-2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</row>
        <row r="1716">
          <cell r="B1716" t="str">
            <v>High Voltage Demand Docklands (kVa)</v>
          </cell>
          <cell r="C1716" t="str">
            <v>DHDKk</v>
          </cell>
          <cell r="D1716">
            <v>-1.3125000000000497E-3</v>
          </cell>
          <cell r="E1716">
            <v>0</v>
          </cell>
          <cell r="F1716">
            <v>1.0753868100515929E-2</v>
          </cell>
          <cell r="G1716">
            <v>1.2643972357307298E-2</v>
          </cell>
          <cell r="H1716">
            <v>1.2643972357307298E-2</v>
          </cell>
          <cell r="I1716">
            <v>1.2643972357307298E-2</v>
          </cell>
          <cell r="J1716">
            <v>1.2643972357307298E-2</v>
          </cell>
          <cell r="K1716">
            <v>1.2643972357307298E-2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</row>
        <row r="1717">
          <cell r="B1717" t="str">
            <v>New Tariff 5</v>
          </cell>
          <cell r="C1717" t="str">
            <v/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</row>
        <row r="1718">
          <cell r="B1718" t="str">
            <v>New Tariff 6</v>
          </cell>
          <cell r="C1718" t="str">
            <v/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</row>
        <row r="1719">
          <cell r="B1719" t="str">
            <v>New Tariff 7</v>
          </cell>
          <cell r="C1719" t="str">
            <v/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</row>
        <row r="1720">
          <cell r="B1720" t="str">
            <v>New Tariff 8</v>
          </cell>
          <cell r="C1720" t="str">
            <v/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</row>
        <row r="1721">
          <cell r="B1721" t="str">
            <v>New Tariff 9</v>
          </cell>
          <cell r="C1721" t="str">
            <v/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</row>
        <row r="1722">
          <cell r="B1722" t="str">
            <v>New Tariff 10</v>
          </cell>
          <cell r="C1722" t="str">
            <v/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  <cell r="T1722">
            <v>0</v>
          </cell>
        </row>
        <row r="1723">
          <cell r="B1723" t="str">
            <v>New Tariff 11</v>
          </cell>
          <cell r="C1723" t="str">
            <v/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</row>
        <row r="1724">
          <cell r="B1724" t="str">
            <v>New Tariff 12</v>
          </cell>
          <cell r="C1724" t="str">
            <v/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  <cell r="T1724">
            <v>0</v>
          </cell>
        </row>
        <row r="1725">
          <cell r="B1725" t="str">
            <v>New Tariff 1</v>
          </cell>
          <cell r="C1725" t="str">
            <v/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  <cell r="T1725">
            <v>0</v>
          </cell>
        </row>
        <row r="1726">
          <cell r="B1726" t="str">
            <v>Subtransmission Demand A</v>
          </cell>
          <cell r="C1726" t="str">
            <v>DS.A</v>
          </cell>
          <cell r="D1726">
            <v>0</v>
          </cell>
          <cell r="E1726">
            <v>-3.6068975739907971E-3</v>
          </cell>
          <cell r="F1726">
            <v>0</v>
          </cell>
          <cell r="G1726">
            <v>-6.5079915103739561E-3</v>
          </cell>
          <cell r="H1726">
            <v>-6.5079915103739561E-3</v>
          </cell>
          <cell r="I1726">
            <v>-6.5079915103739561E-3</v>
          </cell>
          <cell r="J1726">
            <v>-6.5079915103739561E-3</v>
          </cell>
          <cell r="K1726">
            <v>-6.5079915103739561E-3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</row>
        <row r="1727">
          <cell r="B1727" t="str">
            <v>Subtransmission Demand G</v>
          </cell>
          <cell r="C1727" t="str">
            <v>DS.G</v>
          </cell>
          <cell r="D1727">
            <v>0</v>
          </cell>
          <cell r="E1727">
            <v>-3.6068975739907971E-3</v>
          </cell>
          <cell r="F1727">
            <v>0</v>
          </cell>
          <cell r="G1727">
            <v>-6.5079915103739561E-3</v>
          </cell>
          <cell r="H1727">
            <v>-6.5079915103739561E-3</v>
          </cell>
          <cell r="I1727">
            <v>-6.5079915103739561E-3</v>
          </cell>
          <cell r="J1727">
            <v>-6.5079915103739561E-3</v>
          </cell>
          <cell r="K1727">
            <v>-6.5079915103739561E-3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0</v>
          </cell>
        </row>
        <row r="1728">
          <cell r="B1728" t="str">
            <v>Subtransmission Demand S</v>
          </cell>
          <cell r="C1728" t="str">
            <v>DS.S</v>
          </cell>
          <cell r="D1728">
            <v>0</v>
          </cell>
          <cell r="E1728">
            <v>-3.6068975739907971E-3</v>
          </cell>
          <cell r="F1728">
            <v>0</v>
          </cell>
          <cell r="G1728">
            <v>-6.5079915103739561E-3</v>
          </cell>
          <cell r="H1728">
            <v>-6.5079915103739561E-3</v>
          </cell>
          <cell r="I1728">
            <v>-6.5079915103739561E-3</v>
          </cell>
          <cell r="J1728">
            <v>-6.5079915103739561E-3</v>
          </cell>
          <cell r="K1728">
            <v>-6.5079915103739561E-3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</row>
        <row r="1729">
          <cell r="B1729" t="str">
            <v>Subtransmission Demand (kVa)</v>
          </cell>
          <cell r="C1729" t="str">
            <v>DSk</v>
          </cell>
          <cell r="D1729">
            <v>0</v>
          </cell>
          <cell r="E1729">
            <v>0</v>
          </cell>
          <cell r="F1729">
            <v>-4.5086219674884964E-3</v>
          </cell>
          <cell r="G1729">
            <v>-6.5079915103739561E-3</v>
          </cell>
          <cell r="H1729">
            <v>-6.5079915103739561E-3</v>
          </cell>
          <cell r="I1729">
            <v>-6.5079915103739561E-3</v>
          </cell>
          <cell r="J1729">
            <v>-6.5079915103739561E-3</v>
          </cell>
          <cell r="K1729">
            <v>-6.5079915103739561E-3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</row>
        <row r="1730">
          <cell r="B1730" t="str">
            <v>New Tariff 5</v>
          </cell>
          <cell r="C1730" t="str">
            <v/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</row>
        <row r="1731">
          <cell r="B1731" t="str">
            <v>New Tariff 6</v>
          </cell>
          <cell r="C1731" t="str">
            <v/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</row>
        <row r="1732">
          <cell r="B1732" t="str">
            <v>New Tariff 7</v>
          </cell>
          <cell r="C1732" t="str">
            <v/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  <cell r="T1732">
            <v>0</v>
          </cell>
        </row>
        <row r="1733">
          <cell r="B1733" t="str">
            <v>New Tariff 8</v>
          </cell>
          <cell r="C1733" t="str">
            <v/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  <cell r="T1733">
            <v>0</v>
          </cell>
        </row>
        <row r="1734">
          <cell r="B1734" t="str">
            <v>New Tariff 9</v>
          </cell>
          <cell r="C1734" t="str">
            <v/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  <cell r="T1734">
            <v>0</v>
          </cell>
        </row>
        <row r="1735">
          <cell r="B1735" t="str">
            <v>New Tariff 10</v>
          </cell>
          <cell r="C1735" t="str">
            <v/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  <cell r="T1735">
            <v>0</v>
          </cell>
        </row>
        <row r="1736">
          <cell r="B1736" t="str">
            <v>New Tariff 11</v>
          </cell>
          <cell r="C1736" t="str">
            <v/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  <cell r="T1736">
            <v>0</v>
          </cell>
        </row>
      </sheetData>
      <sheetData sheetId="17" refreshError="1"/>
      <sheetData sheetId="18" refreshError="1"/>
      <sheetData sheetId="19" refreshError="1"/>
      <sheetData sheetId="20" refreshError="1">
        <row r="22">
          <cell r="A22" t="str">
            <v>x</v>
          </cell>
          <cell r="F22" t="str">
            <v>Distribution revenue</v>
          </cell>
          <cell r="L22" t="str">
            <v>Transmission Revenue</v>
          </cell>
        </row>
        <row r="23">
          <cell r="A23" t="str">
            <v>x</v>
          </cell>
          <cell r="B23" t="str">
            <v>Network Tariffs</v>
          </cell>
          <cell r="C23" t="str">
            <v>Network Tariff Category</v>
          </cell>
          <cell r="D23" t="str">
            <v>Tariff Class</v>
          </cell>
          <cell r="E23" t="str">
            <v>a</v>
          </cell>
          <cell r="F23" t="str">
            <v>b</v>
          </cell>
          <cell r="G23" t="str">
            <v>a/b</v>
          </cell>
          <cell r="H23" t="str">
            <v>Rebalancing control (by class)</v>
          </cell>
          <cell r="I23" t="str">
            <v>Rebalancing control (by Tariff)</v>
          </cell>
          <cell r="J23" t="str">
            <v>Indicator for summary worksheet</v>
          </cell>
          <cell r="L23" t="str">
            <v>Network Tariffs</v>
          </cell>
          <cell r="M23" t="str">
            <v>Network Tariff Category</v>
          </cell>
          <cell r="N23" t="str">
            <v>a</v>
          </cell>
          <cell r="O23" t="str">
            <v>b</v>
          </cell>
          <cell r="P23" t="str">
            <v>a/b</v>
          </cell>
          <cell r="Q23" t="str">
            <v>Rebalancing control satisfied</v>
          </cell>
          <cell r="R23" t="str">
            <v>Indicator for summary worksheet</v>
          </cell>
        </row>
        <row r="24">
          <cell r="A24" t="str">
            <v>x</v>
          </cell>
        </row>
        <row r="25">
          <cell r="A25">
            <v>1</v>
          </cell>
          <cell r="B25" t="str">
            <v>Residential Single Rate</v>
          </cell>
          <cell r="C25" t="str">
            <v>D1</v>
          </cell>
          <cell r="D25" t="str">
            <v>Domestic</v>
          </cell>
          <cell r="E25">
            <v>151152062.15246886</v>
          </cell>
          <cell r="F25">
            <v>155157912.25919205</v>
          </cell>
          <cell r="G25">
            <v>0.97418210874072997</v>
          </cell>
          <cell r="H25">
            <v>0.97417330043724326</v>
          </cell>
          <cell r="I25" t="b">
            <v>1</v>
          </cell>
          <cell r="J25">
            <v>0</v>
          </cell>
          <cell r="L25" t="str">
            <v>Residential Single Rate</v>
          </cell>
          <cell r="M25" t="str">
            <v>D1</v>
          </cell>
          <cell r="N25">
            <v>22489381.633456759</v>
          </cell>
          <cell r="O25">
            <v>20480124.596061561</v>
          </cell>
          <cell r="P25">
            <v>1.0981076569124775</v>
          </cell>
          <cell r="Q25" t="b">
            <v>1</v>
          </cell>
          <cell r="R25">
            <v>0</v>
          </cell>
        </row>
        <row r="26">
          <cell r="A26">
            <v>2</v>
          </cell>
          <cell r="B26" t="str">
            <v>ClimateSaver</v>
          </cell>
          <cell r="C26" t="str">
            <v>D1.CS</v>
          </cell>
          <cell r="D26" t="str">
            <v>Domestic</v>
          </cell>
          <cell r="E26">
            <v>1638076.4925418</v>
          </cell>
          <cell r="F26">
            <v>1681436.8980945998</v>
          </cell>
          <cell r="G26">
            <v>0.97421229092692341</v>
          </cell>
          <cell r="H26">
            <v>0.97417330043724326</v>
          </cell>
          <cell r="I26" t="b">
            <v>1</v>
          </cell>
          <cell r="J26">
            <v>0</v>
          </cell>
          <cell r="L26" t="str">
            <v>ClimateSaver</v>
          </cell>
          <cell r="M26" t="str">
            <v>D1.CS</v>
          </cell>
          <cell r="N26">
            <v>197341.20713849843</v>
          </cell>
          <cell r="O26">
            <v>179683.09571209759</v>
          </cell>
          <cell r="P26">
            <v>1.0982736375752009</v>
          </cell>
          <cell r="Q26" t="b">
            <v>1</v>
          </cell>
          <cell r="R26">
            <v>0</v>
          </cell>
        </row>
        <row r="27">
          <cell r="A27">
            <v>3</v>
          </cell>
          <cell r="B27" t="str">
            <v>ClimateSaver Interval</v>
          </cell>
          <cell r="C27" t="str">
            <v>D3.CS</v>
          </cell>
          <cell r="D27" t="str">
            <v>Domestic</v>
          </cell>
          <cell r="E27">
            <v>266557.97197770001</v>
          </cell>
          <cell r="F27">
            <v>273610.48076110001</v>
          </cell>
          <cell r="G27">
            <v>0.97422427399790357</v>
          </cell>
          <cell r="H27">
            <v>0.97417330043724326</v>
          </cell>
          <cell r="I27" t="b">
            <v>1</v>
          </cell>
          <cell r="J27">
            <v>0</v>
          </cell>
          <cell r="L27" t="str">
            <v>ClimateSaver Interval</v>
          </cell>
          <cell r="M27" t="str">
            <v>D3.CS</v>
          </cell>
          <cell r="N27">
            <v>62200.671848152328</v>
          </cell>
          <cell r="O27">
            <v>56634.393178192942</v>
          </cell>
          <cell r="P27">
            <v>1.0982844232557731</v>
          </cell>
          <cell r="Q27" t="b">
            <v>1</v>
          </cell>
          <cell r="R27">
            <v>0</v>
          </cell>
        </row>
        <row r="28">
          <cell r="A28">
            <v>0</v>
          </cell>
          <cell r="B28" t="str">
            <v>New Tariff 3</v>
          </cell>
          <cell r="C28" t="str">
            <v/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str">
            <v>New Tariff 3</v>
          </cell>
          <cell r="M28" t="str">
            <v/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>
            <v>0</v>
          </cell>
          <cell r="B29" t="str">
            <v>New Tariff 4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 t="str">
            <v>New Tariff 4</v>
          </cell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A30">
            <v>0</v>
          </cell>
          <cell r="B30" t="str">
            <v>New Tariff 5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 t="str">
            <v>New Tariff 5</v>
          </cell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>
            <v>0</v>
          </cell>
          <cell r="B31" t="str">
            <v>New Tariff 6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 t="str">
            <v>New Tariff 6</v>
          </cell>
          <cell r="M31" t="str">
            <v/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A32">
            <v>0</v>
          </cell>
          <cell r="B32" t="str">
            <v>New Tariff 7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 t="str">
            <v>New Tariff 7</v>
          </cell>
          <cell r="M32" t="str">
            <v/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A33">
            <v>0</v>
          </cell>
          <cell r="B33" t="str">
            <v>New Tariff 8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 t="str">
            <v>New Tariff 8</v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A34">
            <v>0</v>
          </cell>
          <cell r="B34" t="str">
            <v>New Tariff 9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 t="str">
            <v>New Tariff 9</v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A35">
            <v>0</v>
          </cell>
          <cell r="B35" t="str">
            <v>New Tariff 10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New Tariff 10</v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0</v>
          </cell>
          <cell r="B36" t="str">
            <v>New Tariff 11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 t="str">
            <v>New Tariff 11</v>
          </cell>
          <cell r="M36" t="str">
            <v/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>
            <v>4</v>
          </cell>
          <cell r="B37" t="str">
            <v>Residential Two Rate 5d</v>
          </cell>
          <cell r="C37" t="str">
            <v>D2</v>
          </cell>
          <cell r="D37" t="str">
            <v>Domestic</v>
          </cell>
          <cell r="E37">
            <v>18141533.06015595</v>
          </cell>
          <cell r="F37">
            <v>18622250.635494087</v>
          </cell>
          <cell r="G37">
            <v>0.97418584978005363</v>
          </cell>
          <cell r="H37">
            <v>0.97417330043724326</v>
          </cell>
          <cell r="I37" t="b">
            <v>1</v>
          </cell>
          <cell r="J37">
            <v>0</v>
          </cell>
          <cell r="L37" t="str">
            <v>Residential Two Rate 5d</v>
          </cell>
          <cell r="M37" t="str">
            <v>D2</v>
          </cell>
          <cell r="N37">
            <v>2244830.099909897</v>
          </cell>
          <cell r="O37">
            <v>2044438.7308223071</v>
          </cell>
          <cell r="P37">
            <v>1.098017791419452</v>
          </cell>
          <cell r="Q37" t="b">
            <v>1</v>
          </cell>
          <cell r="R37">
            <v>0</v>
          </cell>
        </row>
        <row r="38">
          <cell r="A38">
            <v>5</v>
          </cell>
          <cell r="B38" t="str">
            <v>Docklands Two Rate 5d</v>
          </cell>
          <cell r="C38" t="str">
            <v>D2.DK</v>
          </cell>
          <cell r="D38" t="str">
            <v>Domestic</v>
          </cell>
          <cell r="E38">
            <v>245981.65315832788</v>
          </cell>
          <cell r="F38">
            <v>252503.90231194755</v>
          </cell>
          <cell r="G38">
            <v>0.97416970948210546</v>
          </cell>
          <cell r="H38">
            <v>0.97417330043724326</v>
          </cell>
          <cell r="I38" t="b">
            <v>1</v>
          </cell>
          <cell r="J38">
            <v>0</v>
          </cell>
          <cell r="L38" t="str">
            <v>Docklands Two Rate 5d</v>
          </cell>
          <cell r="M38" t="str">
            <v>D2.DK</v>
          </cell>
          <cell r="N38">
            <v>56036.719237173638</v>
          </cell>
          <cell r="O38">
            <v>51050.247425840804</v>
          </cell>
          <cell r="P38">
            <v>1.0976777207314525</v>
          </cell>
          <cell r="Q38" t="b">
            <v>1</v>
          </cell>
          <cell r="R38">
            <v>0</v>
          </cell>
        </row>
        <row r="39">
          <cell r="A39">
            <v>6</v>
          </cell>
          <cell r="B39" t="str">
            <v>Residential Interval</v>
          </cell>
          <cell r="C39" t="str">
            <v>D3</v>
          </cell>
          <cell r="D39" t="str">
            <v>Domestic</v>
          </cell>
          <cell r="E39">
            <v>4053306.6618133481</v>
          </cell>
          <cell r="F39">
            <v>4160768.3022064031</v>
          </cell>
          <cell r="G39">
            <v>0.97417264490885747</v>
          </cell>
          <cell r="H39">
            <v>0.97417330043724326</v>
          </cell>
          <cell r="I39" t="b">
            <v>1</v>
          </cell>
          <cell r="J39">
            <v>0</v>
          </cell>
          <cell r="L39" t="str">
            <v>Residential Interval</v>
          </cell>
          <cell r="M39" t="str">
            <v>D3</v>
          </cell>
          <cell r="N39">
            <v>544774.20287808229</v>
          </cell>
          <cell r="O39">
            <v>496193.78403004084</v>
          </cell>
          <cell r="P39">
            <v>1.0979061415350182</v>
          </cell>
          <cell r="Q39" t="b">
            <v>1</v>
          </cell>
          <cell r="R39">
            <v>0</v>
          </cell>
        </row>
        <row r="40">
          <cell r="A40">
            <v>7</v>
          </cell>
          <cell r="B40" t="str">
            <v>Residential AMI</v>
          </cell>
          <cell r="C40" t="str">
            <v>D4</v>
          </cell>
          <cell r="D40" t="str">
            <v>Domestic</v>
          </cell>
          <cell r="E40">
            <v>0</v>
          </cell>
          <cell r="F40">
            <v>0</v>
          </cell>
          <cell r="G40">
            <v>0</v>
          </cell>
          <cell r="H40">
            <v>0.97417330043724326</v>
          </cell>
          <cell r="I40">
            <v>0</v>
          </cell>
          <cell r="J40">
            <v>0</v>
          </cell>
          <cell r="L40" t="str">
            <v>Residential AMI</v>
          </cell>
          <cell r="M40" t="str">
            <v>D4</v>
          </cell>
          <cell r="N40">
            <v>51663.035746231399</v>
          </cell>
          <cell r="O40">
            <v>47066.063993985641</v>
          </cell>
          <cell r="P40">
            <v>1.0976706221457817</v>
          </cell>
          <cell r="Q40" t="b">
            <v>1</v>
          </cell>
          <cell r="R40">
            <v>0</v>
          </cell>
        </row>
        <row r="41">
          <cell r="A41">
            <v>8</v>
          </cell>
          <cell r="B41" t="str">
            <v>Residential Docklands AMI</v>
          </cell>
          <cell r="C41" t="str">
            <v>D4.DK</v>
          </cell>
          <cell r="D41" t="str">
            <v>Domestic</v>
          </cell>
          <cell r="E41">
            <v>0</v>
          </cell>
          <cell r="F41">
            <v>0</v>
          </cell>
          <cell r="G41">
            <v>0</v>
          </cell>
          <cell r="H41">
            <v>0.97417330043724326</v>
          </cell>
          <cell r="I41">
            <v>0</v>
          </cell>
          <cell r="J41">
            <v>0</v>
          </cell>
          <cell r="L41" t="str">
            <v>Residential Docklands AMI</v>
          </cell>
          <cell r="M41" t="str">
            <v>D4.DK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A42">
            <v>0</v>
          </cell>
          <cell r="B42" t="str">
            <v>New Tariff 5</v>
          </cell>
          <cell r="C42" t="str">
            <v/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 t="str">
            <v>New Tariff 5</v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A43">
            <v>0</v>
          </cell>
          <cell r="B43" t="str">
            <v>New Tariff 6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 t="str">
            <v>New Tariff 6</v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0</v>
          </cell>
          <cell r="B44" t="str">
            <v>New Tariff 7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New Tariff 7</v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>
            <v>0</v>
          </cell>
          <cell r="B45" t="str">
            <v>New Tariff 8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L45" t="str">
            <v>New Tariff 8</v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A46">
            <v>0</v>
          </cell>
          <cell r="B46" t="str">
            <v>New Tariff 9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L46" t="str">
            <v>New Tariff 9</v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0</v>
          </cell>
          <cell r="B47" t="str">
            <v>New Tariff 10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L47" t="str">
            <v>New Tariff 10</v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0</v>
          </cell>
          <cell r="B48" t="str">
            <v>New Tariff 11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 t="str">
            <v>New Tariff 11</v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9</v>
          </cell>
          <cell r="B49" t="str">
            <v>Dedicated circuit</v>
          </cell>
          <cell r="C49" t="str">
            <v>DD1</v>
          </cell>
          <cell r="D49" t="str">
            <v>Domestic</v>
          </cell>
          <cell r="E49">
            <v>1339698.5362493149</v>
          </cell>
          <cell r="F49">
            <v>1376912.3844784626</v>
          </cell>
          <cell r="G49">
            <v>0.97297297297297292</v>
          </cell>
          <cell r="H49">
            <v>0.97417330043724326</v>
          </cell>
          <cell r="I49" t="b">
            <v>1</v>
          </cell>
          <cell r="J49">
            <v>0</v>
          </cell>
          <cell r="L49" t="str">
            <v>Dedicated circuit</v>
          </cell>
          <cell r="M49" t="str">
            <v>DD1</v>
          </cell>
          <cell r="N49">
            <v>4780616.2575356746</v>
          </cell>
          <cell r="O49">
            <v>4354771.331095594</v>
          </cell>
          <cell r="P49">
            <v>1.0977881257275901</v>
          </cell>
          <cell r="Q49" t="b">
            <v>1</v>
          </cell>
          <cell r="R49">
            <v>0</v>
          </cell>
        </row>
        <row r="50">
          <cell r="A50">
            <v>10</v>
          </cell>
          <cell r="B50" t="str">
            <v>Hot Water Interval</v>
          </cell>
          <cell r="C50" t="str">
            <v>D3.HW</v>
          </cell>
          <cell r="D50" t="str">
            <v>Domestic</v>
          </cell>
          <cell r="E50">
            <v>19050.433289999997</v>
          </cell>
          <cell r="F50">
            <v>19579.611992499998</v>
          </cell>
          <cell r="G50">
            <v>0.97297297297297292</v>
          </cell>
          <cell r="H50">
            <v>0.97417330043724326</v>
          </cell>
          <cell r="I50" t="b">
            <v>1</v>
          </cell>
          <cell r="J50">
            <v>0</v>
          </cell>
          <cell r="L50" t="str">
            <v>Hot Water Interval</v>
          </cell>
          <cell r="M50" t="str">
            <v>D3.HW</v>
          </cell>
          <cell r="N50">
            <v>120842.86790750822</v>
          </cell>
          <cell r="O50">
            <v>110078.49791362627</v>
          </cell>
          <cell r="P50">
            <v>1.0977881257275901</v>
          </cell>
          <cell r="Q50" t="b">
            <v>1</v>
          </cell>
          <cell r="R50">
            <v>0</v>
          </cell>
        </row>
        <row r="51">
          <cell r="A51">
            <v>11</v>
          </cell>
          <cell r="B51" t="str">
            <v>Dedicated Circuit AMI - Slab Heat</v>
          </cell>
          <cell r="C51" t="str">
            <v>DCSH</v>
          </cell>
          <cell r="D51" t="str">
            <v>Domestic</v>
          </cell>
          <cell r="E51">
            <v>2.5200000000000001E-3</v>
          </cell>
          <cell r="F51">
            <v>2.5900000000000003E-3</v>
          </cell>
          <cell r="G51">
            <v>0.97297297297297292</v>
          </cell>
          <cell r="H51">
            <v>0.97417330043724326</v>
          </cell>
          <cell r="I51" t="b">
            <v>1</v>
          </cell>
          <cell r="J51">
            <v>0</v>
          </cell>
          <cell r="L51" t="str">
            <v>Dedicated Circuit AMI - Slab Heat</v>
          </cell>
          <cell r="M51" t="str">
            <v>DCSH</v>
          </cell>
          <cell r="N51">
            <v>9.0472193391330589E-3</v>
          </cell>
          <cell r="O51">
            <v>8.2413164499632024E-3</v>
          </cell>
          <cell r="P51">
            <v>1.0977881257275899</v>
          </cell>
          <cell r="Q51" t="b">
            <v>1</v>
          </cell>
          <cell r="R51">
            <v>0</v>
          </cell>
        </row>
        <row r="52">
          <cell r="A52">
            <v>12</v>
          </cell>
          <cell r="B52" t="str">
            <v>Dedicated Circuit AMI - Hot Water</v>
          </cell>
          <cell r="C52" t="str">
            <v>DCHW</v>
          </cell>
          <cell r="D52" t="str">
            <v>Domestic</v>
          </cell>
          <cell r="E52">
            <v>2.5200000000000001E-3</v>
          </cell>
          <cell r="F52">
            <v>2.5900000000000003E-3</v>
          </cell>
          <cell r="G52">
            <v>0.97297297297297292</v>
          </cell>
          <cell r="H52">
            <v>0.97417330043724326</v>
          </cell>
          <cell r="I52" t="b">
            <v>1</v>
          </cell>
          <cell r="J52">
            <v>0</v>
          </cell>
          <cell r="L52" t="str">
            <v>Dedicated Circuit AMI - Hot Water</v>
          </cell>
          <cell r="M52" t="str">
            <v>DCHW</v>
          </cell>
          <cell r="N52">
            <v>9.0472193391330589E-3</v>
          </cell>
          <cell r="O52">
            <v>8.2413164499632024E-3</v>
          </cell>
          <cell r="P52">
            <v>1.0977881257275899</v>
          </cell>
          <cell r="Q52" t="b">
            <v>1</v>
          </cell>
          <cell r="R52">
            <v>0</v>
          </cell>
        </row>
        <row r="53">
          <cell r="A53">
            <v>0</v>
          </cell>
          <cell r="B53" t="str">
            <v>New Tariff 4</v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L53" t="str">
            <v>New Tariff 4</v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0</v>
          </cell>
          <cell r="B54" t="str">
            <v>New Tariff 5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L54" t="str">
            <v>New Tariff 5</v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0</v>
          </cell>
          <cell r="B55" t="str">
            <v>New Tariff 6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L55" t="str">
            <v>New Tariff 6</v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A56">
            <v>0</v>
          </cell>
          <cell r="B56" t="str">
            <v>New Tariff 7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L56" t="str">
            <v>New Tariff 7</v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0</v>
          </cell>
          <cell r="B57" t="str">
            <v>New Tariff 8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 t="str">
            <v>New Tariff 8</v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0</v>
          </cell>
          <cell r="B58" t="str">
            <v>New Tariff 9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 t="str">
            <v>New Tariff 9</v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0</v>
          </cell>
          <cell r="B59" t="str">
            <v>New Tariff 10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L59" t="str">
            <v>New Tariff 10</v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0</v>
          </cell>
          <cell r="B60" t="str">
            <v>New Tariff 11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L60" t="str">
            <v>New Tariff 11</v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A61">
            <v>13</v>
          </cell>
          <cell r="B61" t="str">
            <v>Non-Residential Single Rate</v>
          </cell>
          <cell r="C61" t="str">
            <v>ND1</v>
          </cell>
          <cell r="D61" t="str">
            <v>Business</v>
          </cell>
          <cell r="E61">
            <v>21009735.56863853</v>
          </cell>
          <cell r="F61">
            <v>21567665.865229025</v>
          </cell>
          <cell r="G61">
            <v>0.97413116931257826</v>
          </cell>
          <cell r="H61">
            <v>0.97412273501296487</v>
          </cell>
          <cell r="I61" t="b">
            <v>1</v>
          </cell>
          <cell r="J61">
            <v>0</v>
          </cell>
          <cell r="L61" t="str">
            <v>Non-Residential Single Rate</v>
          </cell>
          <cell r="M61" t="str">
            <v>ND1</v>
          </cell>
          <cell r="N61">
            <v>2441344.2212084662</v>
          </cell>
          <cell r="O61">
            <v>2223182.3874399136</v>
          </cell>
          <cell r="P61">
            <v>1.0981304255562114</v>
          </cell>
          <cell r="Q61" t="b">
            <v>1</v>
          </cell>
          <cell r="R61">
            <v>0</v>
          </cell>
        </row>
        <row r="62">
          <cell r="A62">
            <v>14</v>
          </cell>
          <cell r="B62" t="str">
            <v>Non-Residential Single Rate (R)</v>
          </cell>
          <cell r="C62" t="str">
            <v>ND1.R</v>
          </cell>
          <cell r="D62" t="str">
            <v>Business</v>
          </cell>
          <cell r="E62">
            <v>5.7660000000000003E-2</v>
          </cell>
          <cell r="F62">
            <v>5.9189999999999993E-2</v>
          </cell>
          <cell r="G62">
            <v>0.97415103902686284</v>
          </cell>
          <cell r="H62">
            <v>0.97412273501296487</v>
          </cell>
          <cell r="I62" t="b">
            <v>1</v>
          </cell>
          <cell r="J62">
            <v>0</v>
          </cell>
          <cell r="L62" t="str">
            <v>Non-Residential Single Rate (R)</v>
          </cell>
          <cell r="M62" t="str">
            <v>ND1.R</v>
          </cell>
          <cell r="N62">
            <v>7.2699999999999996E-3</v>
          </cell>
          <cell r="O62">
            <v>6.62E-3</v>
          </cell>
          <cell r="P62">
            <v>1.0981873111782476</v>
          </cell>
          <cell r="Q62" t="b">
            <v>1</v>
          </cell>
          <cell r="R62">
            <v>0</v>
          </cell>
        </row>
        <row r="63">
          <cell r="A63">
            <v>0</v>
          </cell>
          <cell r="B63" t="str">
            <v>New Tariff 2</v>
          </cell>
          <cell r="C63" t="str">
            <v/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New Tariff 2</v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0</v>
          </cell>
          <cell r="B64" t="str">
            <v>New Tariff 3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L64" t="str">
            <v>New Tariff 3</v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0</v>
          </cell>
          <cell r="B65" t="str">
            <v>New Tariff 4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L65" t="str">
            <v>New Tariff 4</v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A66">
            <v>0</v>
          </cell>
          <cell r="B66" t="str">
            <v>New Tariff 5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L66" t="str">
            <v>New Tariff 5</v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>
            <v>0</v>
          </cell>
          <cell r="B67" t="str">
            <v>New Tariff 6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L67" t="str">
            <v>New Tariff 6</v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0</v>
          </cell>
          <cell r="B68" t="str">
            <v>New Tariff 7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New Tariff 7</v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0</v>
          </cell>
          <cell r="B69" t="str">
            <v>New Tariff 8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 t="str">
            <v>New Tariff 8</v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0</v>
          </cell>
          <cell r="B70" t="str">
            <v>New Tariff 9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L70" t="str">
            <v>New Tariff 9</v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0</v>
          </cell>
          <cell r="B71" t="str">
            <v>New Tariff 10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L71" t="str">
            <v>New Tariff 10</v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>
            <v>0</v>
          </cell>
          <cell r="B72" t="str">
            <v>New Tariff 11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L72" t="str">
            <v>New Tariff 11</v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A73">
            <v>15</v>
          </cell>
          <cell r="B73" t="str">
            <v>Non-Residential Two Rate 5d</v>
          </cell>
          <cell r="C73" t="str">
            <v>ND2</v>
          </cell>
          <cell r="D73" t="str">
            <v>Business</v>
          </cell>
          <cell r="E73">
            <v>75251700.23780936</v>
          </cell>
          <cell r="F73">
            <v>77251377.087367579</v>
          </cell>
          <cell r="G73">
            <v>0.97411467698114063</v>
          </cell>
          <cell r="H73">
            <v>0.97412273501296487</v>
          </cell>
          <cell r="I73" t="b">
            <v>1</v>
          </cell>
          <cell r="J73">
            <v>0</v>
          </cell>
          <cell r="L73" t="str">
            <v>Non-Residential Two Rate 5d</v>
          </cell>
          <cell r="M73" t="str">
            <v>ND2</v>
          </cell>
          <cell r="N73">
            <v>6625213.9790558945</v>
          </cell>
          <cell r="O73">
            <v>6034233.135054647</v>
          </cell>
          <cell r="P73">
            <v>1.0979380197573185</v>
          </cell>
          <cell r="Q73" t="b">
            <v>1</v>
          </cell>
          <cell r="R73">
            <v>0</v>
          </cell>
        </row>
        <row r="74">
          <cell r="A74">
            <v>0</v>
          </cell>
          <cell r="B74" t="str">
            <v>Business Sunraysia</v>
          </cell>
          <cell r="C74">
            <v>0</v>
          </cell>
          <cell r="D74" t="str">
            <v>Business</v>
          </cell>
          <cell r="E74">
            <v>7.7869999999999995E-2</v>
          </cell>
          <cell r="F74">
            <v>7.9939999999999997E-2</v>
          </cell>
          <cell r="G74">
            <v>0.97410557918438823</v>
          </cell>
          <cell r="H74">
            <v>0.97412273501296487</v>
          </cell>
          <cell r="I74" t="b">
            <v>1</v>
          </cell>
          <cell r="J74">
            <v>0</v>
          </cell>
          <cell r="L74" t="str">
            <v>Business Sunraysia</v>
          </cell>
          <cell r="M74">
            <v>0</v>
          </cell>
          <cell r="N74">
            <v>5.6200000000000009E-3</v>
          </cell>
          <cell r="O74">
            <v>5.1200000000000004E-3</v>
          </cell>
          <cell r="P74">
            <v>1.09765625</v>
          </cell>
          <cell r="Q74" t="b">
            <v>1</v>
          </cell>
          <cell r="R74">
            <v>0</v>
          </cell>
        </row>
        <row r="75">
          <cell r="A75">
            <v>16</v>
          </cell>
          <cell r="B75" t="str">
            <v>Non-Residential Interval</v>
          </cell>
          <cell r="C75" t="str">
            <v>ND5</v>
          </cell>
          <cell r="D75" t="str">
            <v>Business</v>
          </cell>
          <cell r="E75">
            <v>8234841.0764684416</v>
          </cell>
          <cell r="F75">
            <v>8453632.6864922866</v>
          </cell>
          <cell r="G75">
            <v>0.97411862827048978</v>
          </cell>
          <cell r="H75">
            <v>0.97412273501296487</v>
          </cell>
          <cell r="I75" t="b">
            <v>1</v>
          </cell>
          <cell r="J75">
            <v>0</v>
          </cell>
          <cell r="L75" t="str">
            <v>Non-Residential Interval</v>
          </cell>
          <cell r="M75" t="str">
            <v>ND5</v>
          </cell>
          <cell r="N75">
            <v>951071.28913512314</v>
          </cell>
          <cell r="O75">
            <v>866237.40999908571</v>
          </cell>
          <cell r="P75">
            <v>1.0979337513674536</v>
          </cell>
          <cell r="Q75" t="b">
            <v>1</v>
          </cell>
          <cell r="R75">
            <v>0</v>
          </cell>
        </row>
        <row r="76">
          <cell r="A76">
            <v>17</v>
          </cell>
          <cell r="B76" t="str">
            <v>Non-Residential AMI</v>
          </cell>
          <cell r="C76" t="str">
            <v>ND7</v>
          </cell>
          <cell r="D76" t="str">
            <v>Business</v>
          </cell>
          <cell r="E76">
            <v>0</v>
          </cell>
          <cell r="F76">
            <v>0</v>
          </cell>
          <cell r="G76">
            <v>0</v>
          </cell>
          <cell r="H76">
            <v>0.97412273501296487</v>
          </cell>
          <cell r="I76">
            <v>0</v>
          </cell>
          <cell r="J76">
            <v>0</v>
          </cell>
          <cell r="L76" t="str">
            <v>Non-Residential AMI</v>
          </cell>
          <cell r="M76" t="str">
            <v>ND7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0</v>
          </cell>
          <cell r="B77" t="str">
            <v>New Tariff 4</v>
          </cell>
          <cell r="C77" t="str">
            <v/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New Tariff 4</v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>
            <v>0</v>
          </cell>
          <cell r="B78" t="str">
            <v>New Tariff 5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New Tariff 5</v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0</v>
          </cell>
          <cell r="B79" t="str">
            <v>New Tariff 6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 t="str">
            <v>New Tariff 6</v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A80">
            <v>0</v>
          </cell>
          <cell r="B80" t="str">
            <v>New Tariff 7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L80" t="str">
            <v>New Tariff 7</v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>
            <v>0</v>
          </cell>
          <cell r="B81" t="str">
            <v>New Tariff 8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L81" t="str">
            <v>New Tariff 8</v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>
            <v>0</v>
          </cell>
          <cell r="B82" t="str">
            <v>New Tariff 9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L82" t="str">
            <v>New Tariff 9</v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>
            <v>0</v>
          </cell>
          <cell r="B83" t="str">
            <v>New Tariff 10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L83" t="str">
            <v>New Tariff 10</v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4">
          <cell r="A84">
            <v>0</v>
          </cell>
          <cell r="B84" t="str">
            <v>New Tariff 11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L84" t="str">
            <v>New Tariff 11</v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</row>
        <row r="85">
          <cell r="A85">
            <v>18</v>
          </cell>
          <cell r="B85" t="str">
            <v>Non-Residential Two Rate 7d</v>
          </cell>
          <cell r="C85" t="str">
            <v>ND3</v>
          </cell>
          <cell r="D85" t="str">
            <v>Business</v>
          </cell>
          <cell r="E85">
            <v>13770976.478108007</v>
          </cell>
          <cell r="F85">
            <v>14136521.766764667</v>
          </cell>
          <cell r="G85">
            <v>0.97414178008652275</v>
          </cell>
          <cell r="H85">
            <v>0.97412273501296487</v>
          </cell>
          <cell r="I85" t="b">
            <v>1</v>
          </cell>
          <cell r="J85">
            <v>0</v>
          </cell>
          <cell r="L85" t="str">
            <v>Non-Residential Two Rate 7d</v>
          </cell>
          <cell r="M85" t="str">
            <v>ND3</v>
          </cell>
          <cell r="N85">
            <v>1430159.9403523272</v>
          </cell>
          <cell r="O85">
            <v>1303013.3186309051</v>
          </cell>
          <cell r="P85">
            <v>1.0975789118218813</v>
          </cell>
          <cell r="Q85" t="b">
            <v>1</v>
          </cell>
          <cell r="R85">
            <v>0</v>
          </cell>
        </row>
        <row r="86">
          <cell r="A86">
            <v>0</v>
          </cell>
          <cell r="B86" t="str">
            <v>New Tariff  1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L86" t="str">
            <v>New Tariff  1</v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>
            <v>0</v>
          </cell>
          <cell r="B87" t="str">
            <v>New Tariff  2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 t="str">
            <v>New Tariff  2</v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>
            <v>0</v>
          </cell>
          <cell r="B88" t="str">
            <v>New Tariff  3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L88" t="str">
            <v>New Tariff  3</v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A89">
            <v>0</v>
          </cell>
          <cell r="B89" t="str">
            <v>New Tariff  4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 t="str">
            <v>New Tariff  4</v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>
            <v>0</v>
          </cell>
          <cell r="B90" t="str">
            <v>New Tariff  5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 t="str">
            <v>New Tariff  5</v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A91">
            <v>0</v>
          </cell>
          <cell r="B91" t="str">
            <v>New Tariff  6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 t="str">
            <v>New Tariff  6</v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>
            <v>0</v>
          </cell>
          <cell r="B92" t="str">
            <v>New Tariff  7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 t="str">
            <v>New Tariff  7</v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A93">
            <v>0</v>
          </cell>
          <cell r="B93" t="str">
            <v>New Tariff  8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L93" t="str">
            <v>New Tariff  8</v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4">
          <cell r="A94">
            <v>0</v>
          </cell>
          <cell r="B94" t="str">
            <v>New Tariff  9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L94" t="str">
            <v>New Tariff  9</v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>
            <v>0</v>
          </cell>
          <cell r="B95" t="str">
            <v>New Tariff  10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New Tariff  10</v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>
            <v>0</v>
          </cell>
          <cell r="B96" t="str">
            <v>New Tariff  11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New Tariff  11</v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>
            <v>19</v>
          </cell>
          <cell r="B97" t="str">
            <v>Unmetered supplies</v>
          </cell>
          <cell r="C97" t="str">
            <v>PL2</v>
          </cell>
          <cell r="D97" t="str">
            <v>Business</v>
          </cell>
          <cell r="E97">
            <v>3790706.6534868511</v>
          </cell>
          <cell r="F97">
            <v>3891194.0411102325</v>
          </cell>
          <cell r="G97">
            <v>0.97417569348592281</v>
          </cell>
          <cell r="H97">
            <v>0.97412273501296487</v>
          </cell>
          <cell r="I97" t="b">
            <v>1</v>
          </cell>
          <cell r="J97">
            <v>0</v>
          </cell>
          <cell r="L97" t="str">
            <v>Unmetered supplies</v>
          </cell>
          <cell r="M97" t="str">
            <v>PL2</v>
          </cell>
          <cell r="N97">
            <v>471436.49914746895</v>
          </cell>
          <cell r="O97">
            <v>429163.73486750259</v>
          </cell>
          <cell r="P97">
            <v>1.0985003178169688</v>
          </cell>
          <cell r="Q97" t="b">
            <v>1</v>
          </cell>
          <cell r="R97">
            <v>0</v>
          </cell>
        </row>
        <row r="98">
          <cell r="A98">
            <v>0</v>
          </cell>
          <cell r="B98" t="str">
            <v>New Tariff 1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L98" t="str">
            <v>New Tariff 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>
            <v>0</v>
          </cell>
          <cell r="B99" t="str">
            <v>New Tariff 2</v>
          </cell>
          <cell r="C99" t="str">
            <v/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New Tariff 2</v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>
            <v>20</v>
          </cell>
          <cell r="B100" t="str">
            <v>Large Low Voltage Demand (kVa)</v>
          </cell>
          <cell r="C100" t="str">
            <v>DLk</v>
          </cell>
          <cell r="D100" t="str">
            <v>LLV</v>
          </cell>
          <cell r="E100">
            <v>54.467910000000003</v>
          </cell>
          <cell r="F100">
            <v>55.913699999999999</v>
          </cell>
          <cell r="G100">
            <v>0.97414247313270286</v>
          </cell>
          <cell r="H100">
            <v>0.97418031683854756</v>
          </cell>
          <cell r="I100" t="b">
            <v>1</v>
          </cell>
          <cell r="J100">
            <v>0</v>
          </cell>
          <cell r="L100" t="str">
            <v>Large Low Voltage Demand (kVa)</v>
          </cell>
          <cell r="M100" t="str">
            <v>DLk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>
            <v>21</v>
          </cell>
          <cell r="B101" t="str">
            <v>Large Low Voltage Demand Docklands (kVa)</v>
          </cell>
          <cell r="C101" t="str">
            <v>DLDKk</v>
          </cell>
          <cell r="D101" t="str">
            <v>LLV</v>
          </cell>
          <cell r="E101">
            <v>46.649479999999997</v>
          </cell>
          <cell r="F101">
            <v>47.887099999999997</v>
          </cell>
          <cell r="G101">
            <v>0.97415546149171695</v>
          </cell>
          <cell r="H101">
            <v>0.97418031683854756</v>
          </cell>
          <cell r="I101" t="b">
            <v>1</v>
          </cell>
          <cell r="J101">
            <v>0</v>
          </cell>
          <cell r="L101" t="str">
            <v>Large Low Voltage Demand Docklands (kVa)</v>
          </cell>
          <cell r="M101" t="str">
            <v>DLDKk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A102">
            <v>22</v>
          </cell>
          <cell r="B102" t="str">
            <v>Large Low Voltage Demand CXX (kVa)</v>
          </cell>
          <cell r="C102" t="str">
            <v>DLCXXk</v>
          </cell>
          <cell r="D102" t="str">
            <v>LLV</v>
          </cell>
          <cell r="E102">
            <v>62.425049999999999</v>
          </cell>
          <cell r="F102">
            <v>64.080979999999997</v>
          </cell>
          <cell r="G102">
            <v>0.97415879095482005</v>
          </cell>
          <cell r="H102">
            <v>0.97418031683854756</v>
          </cell>
          <cell r="I102" t="b">
            <v>1</v>
          </cell>
          <cell r="J102">
            <v>0</v>
          </cell>
          <cell r="L102" t="str">
            <v>Large Low Voltage Demand CXX (kVa)</v>
          </cell>
          <cell r="M102" t="str">
            <v>DLCXXk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0</v>
          </cell>
          <cell r="B103" t="str">
            <v>New Tariff 6</v>
          </cell>
          <cell r="C103" t="str">
            <v/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New Tariff 6</v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</row>
        <row r="104">
          <cell r="A104">
            <v>0</v>
          </cell>
          <cell r="B104" t="str">
            <v>New Tariff 7</v>
          </cell>
          <cell r="C104" t="str">
            <v/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L104" t="str">
            <v>New Tariff 7</v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>
            <v>0</v>
          </cell>
          <cell r="B105" t="str">
            <v>New Tariff 8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L105" t="str">
            <v>New Tariff 8</v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A106">
            <v>0</v>
          </cell>
          <cell r="B106" t="str">
            <v>New Tariff 9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L106" t="str">
            <v>New Tariff 9</v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7">
          <cell r="A107">
            <v>0</v>
          </cell>
          <cell r="B107" t="str">
            <v>New Tariff 10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New Tariff 10</v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</row>
        <row r="108">
          <cell r="A108">
            <v>0</v>
          </cell>
          <cell r="B108" t="str">
            <v>New Tariff 11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 t="str">
            <v>New Tariff 11</v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</row>
        <row r="109">
          <cell r="A109">
            <v>23</v>
          </cell>
          <cell r="B109" t="str">
            <v>Large Low Voltage Demand</v>
          </cell>
          <cell r="C109" t="str">
            <v>DL</v>
          </cell>
          <cell r="D109" t="str">
            <v>LLV</v>
          </cell>
          <cell r="E109">
            <v>34338503.5774756</v>
          </cell>
          <cell r="F109">
            <v>35248008.52602233</v>
          </cell>
          <cell r="G109">
            <v>0.97419698341609073</v>
          </cell>
          <cell r="H109">
            <v>0.97418031683854756</v>
          </cell>
          <cell r="I109" t="b">
            <v>1</v>
          </cell>
          <cell r="J109">
            <v>0</v>
          </cell>
          <cell r="L109" t="str">
            <v>Large Low Voltage Demand</v>
          </cell>
          <cell r="M109" t="str">
            <v>DL</v>
          </cell>
          <cell r="N109">
            <v>14297719.08208471</v>
          </cell>
          <cell r="O109">
            <v>13024532.032771036</v>
          </cell>
          <cell r="P109">
            <v>1.0977529976593559</v>
          </cell>
          <cell r="Q109" t="b">
            <v>1</v>
          </cell>
          <cell r="R109">
            <v>0</v>
          </cell>
        </row>
        <row r="110">
          <cell r="A110">
            <v>24</v>
          </cell>
          <cell r="B110" t="str">
            <v>Large Low Voltage Demand A</v>
          </cell>
          <cell r="C110" t="str">
            <v>DL.A</v>
          </cell>
          <cell r="D110" t="str">
            <v>LLV</v>
          </cell>
          <cell r="E110">
            <v>126692.77106666667</v>
          </cell>
          <cell r="F110">
            <v>130051.28736999999</v>
          </cell>
          <cell r="G110">
            <v>0.97417544746190599</v>
          </cell>
          <cell r="H110">
            <v>0.97418031683854756</v>
          </cell>
          <cell r="I110" t="b">
            <v>1</v>
          </cell>
          <cell r="J110">
            <v>0</v>
          </cell>
          <cell r="L110" t="str">
            <v>Large Low Voltage Demand A</v>
          </cell>
          <cell r="M110" t="str">
            <v>DL.A</v>
          </cell>
          <cell r="N110">
            <v>69351.979072685295</v>
          </cell>
          <cell r="O110">
            <v>63156.943980068761</v>
          </cell>
          <cell r="P110">
            <v>1.0980895322384754</v>
          </cell>
          <cell r="Q110" t="b">
            <v>1</v>
          </cell>
          <cell r="R110">
            <v>0</v>
          </cell>
        </row>
        <row r="111">
          <cell r="A111">
            <v>25</v>
          </cell>
          <cell r="B111" t="str">
            <v>Large Low Voltage Demand C</v>
          </cell>
          <cell r="C111" t="str">
            <v>DL.C</v>
          </cell>
          <cell r="D111" t="str">
            <v>LLV</v>
          </cell>
          <cell r="E111">
            <v>23015450.632021852</v>
          </cell>
          <cell r="F111">
            <v>23625700.596842378</v>
          </cell>
          <cell r="G111">
            <v>0.9741700796419096</v>
          </cell>
          <cell r="H111">
            <v>0.97418031683854756</v>
          </cell>
          <cell r="I111" t="b">
            <v>1</v>
          </cell>
          <cell r="J111">
            <v>0</v>
          </cell>
          <cell r="L111" t="str">
            <v>Large Low Voltage Demand C</v>
          </cell>
          <cell r="M111" t="str">
            <v>DL.C</v>
          </cell>
          <cell r="N111">
            <v>10024101.060230566</v>
          </cell>
          <cell r="O111">
            <v>9128695.7059469949</v>
          </cell>
          <cell r="P111">
            <v>1.0980868881082595</v>
          </cell>
          <cell r="Q111" t="b">
            <v>1</v>
          </cell>
          <cell r="R111">
            <v>0</v>
          </cell>
        </row>
        <row r="112">
          <cell r="A112">
            <v>26</v>
          </cell>
          <cell r="B112" t="str">
            <v>Large Low Voltage Demand S</v>
          </cell>
          <cell r="C112" t="str">
            <v>DL.S</v>
          </cell>
          <cell r="D112" t="str">
            <v>LLV</v>
          </cell>
          <cell r="E112">
            <v>1519233.6826204001</v>
          </cell>
          <cell r="F112">
            <v>1559573.5215384336</v>
          </cell>
          <cell r="G112">
            <v>0.97413405757348304</v>
          </cell>
          <cell r="H112">
            <v>0.97418031683854756</v>
          </cell>
          <cell r="I112" t="b">
            <v>1</v>
          </cell>
          <cell r="J112">
            <v>0</v>
          </cell>
          <cell r="L112" t="str">
            <v>Large Low Voltage Demand S</v>
          </cell>
          <cell r="M112" t="str">
            <v>DL.S</v>
          </cell>
          <cell r="N112">
            <v>627983.03232446115</v>
          </cell>
          <cell r="O112">
            <v>572019.29965484003</v>
          </cell>
          <cell r="P112">
            <v>1.0978353924481044</v>
          </cell>
          <cell r="Q112" t="b">
            <v>1</v>
          </cell>
          <cell r="R112">
            <v>0</v>
          </cell>
        </row>
        <row r="113">
          <cell r="A113">
            <v>27</v>
          </cell>
          <cell r="B113" t="str">
            <v>Large Low Voltage Demand Docklands</v>
          </cell>
          <cell r="C113" t="str">
            <v>DL.DK</v>
          </cell>
          <cell r="D113" t="str">
            <v>LLV</v>
          </cell>
          <cell r="E113">
            <v>178331.83029426669</v>
          </cell>
          <cell r="F113">
            <v>183054.19625013333</v>
          </cell>
          <cell r="G113">
            <v>0.97420236163603813</v>
          </cell>
          <cell r="H113">
            <v>0.97418031683854756</v>
          </cell>
          <cell r="I113" t="b">
            <v>1</v>
          </cell>
          <cell r="J113">
            <v>0</v>
          </cell>
          <cell r="L113" t="str">
            <v>Large Low Voltage Demand Docklands</v>
          </cell>
          <cell r="M113" t="str">
            <v>DL.DK</v>
          </cell>
          <cell r="N113">
            <v>105704.61861553557</v>
          </cell>
          <cell r="O113">
            <v>96274.956520291846</v>
          </cell>
          <cell r="P113">
            <v>1.0979451192300069</v>
          </cell>
          <cell r="Q113" t="b">
            <v>1</v>
          </cell>
          <cell r="R113">
            <v>0</v>
          </cell>
        </row>
        <row r="114">
          <cell r="A114">
            <v>28</v>
          </cell>
          <cell r="B114" t="str">
            <v>Large Low Voltage Demand CXX</v>
          </cell>
          <cell r="C114" t="str">
            <v>DL.CXX</v>
          </cell>
          <cell r="D114" t="str">
            <v>LLV</v>
          </cell>
          <cell r="E114">
            <v>12882450.457611699</v>
          </cell>
          <cell r="F114">
            <v>13224159.712692332</v>
          </cell>
          <cell r="G114">
            <v>0.97416022926941315</v>
          </cell>
          <cell r="H114">
            <v>0.97418031683854756</v>
          </cell>
          <cell r="I114" t="b">
            <v>1</v>
          </cell>
          <cell r="J114">
            <v>0</v>
          </cell>
          <cell r="L114" t="str">
            <v>Large Low Voltage Demand CXX</v>
          </cell>
          <cell r="M114" t="str">
            <v>DL.CXX</v>
          </cell>
          <cell r="N114">
            <v>4470516.6447612308</v>
          </cell>
          <cell r="O114">
            <v>4071792.1902206489</v>
          </cell>
          <cell r="P114">
            <v>1.0979235766251065</v>
          </cell>
          <cell r="Q114" t="b">
            <v>1</v>
          </cell>
          <cell r="R114">
            <v>0</v>
          </cell>
        </row>
        <row r="115">
          <cell r="A115">
            <v>29</v>
          </cell>
          <cell r="B115" t="str">
            <v>Large Low Voltage Demand EN.R</v>
          </cell>
          <cell r="C115" t="str">
            <v>DL.R</v>
          </cell>
          <cell r="D115" t="str">
            <v>LLV</v>
          </cell>
          <cell r="E115">
            <v>2.077E-2</v>
          </cell>
          <cell r="F115">
            <v>2.1320000000000002E-2</v>
          </cell>
          <cell r="G115">
            <v>0.97420262664165092</v>
          </cell>
          <cell r="H115">
            <v>0.97418031683854756</v>
          </cell>
          <cell r="I115" t="b">
            <v>1</v>
          </cell>
          <cell r="J115">
            <v>0</v>
          </cell>
          <cell r="L115" t="str">
            <v>Large Low Voltage Demand EN.R</v>
          </cell>
          <cell r="M115" t="str">
            <v>DL.R</v>
          </cell>
          <cell r="N115">
            <v>6.3419082090636634</v>
          </cell>
          <cell r="O115">
            <v>5.7770789122660178</v>
          </cell>
          <cell r="P115">
            <v>1.0977707428573267</v>
          </cell>
          <cell r="Q115" t="b">
            <v>1</v>
          </cell>
          <cell r="R115">
            <v>0</v>
          </cell>
        </row>
        <row r="116">
          <cell r="A116">
            <v>30</v>
          </cell>
          <cell r="B116" t="str">
            <v>Large Low Voltage Demand EN.NR</v>
          </cell>
          <cell r="C116" t="str">
            <v>DL.NR</v>
          </cell>
          <cell r="D116" t="str">
            <v>LLV</v>
          </cell>
          <cell r="E116">
            <v>569003.77445999999</v>
          </cell>
          <cell r="F116">
            <v>584096.15299000009</v>
          </cell>
          <cell r="G116">
            <v>0.97416114033153289</v>
          </cell>
          <cell r="H116">
            <v>0.97418031683854756</v>
          </cell>
          <cell r="I116" t="b">
            <v>1</v>
          </cell>
          <cell r="J116">
            <v>0</v>
          </cell>
          <cell r="L116" t="str">
            <v>Large Low Voltage Demand EN.NR</v>
          </cell>
          <cell r="M116" t="str">
            <v>DL.NR</v>
          </cell>
          <cell r="N116">
            <v>161866.75628376397</v>
          </cell>
          <cell r="O116">
            <v>147417.05869752099</v>
          </cell>
          <cell r="P116">
            <v>1.098019168974818</v>
          </cell>
          <cell r="Q116" t="b">
            <v>1</v>
          </cell>
          <cell r="R116">
            <v>0</v>
          </cell>
        </row>
        <row r="117">
          <cell r="A117">
            <v>31</v>
          </cell>
          <cell r="B117" t="str">
            <v>Large Low Voltage Demand EN.R CXX</v>
          </cell>
          <cell r="C117" t="str">
            <v>DL.CXXR</v>
          </cell>
          <cell r="D117" t="str">
            <v>LLV</v>
          </cell>
          <cell r="E117">
            <v>186.93040999999999</v>
          </cell>
          <cell r="F117">
            <v>191.89846</v>
          </cell>
          <cell r="G117">
            <v>0.97411104810325211</v>
          </cell>
          <cell r="H117">
            <v>0.97418031683854756</v>
          </cell>
          <cell r="I117" t="b">
            <v>1</v>
          </cell>
          <cell r="J117">
            <v>0</v>
          </cell>
          <cell r="L117" t="str">
            <v>Large Low Voltage Demand EN.R CXX</v>
          </cell>
          <cell r="M117" t="str">
            <v>DL.CXXR</v>
          </cell>
          <cell r="N117">
            <v>1839.9854257702823</v>
          </cell>
          <cell r="O117">
            <v>1676.1625283329442</v>
          </cell>
          <cell r="P117">
            <v>1.0977368809218464</v>
          </cell>
          <cell r="Q117" t="b">
            <v>1</v>
          </cell>
          <cell r="R117">
            <v>0</v>
          </cell>
        </row>
        <row r="118">
          <cell r="A118">
            <v>32</v>
          </cell>
          <cell r="B118" t="str">
            <v>Large Low Voltage Demand EN.NR CXX</v>
          </cell>
          <cell r="C118" t="str">
            <v>DL.CXXNR</v>
          </cell>
          <cell r="D118" t="str">
            <v>LLV</v>
          </cell>
          <cell r="E118">
            <v>2.077E-2</v>
          </cell>
          <cell r="F118">
            <v>2.1320000000000002E-2</v>
          </cell>
          <cell r="G118">
            <v>0.97420262664165092</v>
          </cell>
          <cell r="H118">
            <v>0.97418031683854756</v>
          </cell>
          <cell r="I118" t="b">
            <v>1</v>
          </cell>
          <cell r="J118">
            <v>0</v>
          </cell>
          <cell r="L118" t="str">
            <v>Large Low Voltage Demand EN.NR CXX</v>
          </cell>
          <cell r="M118" t="str">
            <v>DL.CXXNR</v>
          </cell>
          <cell r="N118">
            <v>6.6172506735581029</v>
          </cell>
          <cell r="O118">
            <v>6.0280778241000625</v>
          </cell>
          <cell r="P118">
            <v>1.0977380960648095</v>
          </cell>
          <cell r="Q118" t="b">
            <v>1</v>
          </cell>
          <cell r="R118">
            <v>0</v>
          </cell>
        </row>
        <row r="119">
          <cell r="A119">
            <v>0</v>
          </cell>
          <cell r="B119" t="str">
            <v>New Tariff 10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New Tariff 10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A120">
            <v>0</v>
          </cell>
          <cell r="B120" t="str">
            <v>New Tariff 11</v>
          </cell>
          <cell r="C120" t="str">
            <v/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New Tariff 11</v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A121">
            <v>33</v>
          </cell>
          <cell r="B121" t="str">
            <v>High Voltage Demand</v>
          </cell>
          <cell r="C121" t="str">
            <v>DH</v>
          </cell>
          <cell r="D121" t="str">
            <v>HV</v>
          </cell>
          <cell r="E121">
            <v>19822077.737340964</v>
          </cell>
          <cell r="F121">
            <v>20345097.54076755</v>
          </cell>
          <cell r="G121">
            <v>0.97429258806065899</v>
          </cell>
          <cell r="H121">
            <v>0.97724104413101587</v>
          </cell>
          <cell r="I121" t="b">
            <v>1</v>
          </cell>
          <cell r="J121">
            <v>0</v>
          </cell>
          <cell r="L121" t="str">
            <v>High Voltage Demand</v>
          </cell>
          <cell r="M121" t="str">
            <v>DH</v>
          </cell>
          <cell r="N121">
            <v>10540051.188885484</v>
          </cell>
          <cell r="O121">
            <v>9601542.5366703831</v>
          </cell>
          <cell r="P121">
            <v>1.0977456120858426</v>
          </cell>
          <cell r="Q121" t="b">
            <v>1</v>
          </cell>
          <cell r="R121">
            <v>0</v>
          </cell>
        </row>
        <row r="122">
          <cell r="A122">
            <v>34</v>
          </cell>
          <cell r="B122" t="str">
            <v>High Voltage Demand A</v>
          </cell>
          <cell r="C122" t="str">
            <v>DH.A</v>
          </cell>
          <cell r="D122" t="str">
            <v>HV</v>
          </cell>
          <cell r="E122">
            <v>180639.156025</v>
          </cell>
          <cell r="F122">
            <v>185385.41720309999</v>
          </cell>
          <cell r="G122">
            <v>0.97439787201330841</v>
          </cell>
          <cell r="H122">
            <v>0.97724104413101587</v>
          </cell>
          <cell r="I122" t="b">
            <v>1</v>
          </cell>
          <cell r="J122">
            <v>0</v>
          </cell>
          <cell r="L122" t="str">
            <v>High Voltage Demand A</v>
          </cell>
          <cell r="M122" t="str">
            <v>DH.A</v>
          </cell>
          <cell r="N122">
            <v>182779.73575055052</v>
          </cell>
          <cell r="O122">
            <v>166508.90865549602</v>
          </cell>
          <cell r="P122">
            <v>1.0977174568402135</v>
          </cell>
          <cell r="Q122" t="b">
            <v>1</v>
          </cell>
          <cell r="R122">
            <v>0</v>
          </cell>
        </row>
        <row r="123">
          <cell r="A123">
            <v>35</v>
          </cell>
          <cell r="B123" t="str">
            <v>High Voltage Demand C</v>
          </cell>
          <cell r="C123" t="str">
            <v>DH.C</v>
          </cell>
          <cell r="D123" t="str">
            <v>HV</v>
          </cell>
          <cell r="E123">
            <v>10222809.073088389</v>
          </cell>
          <cell r="F123">
            <v>10493319.778356353</v>
          </cell>
          <cell r="G123">
            <v>0.97422067458327888</v>
          </cell>
          <cell r="H123">
            <v>0.97724104413101587</v>
          </cell>
          <cell r="I123" t="b">
            <v>1</v>
          </cell>
          <cell r="J123">
            <v>0</v>
          </cell>
          <cell r="L123" t="str">
            <v>High Voltage Demand C</v>
          </cell>
          <cell r="M123" t="str">
            <v>DH.C</v>
          </cell>
          <cell r="N123">
            <v>5732854.7602633787</v>
          </cell>
          <cell r="O123">
            <v>5222999.1049151402</v>
          </cell>
          <cell r="P123">
            <v>1.0976174119709183</v>
          </cell>
          <cell r="Q123" t="b">
            <v>1</v>
          </cell>
          <cell r="R123">
            <v>0</v>
          </cell>
        </row>
        <row r="124">
          <cell r="A124">
            <v>36</v>
          </cell>
          <cell r="B124" t="str">
            <v>High Voltage Demand D1</v>
          </cell>
          <cell r="C124" t="str">
            <v>DH.D1</v>
          </cell>
          <cell r="D124" t="str">
            <v>HV</v>
          </cell>
          <cell r="E124">
            <v>1019258.37785</v>
          </cell>
          <cell r="F124">
            <v>1012828.99875</v>
          </cell>
          <cell r="G124">
            <v>1.0063479413681233</v>
          </cell>
          <cell r="H124">
            <v>0.97724104413101587</v>
          </cell>
          <cell r="I124" t="b">
            <v>1</v>
          </cell>
          <cell r="J124">
            <v>0</v>
          </cell>
          <cell r="L124" t="str">
            <v>High Voltage Demand D1</v>
          </cell>
          <cell r="M124" t="str">
            <v>DH.D1</v>
          </cell>
          <cell r="N124">
            <v>1526659.795303223</v>
          </cell>
          <cell r="O124">
            <v>1390820.3173382939</v>
          </cell>
          <cell r="P124">
            <v>1.0976686033929202</v>
          </cell>
          <cell r="Q124" t="b">
            <v>1</v>
          </cell>
          <cell r="R124">
            <v>0</v>
          </cell>
        </row>
        <row r="125">
          <cell r="A125">
            <v>37</v>
          </cell>
          <cell r="B125" t="str">
            <v>High Voltage Demand D2</v>
          </cell>
          <cell r="C125" t="str">
            <v>DH.D2</v>
          </cell>
          <cell r="D125" t="str">
            <v>HV</v>
          </cell>
          <cell r="E125">
            <v>593702.42339000001</v>
          </cell>
          <cell r="F125">
            <v>589720.76610000001</v>
          </cell>
          <cell r="G125">
            <v>1.006751767139441</v>
          </cell>
          <cell r="H125">
            <v>0.97724104413101587</v>
          </cell>
          <cell r="I125" t="b">
            <v>1</v>
          </cell>
          <cell r="J125">
            <v>0</v>
          </cell>
          <cell r="L125" t="str">
            <v>High Voltage Demand D2</v>
          </cell>
          <cell r="M125" t="str">
            <v>DH.D2</v>
          </cell>
          <cell r="N125">
            <v>649253.26885002991</v>
          </cell>
          <cell r="O125">
            <v>591308.25018456741</v>
          </cell>
          <cell r="P125">
            <v>1.0979946054318976</v>
          </cell>
          <cell r="Q125" t="b">
            <v>1</v>
          </cell>
          <cell r="R125">
            <v>0</v>
          </cell>
        </row>
        <row r="126">
          <cell r="A126">
            <v>38</v>
          </cell>
          <cell r="B126" t="str">
            <v>High Voltage Demand Docklands</v>
          </cell>
          <cell r="C126" t="str">
            <v>DH.DK</v>
          </cell>
          <cell r="D126" t="str">
            <v>HV</v>
          </cell>
          <cell r="E126">
            <v>39557.851840000003</v>
          </cell>
          <cell r="F126">
            <v>40616.081040000005</v>
          </cell>
          <cell r="G126">
            <v>0.97394556114466524</v>
          </cell>
          <cell r="H126">
            <v>0.97724104413101587</v>
          </cell>
          <cell r="I126" t="b">
            <v>1</v>
          </cell>
          <cell r="J126">
            <v>0</v>
          </cell>
          <cell r="L126" t="str">
            <v>High Voltage Demand Docklands</v>
          </cell>
          <cell r="M126" t="str">
            <v>DH.DK</v>
          </cell>
          <cell r="N126">
            <v>38669.25031634621</v>
          </cell>
          <cell r="O126">
            <v>35221.785182315958</v>
          </cell>
          <cell r="P126">
            <v>1.0978787734972941</v>
          </cell>
          <cell r="Q126" t="b">
            <v>1</v>
          </cell>
          <cell r="R126">
            <v>0</v>
          </cell>
        </row>
        <row r="127">
          <cell r="A127">
            <v>39</v>
          </cell>
          <cell r="B127" t="str">
            <v>High Voltage Demand D3</v>
          </cell>
          <cell r="C127" t="str">
            <v>DH.D3</v>
          </cell>
          <cell r="D127" t="str">
            <v>HV</v>
          </cell>
          <cell r="E127">
            <v>660025.05609999993</v>
          </cell>
          <cell r="F127">
            <v>648985.57698000001</v>
          </cell>
          <cell r="G127">
            <v>1.017010361264685</v>
          </cell>
          <cell r="H127">
            <v>0.97724104413101587</v>
          </cell>
          <cell r="I127" t="b">
            <v>1</v>
          </cell>
          <cell r="J127">
            <v>0</v>
          </cell>
          <cell r="L127" t="str">
            <v>High Voltage Demand D3</v>
          </cell>
          <cell r="M127" t="str">
            <v>DH.D3</v>
          </cell>
          <cell r="N127">
            <v>356508.04781205353</v>
          </cell>
          <cell r="O127">
            <v>324660.55577042623</v>
          </cell>
          <cell r="P127">
            <v>1.0980947376439141</v>
          </cell>
          <cell r="Q127" t="b">
            <v>1</v>
          </cell>
          <cell r="R127">
            <v>0</v>
          </cell>
        </row>
        <row r="128">
          <cell r="A128">
            <v>40</v>
          </cell>
          <cell r="B128" t="str">
            <v>High Voltage Demand D4</v>
          </cell>
          <cell r="C128" t="str">
            <v>DH.D4</v>
          </cell>
          <cell r="D128" t="str">
            <v>HV</v>
          </cell>
          <cell r="E128">
            <v>506039.90622</v>
          </cell>
          <cell r="F128">
            <v>497719.09334000002</v>
          </cell>
          <cell r="G128">
            <v>1.0167178896516953</v>
          </cell>
          <cell r="H128">
            <v>0.97724104413101587</v>
          </cell>
          <cell r="I128" t="b">
            <v>1</v>
          </cell>
          <cell r="J128">
            <v>0</v>
          </cell>
          <cell r="L128" t="str">
            <v>High Voltage Demand D4</v>
          </cell>
          <cell r="M128" t="str">
            <v>DH.D4</v>
          </cell>
          <cell r="N128">
            <v>446088.35596487607</v>
          </cell>
          <cell r="O128">
            <v>406221.52351291996</v>
          </cell>
          <cell r="P128">
            <v>1.0981406206820259</v>
          </cell>
          <cell r="Q128" t="b">
            <v>1</v>
          </cell>
          <cell r="R128">
            <v>0</v>
          </cell>
        </row>
        <row r="129">
          <cell r="A129">
            <v>0</v>
          </cell>
          <cell r="B129" t="str">
            <v>High Voltage Demand D5</v>
          </cell>
          <cell r="C129">
            <v>0</v>
          </cell>
          <cell r="D129" t="str">
            <v>HV</v>
          </cell>
          <cell r="E129">
            <v>6.6900000000000006E-3</v>
          </cell>
          <cell r="F129">
            <v>6.5799999999999999E-3</v>
          </cell>
          <cell r="G129">
            <v>1.0167173252279635</v>
          </cell>
          <cell r="H129">
            <v>0.97724104413101587</v>
          </cell>
          <cell r="I129" t="b">
            <v>1</v>
          </cell>
          <cell r="J129">
            <v>0</v>
          </cell>
          <cell r="L129" t="str">
            <v>High Voltage Demand D5</v>
          </cell>
          <cell r="M129">
            <v>0</v>
          </cell>
          <cell r="N129">
            <v>8.0600000000000012E-3</v>
          </cell>
          <cell r="O129">
            <v>7.3400000000000002E-3</v>
          </cell>
          <cell r="P129">
            <v>1.0980926430517712</v>
          </cell>
          <cell r="Q129" t="b">
            <v>1</v>
          </cell>
          <cell r="R129">
            <v>0</v>
          </cell>
        </row>
        <row r="130">
          <cell r="A130">
            <v>0</v>
          </cell>
          <cell r="B130" t="str">
            <v>High Voltage Demand EN.R</v>
          </cell>
          <cell r="C130">
            <v>0</v>
          </cell>
          <cell r="D130" t="str">
            <v>HV</v>
          </cell>
          <cell r="E130">
            <v>1.3300000000000001E-2</v>
          </cell>
          <cell r="F130">
            <v>1.3650000000000001E-2</v>
          </cell>
          <cell r="G130">
            <v>0.97435897435897434</v>
          </cell>
          <cell r="H130">
            <v>0.97724104413101587</v>
          </cell>
          <cell r="I130" t="b">
            <v>1</v>
          </cell>
          <cell r="J130">
            <v>0</v>
          </cell>
          <cell r="L130" t="str">
            <v>High Voltage Demand EN.R</v>
          </cell>
          <cell r="M130">
            <v>0</v>
          </cell>
          <cell r="N130">
            <v>7.7084634146341461E-3</v>
          </cell>
          <cell r="O130">
            <v>7.0232666666666657E-3</v>
          </cell>
          <cell r="P130">
            <v>1.0975609756097562</v>
          </cell>
          <cell r="Q130" t="b">
            <v>1</v>
          </cell>
          <cell r="R130">
            <v>0</v>
          </cell>
        </row>
        <row r="131">
          <cell r="A131">
            <v>0</v>
          </cell>
          <cell r="B131" t="str">
            <v>High Voltage Demand EN.NR</v>
          </cell>
          <cell r="C131">
            <v>0</v>
          </cell>
          <cell r="D131" t="str">
            <v>HV</v>
          </cell>
          <cell r="E131">
            <v>1.3300000000000001E-2</v>
          </cell>
          <cell r="F131">
            <v>1.3650000000000001E-2</v>
          </cell>
          <cell r="G131">
            <v>0.97435897435897434</v>
          </cell>
          <cell r="H131">
            <v>0.97724104413101587</v>
          </cell>
          <cell r="I131" t="b">
            <v>1</v>
          </cell>
          <cell r="J131">
            <v>0</v>
          </cell>
          <cell r="L131" t="str">
            <v>High Voltage Demand EN.NR</v>
          </cell>
          <cell r="M131">
            <v>0</v>
          </cell>
          <cell r="N131">
            <v>7.7084634146341461E-3</v>
          </cell>
          <cell r="O131">
            <v>7.0232666666666657E-3</v>
          </cell>
          <cell r="P131">
            <v>1.0975609756097562</v>
          </cell>
          <cell r="Q131" t="b">
            <v>1</v>
          </cell>
          <cell r="R131">
            <v>0</v>
          </cell>
        </row>
        <row r="132">
          <cell r="A132">
            <v>0</v>
          </cell>
          <cell r="B132" t="str">
            <v>New Tariff 11</v>
          </cell>
          <cell r="C132" t="str">
            <v/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L132" t="str">
            <v>New Tariff 11</v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A133">
            <v>0</v>
          </cell>
          <cell r="B133" t="str">
            <v>New Tariff 1</v>
          </cell>
          <cell r="C133" t="str">
            <v/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L133" t="str">
            <v>New Tariff 1</v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A134">
            <v>0</v>
          </cell>
          <cell r="B134" t="str">
            <v>New Tariff 2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 t="str">
            <v>New Tariff 2</v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>
            <v>41</v>
          </cell>
          <cell r="B135" t="str">
            <v>High Voltage Demand (kVa)</v>
          </cell>
          <cell r="C135" t="str">
            <v>DHk</v>
          </cell>
          <cell r="D135" t="str">
            <v>HV</v>
          </cell>
          <cell r="E135">
            <v>46.620940000000004</v>
          </cell>
          <cell r="F135">
            <v>47.858330000000002</v>
          </cell>
          <cell r="G135">
            <v>0.97414473091727194</v>
          </cell>
          <cell r="H135">
            <v>0.97724104413101587</v>
          </cell>
          <cell r="I135" t="b">
            <v>1</v>
          </cell>
          <cell r="J135">
            <v>0</v>
          </cell>
          <cell r="L135" t="str">
            <v>High Voltage Demand (kVa)</v>
          </cell>
          <cell r="M135" t="str">
            <v>DHk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>
            <v>42</v>
          </cell>
          <cell r="B136" t="str">
            <v>High Voltage Demand Docklands (kVa)</v>
          </cell>
          <cell r="C136" t="str">
            <v>DHDKk</v>
          </cell>
          <cell r="D136" t="str">
            <v>HV</v>
          </cell>
          <cell r="E136">
            <v>24.555459999999997</v>
          </cell>
          <cell r="F136">
            <v>25.207800000000002</v>
          </cell>
          <cell r="G136">
            <v>0.97412150207475445</v>
          </cell>
          <cell r="H136">
            <v>0.97724104413101587</v>
          </cell>
          <cell r="I136" t="b">
            <v>1</v>
          </cell>
          <cell r="J136">
            <v>0</v>
          </cell>
          <cell r="L136" t="str">
            <v>High Voltage Demand Docklands (kVa)</v>
          </cell>
          <cell r="M136" t="str">
            <v>DHDKk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A137">
            <v>0</v>
          </cell>
          <cell r="B137" t="str">
            <v>New Tariff 5</v>
          </cell>
          <cell r="C137" t="str">
            <v/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New Tariff 5</v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>
            <v>0</v>
          </cell>
          <cell r="B138" t="str">
            <v>New Tariff 6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New Tariff 6</v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A139">
            <v>0</v>
          </cell>
          <cell r="B139" t="str">
            <v>New Tariff 7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New Tariff 7</v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A140">
            <v>0</v>
          </cell>
          <cell r="B140" t="str">
            <v>New Tariff 8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L140" t="str">
            <v>New Tariff 8</v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>
            <v>0</v>
          </cell>
          <cell r="B141" t="str">
            <v>New Tariff 9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L141" t="str">
            <v>New Tariff 9</v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</row>
        <row r="142">
          <cell r="A142">
            <v>0</v>
          </cell>
          <cell r="B142" t="str">
            <v>New Tariff 10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L142" t="str">
            <v>New Tariff 10</v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</row>
        <row r="143">
          <cell r="A143">
            <v>0</v>
          </cell>
          <cell r="B143" t="str">
            <v>New Tariff 11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L143" t="str">
            <v>New Tariff 11</v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>
            <v>0</v>
          </cell>
          <cell r="B144" t="str">
            <v>New Tariff 12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 t="str">
            <v>New Tariff 12</v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A145">
            <v>0</v>
          </cell>
          <cell r="B145" t="str">
            <v>New Tariff 1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L145" t="str">
            <v>New Tariff 1</v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</row>
        <row r="146">
          <cell r="A146">
            <v>43</v>
          </cell>
          <cell r="B146" t="str">
            <v>Subtransmission Demand A</v>
          </cell>
          <cell r="C146" t="str">
            <v>DS.A</v>
          </cell>
          <cell r="D146" t="str">
            <v>Sub</v>
          </cell>
          <cell r="E146">
            <v>940058.11794666667</v>
          </cell>
          <cell r="F146">
            <v>965028.19033000001</v>
          </cell>
          <cell r="G146">
            <v>0.97412503320261079</v>
          </cell>
          <cell r="H146">
            <v>0.97397594051843217</v>
          </cell>
          <cell r="I146" t="b">
            <v>1</v>
          </cell>
          <cell r="J146">
            <v>0</v>
          </cell>
          <cell r="L146" t="str">
            <v>Subtransmission Demand A</v>
          </cell>
          <cell r="M146" t="str">
            <v>DS.A</v>
          </cell>
          <cell r="N146">
            <v>2285693.8999191746</v>
          </cell>
          <cell r="O146">
            <v>2081786.2440023264</v>
          </cell>
          <cell r="P146">
            <v>1.0979484116125326</v>
          </cell>
          <cell r="Q146" t="b">
            <v>1</v>
          </cell>
          <cell r="R146">
            <v>0</v>
          </cell>
        </row>
        <row r="147">
          <cell r="A147">
            <v>44</v>
          </cell>
          <cell r="B147" t="str">
            <v>Subtransmission Demand G</v>
          </cell>
          <cell r="C147" t="str">
            <v>DS.G</v>
          </cell>
          <cell r="D147" t="str">
            <v>Sub</v>
          </cell>
          <cell r="E147">
            <v>1688808.9685466667</v>
          </cell>
          <cell r="F147">
            <v>1734160.1268399996</v>
          </cell>
          <cell r="G147">
            <v>0.97384834445711066</v>
          </cell>
          <cell r="H147">
            <v>0.97397594051843217</v>
          </cell>
          <cell r="I147" t="b">
            <v>1</v>
          </cell>
          <cell r="J147">
            <v>0</v>
          </cell>
          <cell r="L147" t="str">
            <v>Subtransmission Demand G</v>
          </cell>
          <cell r="M147" t="str">
            <v>DS.G</v>
          </cell>
          <cell r="N147">
            <v>4137406.0819964567</v>
          </cell>
          <cell r="O147">
            <v>3768535.246894714</v>
          </cell>
          <cell r="P147">
            <v>1.0978817527063582</v>
          </cell>
          <cell r="Q147" t="b">
            <v>1</v>
          </cell>
          <cell r="R147">
            <v>0</v>
          </cell>
        </row>
        <row r="148">
          <cell r="A148">
            <v>45</v>
          </cell>
          <cell r="B148" t="str">
            <v>Subtransmission Demand S</v>
          </cell>
          <cell r="C148" t="str">
            <v>DS.S</v>
          </cell>
          <cell r="D148" t="str">
            <v>Sub</v>
          </cell>
          <cell r="E148">
            <v>1608642.2588299997</v>
          </cell>
          <cell r="F148">
            <v>1651544.7649200002</v>
          </cell>
          <cell r="G148">
            <v>0.97402280156052645</v>
          </cell>
          <cell r="H148">
            <v>0.97397594051843217</v>
          </cell>
          <cell r="I148" t="b">
            <v>1</v>
          </cell>
          <cell r="J148">
            <v>0</v>
          </cell>
          <cell r="L148" t="str">
            <v>Subtransmission Demand S</v>
          </cell>
          <cell r="M148" t="str">
            <v>DS.S</v>
          </cell>
          <cell r="N148">
            <v>4059793.1021730723</v>
          </cell>
          <cell r="O148">
            <v>3697897.3734745001</v>
          </cell>
          <cell r="P148">
            <v>1.0978652710306396</v>
          </cell>
          <cell r="Q148" t="b">
            <v>1</v>
          </cell>
          <cell r="R148">
            <v>0</v>
          </cell>
        </row>
        <row r="149">
          <cell r="A149">
            <v>46</v>
          </cell>
          <cell r="B149" t="str">
            <v>Subtransmission Demand (kVa)</v>
          </cell>
          <cell r="C149" t="str">
            <v>DSk</v>
          </cell>
          <cell r="D149" t="str">
            <v>Sub</v>
          </cell>
          <cell r="E149">
            <v>4.35738</v>
          </cell>
          <cell r="F149">
            <v>4.4735499999999995</v>
          </cell>
          <cell r="G149">
            <v>0.97403180918956989</v>
          </cell>
          <cell r="H149">
            <v>0.97397594051843217</v>
          </cell>
          <cell r="I149" t="b">
            <v>1</v>
          </cell>
          <cell r="J149">
            <v>0</v>
          </cell>
          <cell r="L149" t="str">
            <v>Subtransmission Demand (kVa)</v>
          </cell>
          <cell r="M149" t="str">
            <v>DSk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A150">
            <v>0</v>
          </cell>
          <cell r="B150" t="str">
            <v>New Tariff 5</v>
          </cell>
          <cell r="C150" t="str">
            <v/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L150" t="str">
            <v>New Tariff 5</v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</row>
        <row r="151">
          <cell r="A151">
            <v>0</v>
          </cell>
          <cell r="B151" t="str">
            <v>New Tariff 6</v>
          </cell>
          <cell r="C151" t="str">
            <v/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 t="str">
            <v>New Tariff 6</v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</row>
        <row r="152">
          <cell r="A152">
            <v>0</v>
          </cell>
          <cell r="B152" t="str">
            <v>New Tariff 7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 t="str">
            <v>New Tariff 7</v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</row>
        <row r="153">
          <cell r="A153">
            <v>0</v>
          </cell>
          <cell r="B153" t="str">
            <v>New Tariff 8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L153" t="str">
            <v>New Tariff 8</v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A154">
            <v>0</v>
          </cell>
          <cell r="B154" t="str">
            <v>New Tariff 9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 t="str">
            <v>New Tariff 9</v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</row>
        <row r="155">
          <cell r="A155">
            <v>0</v>
          </cell>
          <cell r="B155" t="str">
            <v>New Tariff 10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L155" t="str">
            <v>New Tariff 10</v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</row>
        <row r="156">
          <cell r="A156">
            <v>0</v>
          </cell>
          <cell r="B156" t="str">
            <v>New Tariff 11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L156" t="str">
            <v>New Tariff 11</v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</row>
        <row r="157">
          <cell r="A157" t="str">
            <v>x</v>
          </cell>
          <cell r="B157" t="str">
            <v xml:space="preserve">Total </v>
          </cell>
          <cell r="E157">
            <v>408825938.85092485</v>
          </cell>
          <cell r="F157">
            <v>419564853.79057741</v>
          </cell>
          <cell r="L157" t="str">
            <v xml:space="preserve">Total </v>
          </cell>
          <cell r="N157">
            <v>102181766.28421089</v>
          </cell>
          <cell r="O157">
            <v>93068948.777912006</v>
          </cell>
          <cell r="P157">
            <v>1.0979146925581438</v>
          </cell>
        </row>
      </sheetData>
      <sheetData sheetId="21" refreshError="1">
        <row r="48">
          <cell r="F48" t="str">
            <v>Revenue from demand charges</v>
          </cell>
          <cell r="H48" t="str">
            <v>Revenue from peak charges</v>
          </cell>
          <cell r="L48" t="str">
            <v>Revenue from off peak charges</v>
          </cell>
          <cell r="N48" t="str">
            <v>Summer Time of Use Tariffs</v>
          </cell>
          <cell r="R48" t="str">
            <v>Winter Time of use tariffs</v>
          </cell>
        </row>
        <row r="49">
          <cell r="C49" t="str">
            <v>Network Tariffs</v>
          </cell>
          <cell r="D49" t="str">
            <v>Network Tariff Category</v>
          </cell>
          <cell r="E49" t="str">
            <v>Standing revenue</v>
          </cell>
          <cell r="F49" t="str">
            <v>kW</v>
          </cell>
          <cell r="G49" t="str">
            <v>kVA</v>
          </cell>
          <cell r="H49" t="str">
            <v>Block1</v>
          </cell>
          <cell r="I49" t="str">
            <v>Block 2</v>
          </cell>
          <cell r="J49" t="str">
            <v>Block 3</v>
          </cell>
          <cell r="K49" t="str">
            <v>Block 4</v>
          </cell>
          <cell r="L49" t="str">
            <v>Block 1</v>
          </cell>
          <cell r="M49" t="str">
            <v>Block 2</v>
          </cell>
          <cell r="N49" t="str">
            <v>Block 1</v>
          </cell>
          <cell r="O49" t="str">
            <v>Block 2</v>
          </cell>
          <cell r="P49" t="str">
            <v>Block 3</v>
          </cell>
          <cell r="Q49" t="str">
            <v>Block 4</v>
          </cell>
          <cell r="R49" t="str">
            <v>Block1</v>
          </cell>
          <cell r="S49" t="str">
            <v>Block 2</v>
          </cell>
          <cell r="T49" t="str">
            <v>Block 3</v>
          </cell>
          <cell r="U49" t="str">
            <v>Block 4</v>
          </cell>
          <cell r="V49" t="str">
            <v>Total Revenue</v>
          </cell>
        </row>
        <row r="50">
          <cell r="E50" t="str">
            <v>$ pa</v>
          </cell>
          <cell r="F50" t="str">
            <v>$ pa</v>
          </cell>
          <cell r="G50" t="str">
            <v>$ pa</v>
          </cell>
          <cell r="H50" t="str">
            <v>$ pa</v>
          </cell>
          <cell r="I50" t="str">
            <v>$ pa</v>
          </cell>
          <cell r="J50" t="str">
            <v>$ pa</v>
          </cell>
          <cell r="K50" t="str">
            <v>$ pa</v>
          </cell>
          <cell r="L50" t="str">
            <v>$ pa</v>
          </cell>
          <cell r="M50" t="str">
            <v>$ pa</v>
          </cell>
          <cell r="N50" t="str">
            <v>c/kWh</v>
          </cell>
          <cell r="O50" t="str">
            <v>c/kWh</v>
          </cell>
          <cell r="P50" t="str">
            <v>c/kWh</v>
          </cell>
          <cell r="Q50" t="str">
            <v>c/kWh</v>
          </cell>
          <cell r="R50" t="str">
            <v>c/kWh</v>
          </cell>
          <cell r="S50" t="str">
            <v>c/kWh</v>
          </cell>
          <cell r="T50" t="str">
            <v>c/kWh</v>
          </cell>
          <cell r="U50" t="str">
            <v>c/kWh</v>
          </cell>
          <cell r="V50" t="str">
            <v>$ pa</v>
          </cell>
        </row>
        <row r="51">
          <cell r="C51" t="str">
            <v>Residential Single Rate</v>
          </cell>
          <cell r="D51" t="str">
            <v>D1</v>
          </cell>
          <cell r="E51">
            <v>11807348.292978141</v>
          </cell>
          <cell r="F51">
            <v>0</v>
          </cell>
          <cell r="G51">
            <v>0</v>
          </cell>
          <cell r="H51">
            <v>86653397.94749184</v>
          </cell>
          <cell r="I51">
            <v>50538851.648786686</v>
          </cell>
          <cell r="J51">
            <v>1732809.6045258003</v>
          </cell>
          <cell r="K51">
            <v>419654.65868639649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151152062.15246886</v>
          </cell>
        </row>
        <row r="52">
          <cell r="C52" t="str">
            <v>ClimateSaver</v>
          </cell>
          <cell r="D52" t="str">
            <v>D1.CS</v>
          </cell>
          <cell r="E52">
            <v>0</v>
          </cell>
          <cell r="F52">
            <v>0</v>
          </cell>
          <cell r="G52">
            <v>0</v>
          </cell>
          <cell r="H52">
            <v>680038.91194499994</v>
          </cell>
          <cell r="I52">
            <v>195410.97147329999</v>
          </cell>
          <cell r="J52">
            <v>5281.457781600001</v>
          </cell>
          <cell r="K52">
            <v>0</v>
          </cell>
          <cell r="L52">
            <v>757345.15134190011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1638076.4925418</v>
          </cell>
        </row>
        <row r="53">
          <cell r="C53" t="str">
            <v>ClimateSaver Interval</v>
          </cell>
          <cell r="D53" t="str">
            <v>D3.CS</v>
          </cell>
          <cell r="E53">
            <v>0</v>
          </cell>
          <cell r="F53">
            <v>0</v>
          </cell>
          <cell r="G53">
            <v>0</v>
          </cell>
          <cell r="H53">
            <v>93439.22413860001</v>
          </cell>
          <cell r="I53">
            <v>27405.785819500004</v>
          </cell>
          <cell r="J53">
            <v>1386.4103656000004</v>
          </cell>
          <cell r="K53">
            <v>418.07403219999998</v>
          </cell>
          <cell r="L53">
            <v>143908.47762180003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266557.97197770001</v>
          </cell>
        </row>
        <row r="54">
          <cell r="C54" t="str">
            <v>New Tariff 3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4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5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New Tariff 6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 t="str">
            <v>New Tariff 7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New Tariff 8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New Tariff 9</v>
          </cell>
          <cell r="D60" t="str">
            <v/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New Tariff 10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11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Residential Two Rate 5d</v>
          </cell>
          <cell r="D63" t="str">
            <v>D2</v>
          </cell>
          <cell r="E63">
            <v>1470275.906601093</v>
          </cell>
          <cell r="F63">
            <v>0</v>
          </cell>
          <cell r="G63">
            <v>0</v>
          </cell>
          <cell r="H63">
            <v>11324655.466025861</v>
          </cell>
          <cell r="I63">
            <v>3019272.7684803344</v>
          </cell>
          <cell r="J63">
            <v>96770.965541120109</v>
          </cell>
          <cell r="K63">
            <v>24477.025112215677</v>
          </cell>
          <cell r="L63">
            <v>2206080.9283953239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18141533.06015595</v>
          </cell>
        </row>
        <row r="64">
          <cell r="C64" t="str">
            <v>Docklands Two Rate 5d</v>
          </cell>
          <cell r="D64" t="str">
            <v>D2.DK</v>
          </cell>
          <cell r="E64">
            <v>17808.121180327867</v>
          </cell>
          <cell r="F64">
            <v>0</v>
          </cell>
          <cell r="G64">
            <v>0</v>
          </cell>
          <cell r="H64">
            <v>160746.108672</v>
          </cell>
          <cell r="I64">
            <v>37794.549076999996</v>
          </cell>
          <cell r="J64">
            <v>6979.2584078</v>
          </cell>
          <cell r="K64">
            <v>490.2692424</v>
          </cell>
          <cell r="L64">
            <v>22163.346578799999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245981.65315832788</v>
          </cell>
        </row>
        <row r="65">
          <cell r="C65" t="str">
            <v>Residential Interval</v>
          </cell>
          <cell r="D65" t="str">
            <v>D3</v>
          </cell>
          <cell r="E65">
            <v>335896.73213114758</v>
          </cell>
          <cell r="F65">
            <v>0</v>
          </cell>
          <cell r="G65">
            <v>0</v>
          </cell>
          <cell r="H65">
            <v>2316577.4508513003</v>
          </cell>
          <cell r="I65">
            <v>945714.14835149993</v>
          </cell>
          <cell r="J65">
            <v>83698.130709899997</v>
          </cell>
          <cell r="K65">
            <v>70808.652816599992</v>
          </cell>
          <cell r="L65">
            <v>300611.54695290001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4053306.6618133481</v>
          </cell>
        </row>
        <row r="66">
          <cell r="C66" t="str">
            <v>Residential AMI</v>
          </cell>
          <cell r="D66" t="str">
            <v>D4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Residential Docklands AMI</v>
          </cell>
          <cell r="D67" t="str">
            <v>D4.DK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5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New Tariff 6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C70" t="str">
            <v>New Tariff 7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C71" t="str">
            <v>New Tariff 8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C72" t="str">
            <v>New Tariff 9</v>
          </cell>
          <cell r="D72" t="str">
            <v/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C73" t="str">
            <v>New Tariff 10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11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Dedicated circuit</v>
          </cell>
          <cell r="D75" t="str">
            <v>DD1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1339698.5362493149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1339698.5362493149</v>
          </cell>
        </row>
        <row r="76">
          <cell r="C76" t="str">
            <v>Hot Water Interval</v>
          </cell>
          <cell r="D76" t="str">
            <v>D3.HW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19050.433289999997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19050.433289999997</v>
          </cell>
        </row>
        <row r="77">
          <cell r="C77" t="str">
            <v>Dedicated Circuit AMI - Slab Heat</v>
          </cell>
          <cell r="D77" t="str">
            <v>DCSH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2.5200000000000001E-3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2.5200000000000001E-3</v>
          </cell>
        </row>
        <row r="78">
          <cell r="C78" t="str">
            <v>Dedicated Circuit AMI - Hot Water</v>
          </cell>
          <cell r="D78" t="str">
            <v>DCHW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2.5200000000000001E-3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2.5200000000000001E-3</v>
          </cell>
        </row>
        <row r="79">
          <cell r="C79" t="str">
            <v>New Tariff 4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5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New Tariff 6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C82" t="str">
            <v>New Tariff 7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C83" t="str">
            <v>New Tariff 8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9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10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11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Non-Residential Single Rate</v>
          </cell>
          <cell r="D87" t="str">
            <v>ND1</v>
          </cell>
          <cell r="E87">
            <v>1079495.4244098361</v>
          </cell>
          <cell r="F87">
            <v>0</v>
          </cell>
          <cell r="G87">
            <v>0</v>
          </cell>
          <cell r="H87">
            <v>5145997.5468656961</v>
          </cell>
          <cell r="I87">
            <v>7949292.690540608</v>
          </cell>
          <cell r="J87">
            <v>4951121.9341328964</v>
          </cell>
          <cell r="K87">
            <v>1883827.9726894894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21009735.56863853</v>
          </cell>
        </row>
        <row r="88">
          <cell r="C88" t="str">
            <v>Non-Residential Single Rate (R)</v>
          </cell>
          <cell r="D88" t="str">
            <v>ND1.R</v>
          </cell>
          <cell r="E88">
            <v>0</v>
          </cell>
          <cell r="F88">
            <v>0</v>
          </cell>
          <cell r="G88">
            <v>0</v>
          </cell>
          <cell r="H88">
            <v>5.7660000000000003E-2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5.7660000000000003E-2</v>
          </cell>
        </row>
        <row r="89">
          <cell r="C89" t="str">
            <v>New Tariff 2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3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New Tariff 4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C92" t="str">
            <v>New Tariff 5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New Tariff 6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C94" t="str">
            <v>New Tariff 7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New Tariff 8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C96" t="str">
            <v>New Tariff 9</v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10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11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Non-Residential Two Rate 5d</v>
          </cell>
          <cell r="D99" t="str">
            <v>ND2</v>
          </cell>
          <cell r="E99">
            <v>1022239.6562841531</v>
          </cell>
          <cell r="F99">
            <v>0</v>
          </cell>
          <cell r="G99">
            <v>0</v>
          </cell>
          <cell r="H99">
            <v>8455532.0457029846</v>
          </cell>
          <cell r="I99">
            <v>20587342.034943823</v>
          </cell>
          <cell r="J99">
            <v>23595324.011970025</v>
          </cell>
          <cell r="K99">
            <v>16894165.076675553</v>
          </cell>
          <cell r="L99">
            <v>4697097.4122328274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75251700.23780936</v>
          </cell>
        </row>
        <row r="100">
          <cell r="C100" t="str">
            <v>Business Sunraysia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7.7869999999999995E-2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7.7869999999999995E-2</v>
          </cell>
        </row>
        <row r="101">
          <cell r="C101" t="str">
            <v>Non-Residential Interval</v>
          </cell>
          <cell r="D101" t="str">
            <v>ND5</v>
          </cell>
          <cell r="E101">
            <v>144606.53456284155</v>
          </cell>
          <cell r="F101">
            <v>0</v>
          </cell>
          <cell r="G101">
            <v>0</v>
          </cell>
          <cell r="H101">
            <v>1096724.290766</v>
          </cell>
          <cell r="I101">
            <v>2430283.4864649</v>
          </cell>
          <cell r="J101">
            <v>2642500.4531200002</v>
          </cell>
          <cell r="K101">
            <v>1487020.8434624001</v>
          </cell>
          <cell r="L101">
            <v>433705.4680923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8234841.0764684416</v>
          </cell>
        </row>
        <row r="102">
          <cell r="C102" t="str">
            <v>Non-Residential AMI</v>
          </cell>
          <cell r="D102" t="str">
            <v>ND7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New Tariff 4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C104" t="str">
            <v>New Tariff 5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C105" t="str">
            <v>New Tariff 6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C106" t="str">
            <v>New Tariff 7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C107" t="str">
            <v>New Tariff 8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New Tariff 9</v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New Tariff 10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C110" t="str">
            <v>New Tariff 11</v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Non-Residential Two Rate 7d</v>
          </cell>
          <cell r="D111" t="str">
            <v>ND3</v>
          </cell>
          <cell r="E111">
            <v>303935.21879781416</v>
          </cell>
          <cell r="F111">
            <v>0</v>
          </cell>
          <cell r="G111">
            <v>0</v>
          </cell>
          <cell r="H111">
            <v>1691741.7831687557</v>
          </cell>
          <cell r="I111">
            <v>3553770.5418005828</v>
          </cell>
          <cell r="J111">
            <v>3517272.0783608709</v>
          </cell>
          <cell r="K111">
            <v>4095750.7710361402</v>
          </cell>
          <cell r="L111">
            <v>608506.08494384331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13770976.478108007</v>
          </cell>
        </row>
        <row r="112">
          <cell r="C112" t="str">
            <v>New Tariff  1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New Tariff  2</v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C114" t="str">
            <v>New Tariff  3</v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New Tariff  4</v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C116" t="str">
            <v>New Tariff  5</v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New Tariff  6</v>
          </cell>
          <cell r="D117" t="str">
            <v/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C118" t="str">
            <v>New Tariff  7</v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C119" t="str">
            <v>New Tariff  8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C120" t="str">
            <v>New Tariff  9</v>
          </cell>
          <cell r="D120" t="str">
            <v/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C121" t="str">
            <v>New Tariff  10</v>
          </cell>
          <cell r="D121" t="str">
            <v/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C122" t="str">
            <v>New Tariff  11</v>
          </cell>
          <cell r="D122" t="str">
            <v/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Unmetered supplies</v>
          </cell>
          <cell r="D123" t="str">
            <v>PL2</v>
          </cell>
          <cell r="E123">
            <v>0</v>
          </cell>
          <cell r="F123">
            <v>0</v>
          </cell>
          <cell r="G123">
            <v>0</v>
          </cell>
          <cell r="H123">
            <v>2424345.610906024</v>
          </cell>
          <cell r="I123">
            <v>0</v>
          </cell>
          <cell r="J123">
            <v>0</v>
          </cell>
          <cell r="K123">
            <v>0</v>
          </cell>
          <cell r="L123">
            <v>1366361.0425808271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3790706.6534868511</v>
          </cell>
        </row>
        <row r="124">
          <cell r="C124" t="str">
            <v>New Tariff 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2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Large Low Voltage Demand (kVa)</v>
          </cell>
          <cell r="D126" t="str">
            <v>DLk</v>
          </cell>
          <cell r="E126">
            <v>0</v>
          </cell>
          <cell r="F126">
            <v>0</v>
          </cell>
          <cell r="G126">
            <v>54.438000000000002</v>
          </cell>
          <cell r="H126">
            <v>1.8579999999999999E-2</v>
          </cell>
          <cell r="I126">
            <v>0</v>
          </cell>
          <cell r="J126">
            <v>0</v>
          </cell>
          <cell r="K126">
            <v>0</v>
          </cell>
          <cell r="L126">
            <v>1.133E-2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54.467910000000003</v>
          </cell>
        </row>
        <row r="127">
          <cell r="C127" t="str">
            <v>Large Low Voltage Demand Docklands (kVa)</v>
          </cell>
          <cell r="D127" t="str">
            <v>DLDKk</v>
          </cell>
          <cell r="E127">
            <v>0</v>
          </cell>
          <cell r="F127">
            <v>0</v>
          </cell>
          <cell r="G127">
            <v>46.625999999999998</v>
          </cell>
          <cell r="H127">
            <v>1.261E-2</v>
          </cell>
          <cell r="I127">
            <v>0</v>
          </cell>
          <cell r="J127">
            <v>0</v>
          </cell>
          <cell r="K127">
            <v>0</v>
          </cell>
          <cell r="L127">
            <v>1.0869999999999999E-2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46.649479999999997</v>
          </cell>
        </row>
        <row r="128">
          <cell r="C128" t="str">
            <v>Large Low Voltage Demand CXX (kVa)</v>
          </cell>
          <cell r="D128" t="str">
            <v>DLCXXk</v>
          </cell>
          <cell r="E128">
            <v>0</v>
          </cell>
          <cell r="F128">
            <v>0</v>
          </cell>
          <cell r="G128">
            <v>62.39</v>
          </cell>
          <cell r="H128">
            <v>2.1940000000000001E-2</v>
          </cell>
          <cell r="I128">
            <v>0</v>
          </cell>
          <cell r="J128">
            <v>0</v>
          </cell>
          <cell r="K128">
            <v>0</v>
          </cell>
          <cell r="L128">
            <v>1.311E-2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62.425049999999999</v>
          </cell>
        </row>
        <row r="129">
          <cell r="C129" t="str">
            <v>New Tariff 6</v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C130" t="str">
            <v>New Tariff 7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New Tariff 8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C132" t="str">
            <v>New Tariff 9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C133" t="str">
            <v>New Tariff 10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C134" t="str">
            <v>New Tariff 11</v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Large Low Voltage Demand</v>
          </cell>
          <cell r="D135" t="str">
            <v>DL</v>
          </cell>
          <cell r="E135">
            <v>0</v>
          </cell>
          <cell r="F135">
            <v>19470536.073333334</v>
          </cell>
          <cell r="G135">
            <v>0</v>
          </cell>
          <cell r="H135">
            <v>10221048.539377464</v>
          </cell>
          <cell r="I135">
            <v>0</v>
          </cell>
          <cell r="J135">
            <v>0</v>
          </cell>
          <cell r="K135">
            <v>0</v>
          </cell>
          <cell r="L135">
            <v>4646918.9647648027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34338503.5774756</v>
          </cell>
        </row>
        <row r="136">
          <cell r="C136" t="str">
            <v>Large Low Voltage Demand A</v>
          </cell>
          <cell r="D136" t="str">
            <v>DL.A</v>
          </cell>
          <cell r="E136">
            <v>0</v>
          </cell>
          <cell r="F136">
            <v>58061.090666666671</v>
          </cell>
          <cell r="G136">
            <v>0</v>
          </cell>
          <cell r="H136">
            <v>43598.9136</v>
          </cell>
          <cell r="I136">
            <v>0</v>
          </cell>
          <cell r="J136">
            <v>0</v>
          </cell>
          <cell r="K136">
            <v>0</v>
          </cell>
          <cell r="L136">
            <v>25032.766800000001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126692.77106666667</v>
          </cell>
        </row>
        <row r="137">
          <cell r="C137" t="str">
            <v>Large Low Voltage Demand C</v>
          </cell>
          <cell r="D137" t="str">
            <v>DL.C</v>
          </cell>
          <cell r="E137">
            <v>0</v>
          </cell>
          <cell r="F137">
            <v>12336497.194</v>
          </cell>
          <cell r="G137">
            <v>0</v>
          </cell>
          <cell r="H137">
            <v>7625695.280554411</v>
          </cell>
          <cell r="I137">
            <v>0</v>
          </cell>
          <cell r="J137">
            <v>0</v>
          </cell>
          <cell r="K137">
            <v>0</v>
          </cell>
          <cell r="L137">
            <v>3053258.1574674416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23015450.632021852</v>
          </cell>
        </row>
        <row r="138">
          <cell r="C138" t="str">
            <v>Large Low Voltage Demand S</v>
          </cell>
          <cell r="D138" t="str">
            <v>DL.S</v>
          </cell>
          <cell r="E138">
            <v>0</v>
          </cell>
          <cell r="F138">
            <v>987020.24275000009</v>
          </cell>
          <cell r="G138">
            <v>0</v>
          </cell>
          <cell r="H138">
            <v>386055.12523599999</v>
          </cell>
          <cell r="I138">
            <v>0</v>
          </cell>
          <cell r="J138">
            <v>0</v>
          </cell>
          <cell r="K138">
            <v>0</v>
          </cell>
          <cell r="L138">
            <v>146158.31463440004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1519233.6826204001</v>
          </cell>
        </row>
        <row r="139">
          <cell r="C139" t="str">
            <v>Large Low Voltage Demand Docklands</v>
          </cell>
          <cell r="D139" t="str">
            <v>DL.DK</v>
          </cell>
          <cell r="E139">
            <v>0</v>
          </cell>
          <cell r="F139">
            <v>91563.221666666665</v>
          </cell>
          <cell r="G139">
            <v>0</v>
          </cell>
          <cell r="H139">
            <v>45908.066879999998</v>
          </cell>
          <cell r="I139">
            <v>0</v>
          </cell>
          <cell r="J139">
            <v>0</v>
          </cell>
          <cell r="K139">
            <v>0</v>
          </cell>
          <cell r="L139">
            <v>40860.5417476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178331.83029426669</v>
          </cell>
        </row>
        <row r="140">
          <cell r="C140" t="str">
            <v>Large Low Voltage Demand CXX</v>
          </cell>
          <cell r="D140" t="str">
            <v>DL.CXX</v>
          </cell>
          <cell r="E140">
            <v>0</v>
          </cell>
          <cell r="F140">
            <v>7448715.1139999991</v>
          </cell>
          <cell r="G140">
            <v>0</v>
          </cell>
          <cell r="H140">
            <v>3800801.6786224004</v>
          </cell>
          <cell r="I140">
            <v>0</v>
          </cell>
          <cell r="J140">
            <v>0</v>
          </cell>
          <cell r="K140">
            <v>0</v>
          </cell>
          <cell r="L140">
            <v>1632933.6649893001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12882450.457611699</v>
          </cell>
        </row>
        <row r="141">
          <cell r="C141" t="str">
            <v>Large Low Voltage Demand EN.R</v>
          </cell>
          <cell r="D141" t="str">
            <v>DL.R</v>
          </cell>
          <cell r="E141">
            <v>0</v>
          </cell>
          <cell r="F141">
            <v>0</v>
          </cell>
          <cell r="G141">
            <v>0</v>
          </cell>
          <cell r="H141">
            <v>2.077E-2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2.077E-2</v>
          </cell>
        </row>
        <row r="142">
          <cell r="C142" t="str">
            <v>Large Low Voltage Demand EN.NR</v>
          </cell>
          <cell r="D142" t="str">
            <v>DL.NR</v>
          </cell>
          <cell r="E142">
            <v>0</v>
          </cell>
          <cell r="F142">
            <v>251639.35000000003</v>
          </cell>
          <cell r="G142">
            <v>0</v>
          </cell>
          <cell r="H142">
            <v>228176.08372999998</v>
          </cell>
          <cell r="I142">
            <v>0</v>
          </cell>
          <cell r="J142">
            <v>0</v>
          </cell>
          <cell r="K142">
            <v>0</v>
          </cell>
          <cell r="L142">
            <v>89188.340729999996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569003.77445999999</v>
          </cell>
        </row>
        <row r="143">
          <cell r="C143" t="str">
            <v>Large Low Voltage Demand EN.R CXX</v>
          </cell>
          <cell r="D143" t="str">
            <v>DL.CXXR</v>
          </cell>
          <cell r="E143">
            <v>0</v>
          </cell>
          <cell r="F143">
            <v>0</v>
          </cell>
          <cell r="G143">
            <v>0</v>
          </cell>
          <cell r="H143">
            <v>112.26185</v>
          </cell>
          <cell r="I143">
            <v>0</v>
          </cell>
          <cell r="J143">
            <v>0</v>
          </cell>
          <cell r="K143">
            <v>0</v>
          </cell>
          <cell r="L143">
            <v>74.668559999999999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186.93040999999999</v>
          </cell>
        </row>
        <row r="144">
          <cell r="C144" t="str">
            <v>Large Low Voltage Demand EN.NR CXX</v>
          </cell>
          <cell r="D144" t="str">
            <v>DL.CXXNR</v>
          </cell>
          <cell r="E144">
            <v>0</v>
          </cell>
          <cell r="F144">
            <v>0</v>
          </cell>
          <cell r="G144">
            <v>0</v>
          </cell>
          <cell r="H144">
            <v>2.077E-2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2.077E-2</v>
          </cell>
        </row>
        <row r="145">
          <cell r="C145" t="str">
            <v>New Tariff 10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C146" t="str">
            <v>New Tariff 11</v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C147" t="str">
            <v>High Voltage Demand</v>
          </cell>
          <cell r="D147" t="str">
            <v>DH</v>
          </cell>
          <cell r="E147">
            <v>0</v>
          </cell>
          <cell r="F147">
            <v>12524582.755666666</v>
          </cell>
          <cell r="G147">
            <v>0</v>
          </cell>
          <cell r="H147">
            <v>5849678.6595582636</v>
          </cell>
          <cell r="I147">
            <v>0</v>
          </cell>
          <cell r="J147">
            <v>0</v>
          </cell>
          <cell r="K147">
            <v>0</v>
          </cell>
          <cell r="L147">
            <v>1447816.3221160346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19822077.737340964</v>
          </cell>
        </row>
        <row r="148">
          <cell r="C148" t="str">
            <v>High Voltage Demand A</v>
          </cell>
          <cell r="D148" t="str">
            <v>DH.A</v>
          </cell>
          <cell r="E148">
            <v>0</v>
          </cell>
          <cell r="F148">
            <v>119864.56</v>
          </cell>
          <cell r="G148">
            <v>0</v>
          </cell>
          <cell r="H148">
            <v>46682.555946900007</v>
          </cell>
          <cell r="I148">
            <v>0</v>
          </cell>
          <cell r="J148">
            <v>0</v>
          </cell>
          <cell r="K148">
            <v>0</v>
          </cell>
          <cell r="L148">
            <v>14092.040078099999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180639.156025</v>
          </cell>
        </row>
        <row r="149">
          <cell r="C149" t="str">
            <v>High Voltage Demand C</v>
          </cell>
          <cell r="D149" t="str">
            <v>DH.C</v>
          </cell>
          <cell r="E149">
            <v>0</v>
          </cell>
          <cell r="F149">
            <v>6063466.8576666666</v>
          </cell>
          <cell r="G149">
            <v>0</v>
          </cell>
          <cell r="H149">
            <v>3323973.0237783063</v>
          </cell>
          <cell r="I149">
            <v>0</v>
          </cell>
          <cell r="J149">
            <v>0</v>
          </cell>
          <cell r="K149">
            <v>0</v>
          </cell>
          <cell r="L149">
            <v>835369.19164341595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10222809.073088389</v>
          </cell>
        </row>
        <row r="150">
          <cell r="C150" t="str">
            <v>High Voltage Demand D1</v>
          </cell>
          <cell r="D150" t="str">
            <v>DH.D1</v>
          </cell>
          <cell r="E150">
            <v>0</v>
          </cell>
          <cell r="F150">
            <v>703210.68</v>
          </cell>
          <cell r="G150">
            <v>0</v>
          </cell>
          <cell r="H150">
            <v>236124.73364999998</v>
          </cell>
          <cell r="I150">
            <v>0</v>
          </cell>
          <cell r="J150">
            <v>0</v>
          </cell>
          <cell r="K150">
            <v>0</v>
          </cell>
          <cell r="L150">
            <v>79922.964200000002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1019258.37785</v>
          </cell>
        </row>
        <row r="151">
          <cell r="C151" t="str">
            <v>High Voltage Demand D2</v>
          </cell>
          <cell r="D151" t="str">
            <v>DH.D2</v>
          </cell>
          <cell r="E151">
            <v>0</v>
          </cell>
          <cell r="F151">
            <v>449623.89999999997</v>
          </cell>
          <cell r="G151">
            <v>0</v>
          </cell>
          <cell r="H151">
            <v>68578.937279999998</v>
          </cell>
          <cell r="I151">
            <v>0</v>
          </cell>
          <cell r="J151">
            <v>0</v>
          </cell>
          <cell r="K151">
            <v>0</v>
          </cell>
          <cell r="L151">
            <v>75499.586110000004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593702.42339000001</v>
          </cell>
        </row>
        <row r="152">
          <cell r="C152" t="str">
            <v>High Voltage Demand Docklands</v>
          </cell>
          <cell r="D152" t="str">
            <v>DH.DK</v>
          </cell>
          <cell r="E152">
            <v>0</v>
          </cell>
          <cell r="F152">
            <v>26391</v>
          </cell>
          <cell r="G152">
            <v>0</v>
          </cell>
          <cell r="H152">
            <v>11014.977279999999</v>
          </cell>
          <cell r="I152">
            <v>0</v>
          </cell>
          <cell r="J152">
            <v>0</v>
          </cell>
          <cell r="K152">
            <v>0</v>
          </cell>
          <cell r="L152">
            <v>2151.8745600000002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39557.851840000003</v>
          </cell>
        </row>
        <row r="153">
          <cell r="C153" t="str">
            <v>High Voltage Demand D3</v>
          </cell>
          <cell r="D153" t="str">
            <v>DH.D3</v>
          </cell>
          <cell r="E153">
            <v>0</v>
          </cell>
          <cell r="F153">
            <v>514937.68499999994</v>
          </cell>
          <cell r="G153">
            <v>0</v>
          </cell>
          <cell r="H153">
            <v>125019.63559000001</v>
          </cell>
          <cell r="I153">
            <v>0</v>
          </cell>
          <cell r="J153">
            <v>0</v>
          </cell>
          <cell r="K153">
            <v>0</v>
          </cell>
          <cell r="L153">
            <v>20067.735509999999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660025.05609999993</v>
          </cell>
        </row>
        <row r="154">
          <cell r="C154" t="str">
            <v>High Voltage Demand D4</v>
          </cell>
          <cell r="D154" t="str">
            <v>DH.D4</v>
          </cell>
          <cell r="E154">
            <v>0</v>
          </cell>
          <cell r="F154">
            <v>300069</v>
          </cell>
          <cell r="G154">
            <v>0</v>
          </cell>
          <cell r="H154">
            <v>154521.83345999999</v>
          </cell>
          <cell r="I154">
            <v>0</v>
          </cell>
          <cell r="J154">
            <v>0</v>
          </cell>
          <cell r="K154">
            <v>0</v>
          </cell>
          <cell r="L154">
            <v>51449.072760000003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506039.90622</v>
          </cell>
        </row>
        <row r="155">
          <cell r="C155" t="str">
            <v>High Voltage Demand D5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6.6900000000000006E-3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6.6900000000000006E-3</v>
          </cell>
        </row>
        <row r="156">
          <cell r="C156" t="str">
            <v>High Voltage Demand EN.R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1.3300000000000001E-2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1.3300000000000001E-2</v>
          </cell>
        </row>
        <row r="157">
          <cell r="C157" t="str">
            <v>High Voltage Demand EN.NR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1.3300000000000001E-2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1.3300000000000001E-2</v>
          </cell>
        </row>
        <row r="158">
          <cell r="C158" t="str">
            <v>New Tariff 11</v>
          </cell>
          <cell r="D158" t="str">
            <v/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New Tariff 1</v>
          </cell>
          <cell r="D159" t="str">
            <v/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C160" t="str">
            <v>New Tariff 2</v>
          </cell>
          <cell r="D160" t="str">
            <v/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High Voltage Demand (kVa)</v>
          </cell>
          <cell r="D161" t="str">
            <v>DHk</v>
          </cell>
          <cell r="E161">
            <v>0</v>
          </cell>
          <cell r="F161">
            <v>0</v>
          </cell>
          <cell r="G161">
            <v>46.606000000000002</v>
          </cell>
          <cell r="H161">
            <v>1.176E-2</v>
          </cell>
          <cell r="I161">
            <v>0</v>
          </cell>
          <cell r="J161">
            <v>0</v>
          </cell>
          <cell r="K161">
            <v>0</v>
          </cell>
          <cell r="L161">
            <v>3.1800000000000001E-3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46.620940000000004</v>
          </cell>
        </row>
        <row r="162">
          <cell r="C162" t="str">
            <v>High Voltage Demand Docklands (kVa)</v>
          </cell>
          <cell r="D162" t="str">
            <v>DHDKk</v>
          </cell>
          <cell r="E162">
            <v>0</v>
          </cell>
          <cell r="F162">
            <v>0</v>
          </cell>
          <cell r="G162">
            <v>24.542999999999999</v>
          </cell>
          <cell r="H162">
            <v>8.4799999999999997E-3</v>
          </cell>
          <cell r="I162">
            <v>0</v>
          </cell>
          <cell r="J162">
            <v>0</v>
          </cell>
          <cell r="K162">
            <v>0</v>
          </cell>
          <cell r="L162">
            <v>3.98E-3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24.555459999999997</v>
          </cell>
        </row>
        <row r="163">
          <cell r="C163" t="str">
            <v>New Tariff 5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6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7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New Tariff 8</v>
          </cell>
          <cell r="D166" t="str">
            <v/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New Tariff 9</v>
          </cell>
          <cell r="D167" t="str">
            <v/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C168" t="str">
            <v>New Tariff 10</v>
          </cell>
          <cell r="D168" t="str">
            <v/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New Tariff 11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12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New Tariff 1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C172" t="str">
            <v>Subtransmission Demand A</v>
          </cell>
          <cell r="D172" t="str">
            <v>DS.A</v>
          </cell>
          <cell r="E172">
            <v>0</v>
          </cell>
          <cell r="F172">
            <v>199811.2361666667</v>
          </cell>
          <cell r="G172">
            <v>0</v>
          </cell>
          <cell r="H172">
            <v>712994.22389999998</v>
          </cell>
          <cell r="I172">
            <v>0</v>
          </cell>
          <cell r="J172">
            <v>0</v>
          </cell>
          <cell r="K172">
            <v>0</v>
          </cell>
          <cell r="L172">
            <v>27252.657880000002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940058.11794666667</v>
          </cell>
        </row>
        <row r="173">
          <cell r="C173" t="str">
            <v>Subtransmission Demand G</v>
          </cell>
          <cell r="D173" t="str">
            <v>DS.G</v>
          </cell>
          <cell r="E173">
            <v>0</v>
          </cell>
          <cell r="F173">
            <v>375014.05166666664</v>
          </cell>
          <cell r="G173">
            <v>0</v>
          </cell>
          <cell r="H173">
            <v>1253607.8147999998</v>
          </cell>
          <cell r="I173">
            <v>0</v>
          </cell>
          <cell r="J173">
            <v>0</v>
          </cell>
          <cell r="K173">
            <v>0</v>
          </cell>
          <cell r="L173">
            <v>60187.102080000004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1688808.9685466667</v>
          </cell>
        </row>
        <row r="174">
          <cell r="C174" t="str">
            <v>Subtransmission Demand S</v>
          </cell>
          <cell r="D174" t="str">
            <v>DS.S</v>
          </cell>
          <cell r="E174">
            <v>0</v>
          </cell>
          <cell r="F174">
            <v>441755.99899999995</v>
          </cell>
          <cell r="G174">
            <v>0</v>
          </cell>
          <cell r="H174">
            <v>1105444.44936</v>
          </cell>
          <cell r="I174">
            <v>0</v>
          </cell>
          <cell r="J174">
            <v>0</v>
          </cell>
          <cell r="K174">
            <v>0</v>
          </cell>
          <cell r="L174">
            <v>61441.810470000004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1608642.2588299997</v>
          </cell>
        </row>
        <row r="175">
          <cell r="C175" t="str">
            <v>Subtransmission Demand (kVa)</v>
          </cell>
          <cell r="D175" t="str">
            <v>DSk</v>
          </cell>
          <cell r="E175">
            <v>0</v>
          </cell>
          <cell r="F175">
            <v>0</v>
          </cell>
          <cell r="G175">
            <v>4.351</v>
          </cell>
          <cell r="H175">
            <v>6.0999999999999995E-3</v>
          </cell>
          <cell r="I175">
            <v>0</v>
          </cell>
          <cell r="J175">
            <v>0</v>
          </cell>
          <cell r="K175">
            <v>0</v>
          </cell>
          <cell r="L175">
            <v>2.8000000000000003E-4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4.35738</v>
          </cell>
        </row>
        <row r="176">
          <cell r="C176" t="str">
            <v>New Tariff 5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New Tariff 6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C178" t="str">
            <v>New Tariff 7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New Tariff 8</v>
          </cell>
          <cell r="D179" t="str">
            <v/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C180" t="str">
            <v>New Tariff 9</v>
          </cell>
          <cell r="D180" t="str">
            <v/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New Tariff 10</v>
          </cell>
          <cell r="D181" t="str">
            <v/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C182" t="str">
            <v>New Tariff 11</v>
          </cell>
          <cell r="D182" t="str">
            <v/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C183" t="str">
            <v>Total Distribution revenue</v>
          </cell>
          <cell r="E183">
            <v>16181605.886945356</v>
          </cell>
          <cell r="F183">
            <v>62362760.011583336</v>
          </cell>
          <cell r="G183">
            <v>238.95400000000001</v>
          </cell>
          <cell r="H183">
            <v>155282233.4708178</v>
          </cell>
          <cell r="I183">
            <v>89285138.625738233</v>
          </cell>
          <cell r="J183">
            <v>36633144.304915614</v>
          </cell>
          <cell r="K183">
            <v>24876613.343753394</v>
          </cell>
          <cell r="L183">
            <v>24204204.253170934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408825938.85092485</v>
          </cell>
        </row>
        <row r="191">
          <cell r="F191" t="str">
            <v>Revenue from demand charges</v>
          </cell>
          <cell r="H191" t="str">
            <v>Revenue from peak charges</v>
          </cell>
          <cell r="L191" t="str">
            <v>Revenue from off peak charges</v>
          </cell>
          <cell r="N191" t="str">
            <v>Summer Time of Use Tariffs</v>
          </cell>
          <cell r="R191" t="str">
            <v>Winter Time of use tariffs</v>
          </cell>
        </row>
        <row r="192">
          <cell r="C192" t="str">
            <v>Network Tariffs</v>
          </cell>
          <cell r="D192" t="str">
            <v>Network Tariff Category</v>
          </cell>
          <cell r="E192" t="str">
            <v>Standing revenue</v>
          </cell>
          <cell r="F192" t="str">
            <v>kW</v>
          </cell>
          <cell r="G192" t="str">
            <v>kVA</v>
          </cell>
          <cell r="H192" t="str">
            <v>Block1</v>
          </cell>
          <cell r="I192" t="str">
            <v>Block 2</v>
          </cell>
          <cell r="J192" t="str">
            <v>Block 3</v>
          </cell>
          <cell r="K192" t="str">
            <v>Block 4</v>
          </cell>
          <cell r="L192" t="str">
            <v>Block 1</v>
          </cell>
          <cell r="M192" t="str">
            <v>Block 2</v>
          </cell>
          <cell r="N192" t="str">
            <v>Block 1</v>
          </cell>
          <cell r="O192" t="str">
            <v>Block 2</v>
          </cell>
          <cell r="P192" t="str">
            <v>Block 3</v>
          </cell>
          <cell r="Q192" t="str">
            <v>Block 4</v>
          </cell>
          <cell r="R192" t="str">
            <v>Block1</v>
          </cell>
          <cell r="S192" t="str">
            <v>Block 2</v>
          </cell>
          <cell r="T192" t="str">
            <v>Block 3</v>
          </cell>
          <cell r="U192" t="str">
            <v>Block 4</v>
          </cell>
          <cell r="V192" t="str">
            <v>Total Revenue</v>
          </cell>
        </row>
        <row r="193">
          <cell r="E193" t="str">
            <v>$ pa</v>
          </cell>
          <cell r="F193" t="str">
            <v>$ pa</v>
          </cell>
          <cell r="G193" t="str">
            <v>$ pa</v>
          </cell>
          <cell r="H193" t="str">
            <v>$ pa</v>
          </cell>
          <cell r="I193" t="str">
            <v>$ pa</v>
          </cell>
          <cell r="J193" t="str">
            <v>$ pa</v>
          </cell>
          <cell r="K193" t="str">
            <v>$ pa</v>
          </cell>
          <cell r="L193" t="str">
            <v>$ pa</v>
          </cell>
          <cell r="M193" t="str">
            <v>$ pa</v>
          </cell>
          <cell r="N193" t="str">
            <v>c/kWh</v>
          </cell>
          <cell r="O193" t="str">
            <v>c/kWh</v>
          </cell>
          <cell r="P193" t="str">
            <v>c/kWh</v>
          </cell>
          <cell r="Q193" t="str">
            <v>c/kWh</v>
          </cell>
          <cell r="R193" t="str">
            <v>c/kWh</v>
          </cell>
          <cell r="S193" t="str">
            <v>c/kWh</v>
          </cell>
          <cell r="T193" t="str">
            <v>c/kWh</v>
          </cell>
          <cell r="U193" t="str">
            <v>c/kWh</v>
          </cell>
          <cell r="V193" t="str">
            <v>$ pa</v>
          </cell>
        </row>
        <row r="194">
          <cell r="C194" t="str">
            <v>Residential Single Rate</v>
          </cell>
          <cell r="D194" t="str">
            <v>D1</v>
          </cell>
          <cell r="E194">
            <v>12120790.522322405</v>
          </cell>
          <cell r="F194">
            <v>0</v>
          </cell>
          <cell r="G194">
            <v>0</v>
          </cell>
          <cell r="H194">
            <v>88949697.046578869</v>
          </cell>
          <cell r="I194">
            <v>51877942.169406034</v>
          </cell>
          <cell r="J194">
            <v>1778711.8457052917</v>
          </cell>
          <cell r="K194">
            <v>430770.67517946172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155157912.25919205</v>
          </cell>
        </row>
        <row r="195">
          <cell r="C195" t="str">
            <v>ClimateSaver</v>
          </cell>
          <cell r="D195" t="str">
            <v>D1.CS</v>
          </cell>
          <cell r="E195">
            <v>0</v>
          </cell>
          <cell r="F195">
            <v>0</v>
          </cell>
          <cell r="G195">
            <v>0</v>
          </cell>
          <cell r="H195">
            <v>698083.64894249989</v>
          </cell>
          <cell r="I195">
            <v>200605.47666299998</v>
          </cell>
          <cell r="J195">
            <v>5421.3639480000011</v>
          </cell>
          <cell r="K195">
            <v>0</v>
          </cell>
          <cell r="L195">
            <v>777326.40854109998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1681436.8980945998</v>
          </cell>
        </row>
        <row r="196">
          <cell r="C196" t="str">
            <v>ClimateSaver Interval</v>
          </cell>
          <cell r="D196" t="str">
            <v>D3.CS</v>
          </cell>
          <cell r="E196">
            <v>0</v>
          </cell>
          <cell r="F196">
            <v>0</v>
          </cell>
          <cell r="G196">
            <v>0</v>
          </cell>
          <cell r="H196">
            <v>95918.62082489999</v>
          </cell>
          <cell r="I196">
            <v>28134.299145000005</v>
          </cell>
          <cell r="J196">
            <v>1423.1364680000001</v>
          </cell>
          <cell r="K196">
            <v>429.16751900000003</v>
          </cell>
          <cell r="L196">
            <v>147705.25680420003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273610.48076110001</v>
          </cell>
        </row>
        <row r="197">
          <cell r="C197" t="str">
            <v>New Tariff 3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4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5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New Tariff 6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New Tariff 7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C202" t="str">
            <v>New Tariff 8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New Tariff 9</v>
          </cell>
          <cell r="D203" t="str">
            <v/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C204" t="str">
            <v>New Tariff 10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11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Residential Two Rate 5d</v>
          </cell>
          <cell r="D206" t="str">
            <v>D2</v>
          </cell>
          <cell r="E206">
            <v>1509320.7494207651</v>
          </cell>
          <cell r="F206">
            <v>0</v>
          </cell>
          <cell r="G206">
            <v>0</v>
          </cell>
          <cell r="H206">
            <v>11624974.935319755</v>
          </cell>
          <cell r="I206">
            <v>3099427.472205746</v>
          </cell>
          <cell r="J206">
            <v>99337.201445078288</v>
          </cell>
          <cell r="K206">
            <v>25127.246709543393</v>
          </cell>
          <cell r="L206">
            <v>2264063.0303931977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18622250.635494087</v>
          </cell>
        </row>
        <row r="207">
          <cell r="C207" t="str">
            <v>Docklands Two Rate 5d</v>
          </cell>
          <cell r="D207" t="str">
            <v>D2.DK</v>
          </cell>
          <cell r="E207">
            <v>18280.732131147539</v>
          </cell>
          <cell r="F207">
            <v>0</v>
          </cell>
          <cell r="G207">
            <v>0</v>
          </cell>
          <cell r="H207">
            <v>165018.0665856</v>
          </cell>
          <cell r="I207">
            <v>38796.004481999997</v>
          </cell>
          <cell r="J207">
            <v>7164.7085663999987</v>
          </cell>
          <cell r="K207">
            <v>503.271638</v>
          </cell>
          <cell r="L207">
            <v>22741.118908799999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252503.90231194755</v>
          </cell>
        </row>
        <row r="208">
          <cell r="C208" t="str">
            <v>Residential Interval</v>
          </cell>
          <cell r="D208" t="str">
            <v>D3</v>
          </cell>
          <cell r="E208">
            <v>344816.85049180331</v>
          </cell>
          <cell r="F208">
            <v>0</v>
          </cell>
          <cell r="G208">
            <v>0</v>
          </cell>
          <cell r="H208">
            <v>2378010.9587143003</v>
          </cell>
          <cell r="I208">
            <v>970820.67008129985</v>
          </cell>
          <cell r="J208">
            <v>85917.692609699996</v>
          </cell>
          <cell r="K208">
            <v>72689.65408729999</v>
          </cell>
          <cell r="L208">
            <v>308512.47622199997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4160768.3022064031</v>
          </cell>
        </row>
        <row r="209">
          <cell r="C209" t="str">
            <v>Residential AMI</v>
          </cell>
          <cell r="D209" t="str">
            <v>D4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C210" t="str">
            <v>Residential Docklands AMI</v>
          </cell>
          <cell r="D210" t="str">
            <v>D4.DK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5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New Tariff 6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New Tariff 7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C214" t="str">
            <v>New Tariff 8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New Tariff 9</v>
          </cell>
          <cell r="D215" t="str">
            <v/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C216" t="str">
            <v>New Tariff 10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11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Dedicated circuit</v>
          </cell>
          <cell r="D218" t="str">
            <v>DD1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1376912.3844784626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1376912.3844784626</v>
          </cell>
        </row>
        <row r="219">
          <cell r="C219" t="str">
            <v>Hot Water Interval</v>
          </cell>
          <cell r="D219" t="str">
            <v>D3.HW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19579.611992499998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19579.611992499998</v>
          </cell>
        </row>
        <row r="220">
          <cell r="C220" t="str">
            <v>Dedicated Circuit AMI - Slab Heat</v>
          </cell>
          <cell r="D220" t="str">
            <v>DCSH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2.5900000000000003E-3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2.5900000000000003E-3</v>
          </cell>
        </row>
        <row r="221">
          <cell r="C221" t="str">
            <v>Dedicated Circuit AMI - Hot Water</v>
          </cell>
          <cell r="D221" t="str">
            <v>DCHW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2.5900000000000003E-3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2.5900000000000003E-3</v>
          </cell>
        </row>
        <row r="222">
          <cell r="C222" t="str">
            <v>New Tariff 4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5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New Tariff 6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New Tariff 7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C226" t="str">
            <v>New Tariff 8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9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10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11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Non-Residential Single Rate</v>
          </cell>
          <cell r="D230" t="str">
            <v>ND1</v>
          </cell>
          <cell r="E230">
            <v>1108152.1087049181</v>
          </cell>
          <cell r="F230">
            <v>0</v>
          </cell>
          <cell r="G230">
            <v>0</v>
          </cell>
          <cell r="H230">
            <v>5282983.8213181635</v>
          </cell>
          <cell r="I230">
            <v>8160346.29356742</v>
          </cell>
          <cell r="J230">
            <v>5082302.7853780882</v>
          </cell>
          <cell r="K230">
            <v>1933880.8562604378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21567665.865229025</v>
          </cell>
        </row>
        <row r="231">
          <cell r="C231" t="str">
            <v>Non-Residential Single Rate (R)</v>
          </cell>
          <cell r="D231" t="str">
            <v>ND1.R</v>
          </cell>
          <cell r="E231">
            <v>0</v>
          </cell>
          <cell r="F231">
            <v>0</v>
          </cell>
          <cell r="G231">
            <v>0</v>
          </cell>
          <cell r="H231">
            <v>5.9189999999999993E-2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5.9189999999999993E-2</v>
          </cell>
        </row>
        <row r="232">
          <cell r="C232" t="str">
            <v>New Tariff 2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3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New Tariff 4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New Tariff 5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C236" t="str">
            <v>New Tariff 6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</row>
        <row r="237">
          <cell r="C237" t="str">
            <v>New Tariff 7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C238" t="str">
            <v>New Tariff 8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C239" t="str">
            <v>New Tariff 9</v>
          </cell>
          <cell r="D239" t="str">
            <v/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10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11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Non-Residential Two Rate 5d</v>
          </cell>
          <cell r="D242" t="str">
            <v>ND2</v>
          </cell>
          <cell r="E242">
            <v>1049370.3542185794</v>
          </cell>
          <cell r="F242">
            <v>0</v>
          </cell>
          <cell r="G242">
            <v>0</v>
          </cell>
          <cell r="H242">
            <v>8679459.2574585695</v>
          </cell>
          <cell r="I242">
            <v>21134668.014469195</v>
          </cell>
          <cell r="J242">
            <v>24221770.11435394</v>
          </cell>
          <cell r="K242">
            <v>17343036.141969219</v>
          </cell>
          <cell r="L242">
            <v>4823073.2048980752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77251377.087367579</v>
          </cell>
        </row>
        <row r="243">
          <cell r="C243" t="str">
            <v>Business Sunraysia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7.9939999999999997E-2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7.9939999999999997E-2</v>
          </cell>
        </row>
        <row r="244">
          <cell r="C244" t="str">
            <v>Non-Residential Interval</v>
          </cell>
          <cell r="D244" t="str">
            <v>ND5</v>
          </cell>
          <cell r="E244">
            <v>148444.45670218582</v>
          </cell>
          <cell r="F244">
            <v>0</v>
          </cell>
          <cell r="G244">
            <v>0</v>
          </cell>
          <cell r="H244">
            <v>1125768.7567048001</v>
          </cell>
          <cell r="I244">
            <v>2494893.9294980997</v>
          </cell>
          <cell r="J244">
            <v>2712657.7482079999</v>
          </cell>
          <cell r="K244">
            <v>1526530.3798668</v>
          </cell>
          <cell r="L244">
            <v>445337.41551239998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8453632.6864922866</v>
          </cell>
        </row>
        <row r="245">
          <cell r="C245" t="str">
            <v>Non-Residential AMI</v>
          </cell>
          <cell r="D245" t="str">
            <v>ND7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C246" t="str">
            <v>New Tariff 4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New Tariff 5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C248" t="str">
            <v>New Tariff 6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C249" t="str">
            <v>New Tariff 7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C250" t="str">
            <v>New Tariff 8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New Tariff 9</v>
          </cell>
          <cell r="D251" t="str">
            <v/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C252" t="str">
            <v>New Tariff 10</v>
          </cell>
          <cell r="D252" t="str">
            <v/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New Tariff 11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Non-Residential Two Rate 7d</v>
          </cell>
          <cell r="D254" t="str">
            <v>ND3</v>
          </cell>
          <cell r="E254">
            <v>312006.03743169399</v>
          </cell>
          <cell r="F254">
            <v>0</v>
          </cell>
          <cell r="G254">
            <v>0</v>
          </cell>
          <cell r="H254">
            <v>1736584.8744712195</v>
          </cell>
          <cell r="I254">
            <v>3647916.3318915623</v>
          </cell>
          <cell r="J254">
            <v>3610530.0351814101</v>
          </cell>
          <cell r="K254">
            <v>4204532.2924410524</v>
          </cell>
          <cell r="L254">
            <v>624952.195347731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14136521.766764667</v>
          </cell>
        </row>
        <row r="255">
          <cell r="C255" t="str">
            <v>New Tariff  1</v>
          </cell>
          <cell r="D255" t="str">
            <v/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C256" t="str">
            <v>New Tariff  2</v>
          </cell>
          <cell r="D256" t="str">
            <v/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New Tariff  3</v>
          </cell>
          <cell r="D257" t="str">
            <v/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C258" t="str">
            <v>New Tariff  4</v>
          </cell>
          <cell r="D258" t="str">
            <v/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New Tariff  5</v>
          </cell>
          <cell r="D259" t="str">
            <v/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New Tariff  6</v>
          </cell>
          <cell r="D260" t="str">
            <v/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</row>
        <row r="261">
          <cell r="C261" t="str">
            <v>New Tariff  7</v>
          </cell>
          <cell r="D261" t="str">
            <v/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New Tariff  8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New Tariff  9</v>
          </cell>
          <cell r="D263" t="str">
            <v/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New Tariff  10</v>
          </cell>
          <cell r="D264" t="str">
            <v/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New Tariff  11</v>
          </cell>
          <cell r="D265" t="str">
            <v/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Unmetered supplies</v>
          </cell>
          <cell r="D266" t="str">
            <v>PL2</v>
          </cell>
          <cell r="E266">
            <v>0</v>
          </cell>
          <cell r="F266">
            <v>0</v>
          </cell>
          <cell r="G266">
            <v>0</v>
          </cell>
          <cell r="H266">
            <v>2488696.7034910903</v>
          </cell>
          <cell r="I266">
            <v>0</v>
          </cell>
          <cell r="J266">
            <v>0</v>
          </cell>
          <cell r="K266">
            <v>0</v>
          </cell>
          <cell r="L266">
            <v>1402497.3376191421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3891194.0411102325</v>
          </cell>
        </row>
        <row r="267">
          <cell r="C267" t="str">
            <v>New Tariff 1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2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Large Low Voltage Demand (kVa)</v>
          </cell>
          <cell r="D269" t="str">
            <v>DLk</v>
          </cell>
          <cell r="E269">
            <v>0</v>
          </cell>
          <cell r="F269">
            <v>0</v>
          </cell>
          <cell r="G269">
            <v>55.883000000000003</v>
          </cell>
          <cell r="H269">
            <v>1.907E-2</v>
          </cell>
          <cell r="I269">
            <v>0</v>
          </cell>
          <cell r="J269">
            <v>0</v>
          </cell>
          <cell r="K269">
            <v>0</v>
          </cell>
          <cell r="L269">
            <v>1.163E-2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55.913699999999999</v>
          </cell>
        </row>
        <row r="270">
          <cell r="C270" t="str">
            <v>Large Low Voltage Demand Docklands (kVa)</v>
          </cell>
          <cell r="D270" t="str">
            <v>DLDKk</v>
          </cell>
          <cell r="E270">
            <v>0</v>
          </cell>
          <cell r="F270">
            <v>0</v>
          </cell>
          <cell r="G270">
            <v>47.863</v>
          </cell>
          <cell r="H270">
            <v>1.294E-2</v>
          </cell>
          <cell r="I270">
            <v>0</v>
          </cell>
          <cell r="J270">
            <v>0</v>
          </cell>
          <cell r="K270">
            <v>0</v>
          </cell>
          <cell r="L270">
            <v>1.1160000000000002E-2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47.887099999999997</v>
          </cell>
        </row>
        <row r="271">
          <cell r="C271" t="str">
            <v>Large Low Voltage Demand CXX (kVa)</v>
          </cell>
          <cell r="D271" t="str">
            <v>DLCXXk</v>
          </cell>
          <cell r="E271">
            <v>0</v>
          </cell>
          <cell r="F271">
            <v>0</v>
          </cell>
          <cell r="G271">
            <v>64.045000000000002</v>
          </cell>
          <cell r="H271">
            <v>2.2519999999999998E-2</v>
          </cell>
          <cell r="I271">
            <v>0</v>
          </cell>
          <cell r="J271">
            <v>0</v>
          </cell>
          <cell r="K271">
            <v>0</v>
          </cell>
          <cell r="L271">
            <v>1.3460000000000001E-2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64.080979999999997</v>
          </cell>
        </row>
        <row r="272">
          <cell r="C272" t="str">
            <v>New Tariff 6</v>
          </cell>
          <cell r="D272" t="str">
            <v/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New Tariff 7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New Tariff 8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New Tariff 9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New Tariff 10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New Tariff 11</v>
          </cell>
          <cell r="D277" t="str">
            <v/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Large Low Voltage Demand</v>
          </cell>
          <cell r="D278" t="str">
            <v>DL</v>
          </cell>
          <cell r="E278">
            <v>0</v>
          </cell>
          <cell r="F278">
            <v>19987444.129333336</v>
          </cell>
          <cell r="G278">
            <v>0</v>
          </cell>
          <cell r="H278">
            <v>10490602.564366428</v>
          </cell>
          <cell r="I278">
            <v>0</v>
          </cell>
          <cell r="J278">
            <v>0</v>
          </cell>
          <cell r="K278">
            <v>0</v>
          </cell>
          <cell r="L278">
            <v>4769961.832322564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35248008.52602233</v>
          </cell>
        </row>
        <row r="279">
          <cell r="C279" t="str">
            <v>Large Low Voltage Demand A</v>
          </cell>
          <cell r="D279" t="str">
            <v>DL.A</v>
          </cell>
          <cell r="E279">
            <v>0</v>
          </cell>
          <cell r="F279">
            <v>59601.851999999999</v>
          </cell>
          <cell r="G279">
            <v>0</v>
          </cell>
          <cell r="H279">
            <v>44763.202769999996</v>
          </cell>
          <cell r="I279">
            <v>0</v>
          </cell>
          <cell r="J279">
            <v>0</v>
          </cell>
          <cell r="K279">
            <v>0</v>
          </cell>
          <cell r="L279">
            <v>25686.232600000003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130051.28736999999</v>
          </cell>
        </row>
        <row r="280">
          <cell r="C280" t="str">
            <v>Large Low Voltage Demand C</v>
          </cell>
          <cell r="D280" t="str">
            <v>DL.C</v>
          </cell>
          <cell r="E280">
            <v>0</v>
          </cell>
          <cell r="F280">
            <v>12663985.779250002</v>
          </cell>
          <cell r="G280">
            <v>0</v>
          </cell>
          <cell r="H280">
            <v>7828183.2062196909</v>
          </cell>
          <cell r="I280">
            <v>0</v>
          </cell>
          <cell r="J280">
            <v>0</v>
          </cell>
          <cell r="K280">
            <v>0</v>
          </cell>
          <cell r="L280">
            <v>3133531.6113726888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23625700.596842378</v>
          </cell>
        </row>
        <row r="281">
          <cell r="C281" t="str">
            <v>Large Low Voltage Demand S</v>
          </cell>
          <cell r="D281" t="str">
            <v>DL.S</v>
          </cell>
          <cell r="E281">
            <v>0</v>
          </cell>
          <cell r="F281">
            <v>1013212.6378333335</v>
          </cell>
          <cell r="G281">
            <v>0</v>
          </cell>
          <cell r="H281">
            <v>396362.42226900003</v>
          </cell>
          <cell r="I281">
            <v>0</v>
          </cell>
          <cell r="J281">
            <v>0</v>
          </cell>
          <cell r="K281">
            <v>0</v>
          </cell>
          <cell r="L281">
            <v>149998.46143610001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1559573.5215384336</v>
          </cell>
        </row>
        <row r="282">
          <cell r="C282" t="str">
            <v>Large Low Voltage Demand Docklands</v>
          </cell>
          <cell r="D282" t="str">
            <v>DL.DK</v>
          </cell>
          <cell r="E282">
            <v>0</v>
          </cell>
          <cell r="F282">
            <v>93994.071333333326</v>
          </cell>
          <cell r="G282">
            <v>0</v>
          </cell>
          <cell r="H282">
            <v>47109.467520000006</v>
          </cell>
          <cell r="I282">
            <v>0</v>
          </cell>
          <cell r="J282">
            <v>0</v>
          </cell>
          <cell r="K282">
            <v>0</v>
          </cell>
          <cell r="L282">
            <v>41950.657396800008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183054.19625013333</v>
          </cell>
        </row>
        <row r="283">
          <cell r="C283" t="str">
            <v>Large Low Voltage Demand CXX</v>
          </cell>
          <cell r="D283" t="str">
            <v>DL.CXX</v>
          </cell>
          <cell r="E283">
            <v>0</v>
          </cell>
          <cell r="F283">
            <v>7646352.6673333328</v>
          </cell>
          <cell r="G283">
            <v>0</v>
          </cell>
          <cell r="H283">
            <v>3901278.6600992</v>
          </cell>
          <cell r="I283">
            <v>0</v>
          </cell>
          <cell r="J283">
            <v>0</v>
          </cell>
          <cell r="K283">
            <v>0</v>
          </cell>
          <cell r="L283">
            <v>1676528.3852598004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13224159.712692332</v>
          </cell>
        </row>
        <row r="284">
          <cell r="C284" t="str">
            <v>Large Low Voltage Demand EN.R</v>
          </cell>
          <cell r="D284" t="str">
            <v>DL.R</v>
          </cell>
          <cell r="E284">
            <v>0</v>
          </cell>
          <cell r="F284">
            <v>0</v>
          </cell>
          <cell r="G284">
            <v>0</v>
          </cell>
          <cell r="H284">
            <v>2.1320000000000002E-2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2.1320000000000002E-2</v>
          </cell>
        </row>
        <row r="285">
          <cell r="C285" t="str">
            <v>Large Low Voltage Demand EN.NR</v>
          </cell>
          <cell r="D285" t="str">
            <v>DL.NR</v>
          </cell>
          <cell r="E285">
            <v>0</v>
          </cell>
          <cell r="F285">
            <v>258318.59400000001</v>
          </cell>
          <cell r="G285">
            <v>0</v>
          </cell>
          <cell r="H285">
            <v>234218.30067999999</v>
          </cell>
          <cell r="I285">
            <v>0</v>
          </cell>
          <cell r="J285">
            <v>0</v>
          </cell>
          <cell r="K285">
            <v>0</v>
          </cell>
          <cell r="L285">
            <v>91559.258310000005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584096.15299000009</v>
          </cell>
        </row>
        <row r="286">
          <cell r="C286" t="str">
            <v>Large Low Voltage Demand EN.R CXX</v>
          </cell>
          <cell r="D286" t="str">
            <v>DL.CXXR</v>
          </cell>
          <cell r="E286">
            <v>0</v>
          </cell>
          <cell r="F286">
            <v>0</v>
          </cell>
          <cell r="G286">
            <v>0</v>
          </cell>
          <cell r="H286">
            <v>115.23460000000001</v>
          </cell>
          <cell r="I286">
            <v>0</v>
          </cell>
          <cell r="J286">
            <v>0</v>
          </cell>
          <cell r="K286">
            <v>0</v>
          </cell>
          <cell r="L286">
            <v>76.66386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191.89846</v>
          </cell>
        </row>
        <row r="287">
          <cell r="C287" t="str">
            <v>Large Low Voltage Demand EN.NR CXX</v>
          </cell>
          <cell r="D287" t="str">
            <v>DL.CXXNR</v>
          </cell>
          <cell r="E287">
            <v>0</v>
          </cell>
          <cell r="F287">
            <v>0</v>
          </cell>
          <cell r="G287">
            <v>0</v>
          </cell>
          <cell r="H287">
            <v>2.1320000000000002E-2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2.1320000000000002E-2</v>
          </cell>
        </row>
        <row r="288">
          <cell r="C288" t="str">
            <v>New Tariff 10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New Tariff 11</v>
          </cell>
          <cell r="D289" t="str">
            <v/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High Voltage Demand</v>
          </cell>
          <cell r="D290" t="str">
            <v>DH</v>
          </cell>
          <cell r="E290">
            <v>0</v>
          </cell>
          <cell r="F290">
            <v>12856978.794000002</v>
          </cell>
          <cell r="G290">
            <v>0</v>
          </cell>
          <cell r="H290">
            <v>6003879.3725228105</v>
          </cell>
          <cell r="I290">
            <v>0</v>
          </cell>
          <cell r="J290">
            <v>0</v>
          </cell>
          <cell r="K290">
            <v>0</v>
          </cell>
          <cell r="L290">
            <v>1484239.37424474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20345097.54076755</v>
          </cell>
        </row>
        <row r="291">
          <cell r="C291" t="str">
            <v>High Voltage Demand A</v>
          </cell>
          <cell r="D291" t="str">
            <v>DH.A</v>
          </cell>
          <cell r="E291">
            <v>0</v>
          </cell>
          <cell r="F291">
            <v>123047.31</v>
          </cell>
          <cell r="G291">
            <v>0</v>
          </cell>
          <cell r="H291">
            <v>47905.679683499999</v>
          </cell>
          <cell r="I291">
            <v>0</v>
          </cell>
          <cell r="J291">
            <v>0</v>
          </cell>
          <cell r="K291">
            <v>0</v>
          </cell>
          <cell r="L291">
            <v>14432.4275196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185385.41720309999</v>
          </cell>
        </row>
        <row r="292">
          <cell r="C292" t="str">
            <v>High Voltage Demand C</v>
          </cell>
          <cell r="D292" t="str">
            <v>DH.C</v>
          </cell>
          <cell r="E292">
            <v>0</v>
          </cell>
          <cell r="F292">
            <v>6224370.6358333342</v>
          </cell>
          <cell r="G292">
            <v>0</v>
          </cell>
          <cell r="H292">
            <v>3412498.078535289</v>
          </cell>
          <cell r="I292">
            <v>0</v>
          </cell>
          <cell r="J292">
            <v>0</v>
          </cell>
          <cell r="K292">
            <v>0</v>
          </cell>
          <cell r="L292">
            <v>856451.06398772937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10493319.778356353</v>
          </cell>
        </row>
        <row r="293">
          <cell r="C293" t="str">
            <v>High Voltage Demand D1</v>
          </cell>
          <cell r="D293" t="str">
            <v>DH.D1</v>
          </cell>
          <cell r="E293">
            <v>0</v>
          </cell>
          <cell r="F293">
            <v>698339.88</v>
          </cell>
          <cell r="G293">
            <v>0</v>
          </cell>
          <cell r="H293">
            <v>234566.15454999998</v>
          </cell>
          <cell r="I293">
            <v>0</v>
          </cell>
          <cell r="J293">
            <v>0</v>
          </cell>
          <cell r="K293">
            <v>0</v>
          </cell>
          <cell r="L293">
            <v>79922.964200000002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1012828.99875</v>
          </cell>
        </row>
        <row r="294">
          <cell r="C294" t="str">
            <v>High Voltage Demand D2</v>
          </cell>
          <cell r="D294" t="str">
            <v>DH.D2</v>
          </cell>
          <cell r="E294">
            <v>0</v>
          </cell>
          <cell r="F294">
            <v>446502.54400000005</v>
          </cell>
          <cell r="G294">
            <v>0</v>
          </cell>
          <cell r="H294">
            <v>68170.729319999999</v>
          </cell>
          <cell r="I294">
            <v>0</v>
          </cell>
          <cell r="J294">
            <v>0</v>
          </cell>
          <cell r="K294">
            <v>0</v>
          </cell>
          <cell r="L294">
            <v>75047.49278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589720.76610000001</v>
          </cell>
        </row>
        <row r="295">
          <cell r="C295" t="str">
            <v>High Voltage Demand Docklands</v>
          </cell>
          <cell r="D295" t="str">
            <v>DH.DK</v>
          </cell>
          <cell r="E295">
            <v>0</v>
          </cell>
          <cell r="F295">
            <v>27091</v>
          </cell>
          <cell r="G295">
            <v>0</v>
          </cell>
          <cell r="H295">
            <v>11313.73256</v>
          </cell>
          <cell r="I295">
            <v>0</v>
          </cell>
          <cell r="J295">
            <v>0</v>
          </cell>
          <cell r="K295">
            <v>0</v>
          </cell>
          <cell r="L295">
            <v>2211.3484800000001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40616.081040000005</v>
          </cell>
        </row>
        <row r="296">
          <cell r="C296" t="str">
            <v>High Voltage Demand D3</v>
          </cell>
          <cell r="D296" t="str">
            <v>DH.D3</v>
          </cell>
          <cell r="E296">
            <v>0</v>
          </cell>
          <cell r="F296">
            <v>506330.03100000002</v>
          </cell>
          <cell r="G296">
            <v>0</v>
          </cell>
          <cell r="H296">
            <v>122962.90832999999</v>
          </cell>
          <cell r="I296">
            <v>0</v>
          </cell>
          <cell r="J296">
            <v>0</v>
          </cell>
          <cell r="K296">
            <v>0</v>
          </cell>
          <cell r="L296">
            <v>19692.637650000001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648985.57698000001</v>
          </cell>
        </row>
        <row r="297">
          <cell r="C297" t="str">
            <v>High Voltage Demand D4</v>
          </cell>
          <cell r="D297" t="str">
            <v>DH.D4</v>
          </cell>
          <cell r="E297">
            <v>0</v>
          </cell>
          <cell r="F297">
            <v>295053</v>
          </cell>
          <cell r="G297">
            <v>0</v>
          </cell>
          <cell r="H297">
            <v>151981.11572</v>
          </cell>
          <cell r="I297">
            <v>0</v>
          </cell>
          <cell r="J297">
            <v>0</v>
          </cell>
          <cell r="K297">
            <v>0</v>
          </cell>
          <cell r="L297">
            <v>50684.977619999998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497719.09334000002</v>
          </cell>
        </row>
        <row r="298">
          <cell r="C298" t="str">
            <v>High Voltage Demand D5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6.5799999999999999E-3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6.5799999999999999E-3</v>
          </cell>
        </row>
        <row r="299">
          <cell r="C299" t="str">
            <v>High Voltage Demand EN.R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1.3650000000000001E-2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1.3650000000000001E-2</v>
          </cell>
        </row>
        <row r="300">
          <cell r="C300" t="str">
            <v>High Voltage Demand EN.NR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1.3650000000000001E-2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1.3650000000000001E-2</v>
          </cell>
        </row>
        <row r="301">
          <cell r="C301" t="str">
            <v>New Tariff 11</v>
          </cell>
          <cell r="D301" t="str">
            <v/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C302" t="str">
            <v>New Tariff 1</v>
          </cell>
          <cell r="D302" t="str">
            <v/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C303" t="str">
            <v>New Tariff 2</v>
          </cell>
          <cell r="D303" t="str">
            <v/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C304" t="str">
            <v>High Voltage Demand (kVa)</v>
          </cell>
          <cell r="D304" t="str">
            <v>DHk</v>
          </cell>
          <cell r="E304">
            <v>0</v>
          </cell>
          <cell r="F304">
            <v>0</v>
          </cell>
          <cell r="G304">
            <v>47.843000000000004</v>
          </cell>
          <cell r="H304">
            <v>1.2070000000000001E-2</v>
          </cell>
          <cell r="I304">
            <v>0</v>
          </cell>
          <cell r="J304">
            <v>0</v>
          </cell>
          <cell r="K304">
            <v>0</v>
          </cell>
          <cell r="L304">
            <v>3.2600000000000003E-3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47.858330000000002</v>
          </cell>
        </row>
        <row r="305">
          <cell r="C305" t="str">
            <v>High Voltage Demand Docklands (kVa)</v>
          </cell>
          <cell r="D305" t="str">
            <v>DHDKk</v>
          </cell>
          <cell r="E305">
            <v>0</v>
          </cell>
          <cell r="F305">
            <v>0</v>
          </cell>
          <cell r="G305">
            <v>25.195</v>
          </cell>
          <cell r="H305">
            <v>8.7100000000000007E-3</v>
          </cell>
          <cell r="I305">
            <v>0</v>
          </cell>
          <cell r="J305">
            <v>0</v>
          </cell>
          <cell r="K305">
            <v>0</v>
          </cell>
          <cell r="L305">
            <v>4.0899999999999999E-3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25.207800000000002</v>
          </cell>
        </row>
        <row r="306">
          <cell r="C306" t="str">
            <v>New Tariff 5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6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7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New Tariff 8</v>
          </cell>
          <cell r="D309" t="str">
            <v/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C310" t="str">
            <v>New Tariff 9</v>
          </cell>
          <cell r="D310" t="str">
            <v/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C311" t="str">
            <v>New Tariff 10</v>
          </cell>
          <cell r="D311" t="str">
            <v/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C312" t="str">
            <v>New Tariff 11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12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New Tariff 1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C315" t="str">
            <v>Subtransmission Demand A</v>
          </cell>
          <cell r="D315" t="str">
            <v>DS.A</v>
          </cell>
          <cell r="E315">
            <v>0</v>
          </cell>
          <cell r="F315">
            <v>205106.51150000002</v>
          </cell>
          <cell r="G315">
            <v>0</v>
          </cell>
          <cell r="H315">
            <v>731695.71173999994</v>
          </cell>
          <cell r="I315">
            <v>0</v>
          </cell>
          <cell r="J315">
            <v>0</v>
          </cell>
          <cell r="K315">
            <v>0</v>
          </cell>
          <cell r="L315">
            <v>28225.967090000002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965028.19033000001</v>
          </cell>
        </row>
        <row r="316">
          <cell r="C316" t="str">
            <v>Subtransmission Demand G</v>
          </cell>
          <cell r="D316" t="str">
            <v>DS.G</v>
          </cell>
          <cell r="E316">
            <v>0</v>
          </cell>
          <cell r="F316">
            <v>384952.44499999995</v>
          </cell>
          <cell r="G316">
            <v>0</v>
          </cell>
          <cell r="H316">
            <v>1286871.0403999998</v>
          </cell>
          <cell r="I316">
            <v>0</v>
          </cell>
          <cell r="J316">
            <v>0</v>
          </cell>
          <cell r="K316">
            <v>0</v>
          </cell>
          <cell r="L316">
            <v>62336.641440000007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1734160.1268399996</v>
          </cell>
        </row>
        <row r="317">
          <cell r="C317" t="str">
            <v>Subtransmission Demand S</v>
          </cell>
          <cell r="D317" t="str">
            <v>DS.S</v>
          </cell>
          <cell r="E317">
            <v>0</v>
          </cell>
          <cell r="F317">
            <v>453482.37399999995</v>
          </cell>
          <cell r="G317">
            <v>0</v>
          </cell>
          <cell r="H317">
            <v>1134344.95784</v>
          </cell>
          <cell r="I317">
            <v>0</v>
          </cell>
          <cell r="J317">
            <v>0</v>
          </cell>
          <cell r="K317">
            <v>0</v>
          </cell>
          <cell r="L317">
            <v>63717.433080000003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1651544.7649200002</v>
          </cell>
        </row>
        <row r="318">
          <cell r="C318" t="str">
            <v>Subtransmission Demand (kVa)</v>
          </cell>
          <cell r="D318" t="str">
            <v>DSk</v>
          </cell>
          <cell r="E318">
            <v>0</v>
          </cell>
          <cell r="F318">
            <v>0</v>
          </cell>
          <cell r="G318">
            <v>4.4669999999999996</v>
          </cell>
          <cell r="H318">
            <v>6.2599999999999999E-3</v>
          </cell>
          <cell r="I318">
            <v>0</v>
          </cell>
          <cell r="J318">
            <v>0</v>
          </cell>
          <cell r="K318">
            <v>0</v>
          </cell>
          <cell r="L318">
            <v>2.9E-4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4.4735499999999995</v>
          </cell>
        </row>
        <row r="319">
          <cell r="C319" t="str">
            <v>New Tariff 5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New Tariff 6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 t="str">
            <v>New Tariff 7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C322" t="str">
            <v>New Tariff 8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C323" t="str">
            <v>New Tariff 9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 t="str">
            <v>New Tariff 10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 t="str">
            <v>New Tariff 11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 t="str">
            <v>Total Distribution Revenue</v>
          </cell>
          <cell r="E326">
            <v>16611181.811423501</v>
          </cell>
          <cell r="F326">
            <v>63944164.256416678</v>
          </cell>
          <cell r="G326">
            <v>245.29600000000002</v>
          </cell>
          <cell r="H326">
            <v>159374019.52735567</v>
          </cell>
          <cell r="I326">
            <v>91653550.661409363</v>
          </cell>
          <cell r="J326">
            <v>37605236.631863907</v>
          </cell>
          <cell r="K326">
            <v>25537499.685670815</v>
          </cell>
          <cell r="L326">
            <v>24838955.920437634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419564853.79057741</v>
          </cell>
        </row>
        <row r="2322">
          <cell r="D2322" t="str">
            <v/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  <cell r="T2322">
            <v>0</v>
          </cell>
          <cell r="U2322">
            <v>0</v>
          </cell>
          <cell r="V2322">
            <v>0</v>
          </cell>
        </row>
        <row r="2323">
          <cell r="D2323" t="str">
            <v/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  <cell r="S2323">
            <v>0</v>
          </cell>
          <cell r="T2323">
            <v>0</v>
          </cell>
          <cell r="U2323">
            <v>0</v>
          </cell>
          <cell r="V2323">
            <v>0</v>
          </cell>
        </row>
        <row r="2324">
          <cell r="D2324" t="str">
            <v/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  <cell r="S2324">
            <v>0</v>
          </cell>
          <cell r="T2324">
            <v>0</v>
          </cell>
          <cell r="U2324">
            <v>0</v>
          </cell>
          <cell r="V2324">
            <v>0</v>
          </cell>
        </row>
        <row r="2325">
          <cell r="D2325" t="str">
            <v/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  <cell r="S2325">
            <v>0</v>
          </cell>
          <cell r="T2325">
            <v>0</v>
          </cell>
          <cell r="U2325">
            <v>0</v>
          </cell>
          <cell r="V2325">
            <v>0</v>
          </cell>
        </row>
        <row r="2326">
          <cell r="D2326" t="str">
            <v/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  <cell r="S2326">
            <v>0</v>
          </cell>
          <cell r="T2326">
            <v>0</v>
          </cell>
          <cell r="U2326">
            <v>0</v>
          </cell>
          <cell r="V2326">
            <v>0</v>
          </cell>
        </row>
        <row r="2327">
          <cell r="D2327" t="str">
            <v/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  <cell r="S2327">
            <v>0</v>
          </cell>
          <cell r="T2327">
            <v>0</v>
          </cell>
          <cell r="U2327">
            <v>0</v>
          </cell>
          <cell r="V2327">
            <v>0</v>
          </cell>
        </row>
        <row r="2328">
          <cell r="E2328">
            <v>16891444.1036916</v>
          </cell>
          <cell r="F2328">
            <v>60335668.693305634</v>
          </cell>
          <cell r="G2328">
            <v>241.73543155800812</v>
          </cell>
          <cell r="H2328">
            <v>152334016.19106174</v>
          </cell>
          <cell r="I2328">
            <v>88264481.583905816</v>
          </cell>
          <cell r="J2328">
            <v>39616810.365373701</v>
          </cell>
          <cell r="K2328">
            <v>27196453.352901023</v>
          </cell>
          <cell r="L2328">
            <v>24659545.651421521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  <cell r="S2328">
            <v>0</v>
          </cell>
          <cell r="T2328">
            <v>0</v>
          </cell>
          <cell r="U2328">
            <v>0</v>
          </cell>
          <cell r="V2328">
            <v>409298661.67709249</v>
          </cell>
        </row>
        <row r="2333">
          <cell r="G2333" t="str">
            <v>Price</v>
          </cell>
          <cell r="H2333">
            <v>2018</v>
          </cell>
          <cell r="I2333" t="str">
            <v>Quantity</v>
          </cell>
          <cell r="J2333">
            <v>2016</v>
          </cell>
        </row>
        <row r="2336">
          <cell r="F2336" t="str">
            <v>Revenue from demand charges</v>
          </cell>
          <cell r="H2336" t="str">
            <v>Revenue from peak charges</v>
          </cell>
          <cell r="L2336" t="str">
            <v>Revenue from off peak charges</v>
          </cell>
          <cell r="N2336" t="str">
            <v>Summer Time of Use Tariffs</v>
          </cell>
          <cell r="R2336" t="str">
            <v>Winter Time of use tariffs</v>
          </cell>
        </row>
        <row r="2337">
          <cell r="D2337" t="str">
            <v>Network Tariff Category</v>
          </cell>
          <cell r="E2337" t="str">
            <v>Standing revenue</v>
          </cell>
          <cell r="F2337" t="str">
            <v>kW</v>
          </cell>
          <cell r="G2337" t="str">
            <v>kVA</v>
          </cell>
          <cell r="H2337" t="str">
            <v>Block1</v>
          </cell>
          <cell r="I2337" t="str">
            <v>Block 2</v>
          </cell>
          <cell r="J2337" t="str">
            <v>Block 3</v>
          </cell>
          <cell r="K2337" t="str">
            <v>Block 4</v>
          </cell>
          <cell r="L2337" t="str">
            <v>Block 1</v>
          </cell>
          <cell r="M2337" t="str">
            <v>Block 2</v>
          </cell>
          <cell r="N2337" t="str">
            <v>Block 1</v>
          </cell>
          <cell r="O2337" t="str">
            <v>Block 2</v>
          </cell>
          <cell r="P2337" t="str">
            <v>Block 3</v>
          </cell>
          <cell r="Q2337" t="str">
            <v>Block 4</v>
          </cell>
          <cell r="R2337" t="str">
            <v>Block1</v>
          </cell>
          <cell r="S2337" t="str">
            <v>Block 2</v>
          </cell>
          <cell r="T2337" t="str">
            <v>Block 3</v>
          </cell>
          <cell r="U2337" t="str">
            <v>Block 4</v>
          </cell>
          <cell r="V2337" t="str">
            <v>Total Revenue</v>
          </cell>
        </row>
        <row r="2338">
          <cell r="E2338" t="str">
            <v>$ pa</v>
          </cell>
          <cell r="F2338" t="str">
            <v>$ pa</v>
          </cell>
          <cell r="G2338" t="str">
            <v>$ pa</v>
          </cell>
          <cell r="H2338" t="str">
            <v>$ pa</v>
          </cell>
          <cell r="I2338" t="str">
            <v>$ pa</v>
          </cell>
          <cell r="J2338" t="str">
            <v>$ pa</v>
          </cell>
          <cell r="K2338" t="str">
            <v>$ pa</v>
          </cell>
          <cell r="L2338" t="str">
            <v>$ pa</v>
          </cell>
          <cell r="M2338" t="str">
            <v>$ pa</v>
          </cell>
          <cell r="N2338" t="str">
            <v>c/kWh</v>
          </cell>
          <cell r="O2338" t="str">
            <v>c/kWh</v>
          </cell>
          <cell r="P2338" t="str">
            <v>c/kWh</v>
          </cell>
          <cell r="Q2338" t="str">
            <v>c/kWh</v>
          </cell>
          <cell r="R2338" t="str">
            <v>c/kWh</v>
          </cell>
          <cell r="S2338" t="str">
            <v>c/kWh</v>
          </cell>
          <cell r="T2338" t="str">
            <v>c/kWh</v>
          </cell>
          <cell r="U2338" t="str">
            <v>c/kWh</v>
          </cell>
          <cell r="V2338" t="str">
            <v>$ pa</v>
          </cell>
        </row>
        <row r="2339">
          <cell r="D2339" t="str">
            <v>D1</v>
          </cell>
          <cell r="E2339">
            <v>12598293.680519769</v>
          </cell>
          <cell r="F2339">
            <v>0</v>
          </cell>
          <cell r="G2339">
            <v>0</v>
          </cell>
          <cell r="H2339">
            <v>83364991.475291952</v>
          </cell>
          <cell r="I2339">
            <v>49105307.960198261</v>
          </cell>
          <cell r="J2339">
            <v>1692734.1158830193</v>
          </cell>
          <cell r="K2339">
            <v>379438.90379819408</v>
          </cell>
          <cell r="L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  <cell r="S2339">
            <v>0</v>
          </cell>
          <cell r="T2339">
            <v>0</v>
          </cell>
          <cell r="U2339">
            <v>0</v>
          </cell>
          <cell r="V2339">
            <v>147140766.1356912</v>
          </cell>
        </row>
        <row r="2340">
          <cell r="D2340" t="str">
            <v>D1.CS</v>
          </cell>
          <cell r="E2340">
            <v>0</v>
          </cell>
          <cell r="F2340">
            <v>0</v>
          </cell>
          <cell r="G2340">
            <v>0</v>
          </cell>
          <cell r="H2340">
            <v>713456.45703281404</v>
          </cell>
          <cell r="I2340">
            <v>199160.02257407201</v>
          </cell>
          <cell r="J2340">
            <v>4726.1187376538273</v>
          </cell>
          <cell r="K2340">
            <v>7.0311664997080188</v>
          </cell>
          <cell r="L2340">
            <v>546735.33743468509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  <cell r="S2340">
            <v>0</v>
          </cell>
          <cell r="T2340">
            <v>0</v>
          </cell>
          <cell r="U2340">
            <v>0</v>
          </cell>
          <cell r="V2340">
            <v>1464084.9669457246</v>
          </cell>
        </row>
        <row r="2341">
          <cell r="D2341" t="str">
            <v>D3.CS</v>
          </cell>
          <cell r="E2341">
            <v>0</v>
          </cell>
          <cell r="F2341">
            <v>0</v>
          </cell>
          <cell r="G2341">
            <v>0</v>
          </cell>
          <cell r="H2341">
            <v>205780.83279765156</v>
          </cell>
          <cell r="I2341">
            <v>60017.589808944591</v>
          </cell>
          <cell r="J2341">
            <v>859.40428308439471</v>
          </cell>
          <cell r="K2341">
            <v>373.8688354148544</v>
          </cell>
          <cell r="L2341">
            <v>193856.24900828779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  <cell r="S2341">
            <v>0</v>
          </cell>
          <cell r="T2341">
            <v>0</v>
          </cell>
          <cell r="U2341">
            <v>0</v>
          </cell>
          <cell r="V2341">
            <v>460887.94473338319</v>
          </cell>
        </row>
        <row r="2342">
          <cell r="D2342" t="str">
            <v/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  <cell r="S2342">
            <v>0</v>
          </cell>
          <cell r="T2342">
            <v>0</v>
          </cell>
          <cell r="U2342">
            <v>0</v>
          </cell>
          <cell r="V2342">
            <v>0</v>
          </cell>
        </row>
        <row r="2343">
          <cell r="D2343" t="str">
            <v/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  <cell r="S2343">
            <v>0</v>
          </cell>
          <cell r="T2343">
            <v>0</v>
          </cell>
          <cell r="U2343">
            <v>0</v>
          </cell>
          <cell r="V2343">
            <v>0</v>
          </cell>
        </row>
        <row r="2344">
          <cell r="D2344" t="str">
            <v/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  <cell r="T2344">
            <v>0</v>
          </cell>
          <cell r="U2344">
            <v>0</v>
          </cell>
          <cell r="V2344">
            <v>0</v>
          </cell>
        </row>
        <row r="2345">
          <cell r="D2345" t="str">
            <v/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  <cell r="S2345">
            <v>0</v>
          </cell>
          <cell r="T2345">
            <v>0</v>
          </cell>
          <cell r="U2345">
            <v>0</v>
          </cell>
          <cell r="V2345">
            <v>0</v>
          </cell>
        </row>
        <row r="2346">
          <cell r="D2346" t="str">
            <v/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  <cell r="S2346">
            <v>0</v>
          </cell>
          <cell r="T2346">
            <v>0</v>
          </cell>
          <cell r="U2346">
            <v>0</v>
          </cell>
          <cell r="V2346">
            <v>0</v>
          </cell>
        </row>
        <row r="2347">
          <cell r="D2347" t="str">
            <v/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  <cell r="S2347">
            <v>0</v>
          </cell>
          <cell r="T2347">
            <v>0</v>
          </cell>
          <cell r="U2347">
            <v>0</v>
          </cell>
          <cell r="V2347">
            <v>0</v>
          </cell>
        </row>
        <row r="2348">
          <cell r="D2348" t="str">
            <v/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  <cell r="S2348">
            <v>0</v>
          </cell>
          <cell r="T2348">
            <v>0</v>
          </cell>
          <cell r="U2348">
            <v>0</v>
          </cell>
          <cell r="V2348">
            <v>0</v>
          </cell>
        </row>
        <row r="2349">
          <cell r="D2349" t="str">
            <v/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  <cell r="S2349">
            <v>0</v>
          </cell>
          <cell r="T2349">
            <v>0</v>
          </cell>
          <cell r="U2349">
            <v>0</v>
          </cell>
          <cell r="V2349">
            <v>0</v>
          </cell>
        </row>
        <row r="2350">
          <cell r="D2350" t="str">
            <v/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  <cell r="S2350">
            <v>0</v>
          </cell>
          <cell r="T2350">
            <v>0</v>
          </cell>
          <cell r="U2350">
            <v>0</v>
          </cell>
          <cell r="V2350">
            <v>0</v>
          </cell>
        </row>
        <row r="2351">
          <cell r="D2351" t="str">
            <v>D2</v>
          </cell>
          <cell r="E2351">
            <v>1372164.9433022549</v>
          </cell>
          <cell r="F2351">
            <v>0</v>
          </cell>
          <cell r="G2351">
            <v>0</v>
          </cell>
          <cell r="H2351">
            <v>7466615.8902887106</v>
          </cell>
          <cell r="I2351">
            <v>1973898.406038821</v>
          </cell>
          <cell r="J2351">
            <v>65714.093874074591</v>
          </cell>
          <cell r="K2351">
            <v>22611.402271871983</v>
          </cell>
          <cell r="L2351">
            <v>1887769.2409360348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  <cell r="T2351">
            <v>0</v>
          </cell>
          <cell r="U2351">
            <v>0</v>
          </cell>
          <cell r="V2351">
            <v>12788773.976711769</v>
          </cell>
        </row>
        <row r="2352">
          <cell r="D2352" t="str">
            <v>D2.DK</v>
          </cell>
          <cell r="E2352">
            <v>16782.410435815098</v>
          </cell>
          <cell r="F2352">
            <v>0</v>
          </cell>
          <cell r="G2352">
            <v>0</v>
          </cell>
          <cell r="H2352">
            <v>169306.95227571361</v>
          </cell>
          <cell r="I2352">
            <v>44652.216166383652</v>
          </cell>
          <cell r="J2352">
            <v>10624.183687430563</v>
          </cell>
          <cell r="K2352">
            <v>6607.7512354453092</v>
          </cell>
          <cell r="L2352">
            <v>21606.569613500669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  <cell r="S2352">
            <v>0</v>
          </cell>
          <cell r="T2352">
            <v>0</v>
          </cell>
          <cell r="U2352">
            <v>0</v>
          </cell>
          <cell r="V2352">
            <v>269580.08341428894</v>
          </cell>
        </row>
        <row r="2353">
          <cell r="D2353" t="str">
            <v>D3</v>
          </cell>
          <cell r="E2353">
            <v>374915.50346921518</v>
          </cell>
          <cell r="F2353">
            <v>0</v>
          </cell>
          <cell r="G2353">
            <v>0</v>
          </cell>
          <cell r="H2353">
            <v>2889225.5998104806</v>
          </cell>
          <cell r="I2353">
            <v>1058100.8466205129</v>
          </cell>
          <cell r="J2353">
            <v>93664.034359887519</v>
          </cell>
          <cell r="K2353">
            <v>96545.000632240379</v>
          </cell>
          <cell r="L2353">
            <v>341547.17209146713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  <cell r="S2353">
            <v>0</v>
          </cell>
          <cell r="T2353">
            <v>0</v>
          </cell>
          <cell r="U2353">
            <v>0</v>
          </cell>
          <cell r="V2353">
            <v>4853998.156983804</v>
          </cell>
        </row>
        <row r="2354">
          <cell r="D2354" t="str">
            <v>D4</v>
          </cell>
          <cell r="E2354">
            <v>365524.50526819727</v>
          </cell>
          <cell r="F2354">
            <v>0</v>
          </cell>
          <cell r="G2354">
            <v>0</v>
          </cell>
          <cell r="H2354">
            <v>3246787.2983260169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  <cell r="T2354">
            <v>0</v>
          </cell>
          <cell r="U2354">
            <v>0</v>
          </cell>
          <cell r="V2354">
            <v>3612311.8035942139</v>
          </cell>
        </row>
        <row r="2355">
          <cell r="D2355" t="str">
            <v>D4.DK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  <cell r="S2355">
            <v>0</v>
          </cell>
          <cell r="T2355">
            <v>0</v>
          </cell>
          <cell r="U2355">
            <v>0</v>
          </cell>
          <cell r="V2355">
            <v>0</v>
          </cell>
        </row>
        <row r="2356">
          <cell r="D2356" t="str">
            <v/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  <cell r="S2356">
            <v>0</v>
          </cell>
          <cell r="T2356">
            <v>0</v>
          </cell>
          <cell r="U2356">
            <v>0</v>
          </cell>
          <cell r="V2356">
            <v>0</v>
          </cell>
        </row>
        <row r="2357">
          <cell r="D2357" t="str">
            <v/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  <cell r="S2357">
            <v>0</v>
          </cell>
          <cell r="T2357">
            <v>0</v>
          </cell>
          <cell r="U2357">
            <v>0</v>
          </cell>
          <cell r="V2357">
            <v>0</v>
          </cell>
        </row>
        <row r="2358">
          <cell r="D2358" t="str">
            <v/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  <cell r="S2358">
            <v>0</v>
          </cell>
          <cell r="T2358">
            <v>0</v>
          </cell>
          <cell r="U2358">
            <v>0</v>
          </cell>
          <cell r="V2358">
            <v>0</v>
          </cell>
        </row>
        <row r="2359">
          <cell r="D2359" t="str">
            <v/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  <cell r="S2359">
            <v>0</v>
          </cell>
          <cell r="T2359">
            <v>0</v>
          </cell>
          <cell r="U2359">
            <v>0</v>
          </cell>
          <cell r="V2359">
            <v>0</v>
          </cell>
        </row>
        <row r="2360">
          <cell r="D2360" t="str">
            <v/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  <cell r="S2360">
            <v>0</v>
          </cell>
          <cell r="T2360">
            <v>0</v>
          </cell>
          <cell r="U2360">
            <v>0</v>
          </cell>
          <cell r="V2360">
            <v>0</v>
          </cell>
        </row>
        <row r="2361">
          <cell r="D2361" t="str">
            <v/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  <cell r="S2361">
            <v>0</v>
          </cell>
          <cell r="T2361">
            <v>0</v>
          </cell>
          <cell r="U2361">
            <v>0</v>
          </cell>
          <cell r="V2361">
            <v>0</v>
          </cell>
        </row>
        <row r="2362">
          <cell r="D2362" t="str">
            <v/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  <cell r="S2362">
            <v>0</v>
          </cell>
          <cell r="T2362">
            <v>0</v>
          </cell>
          <cell r="U2362">
            <v>0</v>
          </cell>
          <cell r="V2362">
            <v>0</v>
          </cell>
        </row>
        <row r="2363">
          <cell r="D2363" t="str">
            <v>DD1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775418.76164951478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  <cell r="S2363">
            <v>0</v>
          </cell>
          <cell r="T2363">
            <v>0</v>
          </cell>
          <cell r="U2363">
            <v>0</v>
          </cell>
          <cell r="V2363">
            <v>775418.76164951478</v>
          </cell>
        </row>
        <row r="2364">
          <cell r="D2364" t="str">
            <v>D3.HW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19600.784070319551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  <cell r="S2364">
            <v>0</v>
          </cell>
          <cell r="T2364">
            <v>0</v>
          </cell>
          <cell r="U2364">
            <v>0</v>
          </cell>
          <cell r="V2364">
            <v>19600.784070319551</v>
          </cell>
        </row>
        <row r="2365">
          <cell r="D2365" t="str">
            <v>DCSH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0</v>
          </cell>
          <cell r="L2365">
            <v>1.467464284602171E-3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  <cell r="S2365">
            <v>0</v>
          </cell>
          <cell r="T2365">
            <v>0</v>
          </cell>
          <cell r="U2365">
            <v>0</v>
          </cell>
          <cell r="V2365">
            <v>1.467464284602171E-3</v>
          </cell>
        </row>
        <row r="2366">
          <cell r="D2366" t="str">
            <v>DCHW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  <cell r="J2366">
            <v>0</v>
          </cell>
          <cell r="K2366">
            <v>0</v>
          </cell>
          <cell r="L2366">
            <v>1.467464284602171E-3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  <cell r="S2366">
            <v>0</v>
          </cell>
          <cell r="T2366">
            <v>0</v>
          </cell>
          <cell r="U2366">
            <v>0</v>
          </cell>
          <cell r="V2366">
            <v>1.467464284602171E-3</v>
          </cell>
        </row>
        <row r="2367">
          <cell r="D2367" t="str">
            <v/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  <cell r="S2367">
            <v>0</v>
          </cell>
          <cell r="T2367">
            <v>0</v>
          </cell>
          <cell r="U2367">
            <v>0</v>
          </cell>
          <cell r="V2367">
            <v>0</v>
          </cell>
        </row>
        <row r="2368">
          <cell r="D2368" t="str">
            <v/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  <cell r="S2368">
            <v>0</v>
          </cell>
          <cell r="T2368">
            <v>0</v>
          </cell>
          <cell r="U2368">
            <v>0</v>
          </cell>
          <cell r="V2368">
            <v>0</v>
          </cell>
        </row>
        <row r="2369">
          <cell r="D2369" t="str">
            <v/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  <cell r="T2369">
            <v>0</v>
          </cell>
          <cell r="U2369">
            <v>0</v>
          </cell>
          <cell r="V2369">
            <v>0</v>
          </cell>
        </row>
        <row r="2370">
          <cell r="D2370" t="str">
            <v/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  <cell r="S2370">
            <v>0</v>
          </cell>
          <cell r="T2370">
            <v>0</v>
          </cell>
          <cell r="U2370">
            <v>0</v>
          </cell>
          <cell r="V2370">
            <v>0</v>
          </cell>
        </row>
        <row r="2371">
          <cell r="D2371" t="str">
            <v/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  <cell r="S2371">
            <v>0</v>
          </cell>
          <cell r="T2371">
            <v>0</v>
          </cell>
          <cell r="U2371">
            <v>0</v>
          </cell>
          <cell r="V2371">
            <v>0</v>
          </cell>
        </row>
        <row r="2372">
          <cell r="D2372" t="str">
            <v/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  <cell r="S2372">
            <v>0</v>
          </cell>
          <cell r="T2372">
            <v>0</v>
          </cell>
          <cell r="U2372">
            <v>0</v>
          </cell>
          <cell r="V2372">
            <v>0</v>
          </cell>
        </row>
        <row r="2373">
          <cell r="D2373" t="str">
            <v/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  <cell r="S2373">
            <v>0</v>
          </cell>
          <cell r="T2373">
            <v>0</v>
          </cell>
          <cell r="U2373">
            <v>0</v>
          </cell>
          <cell r="V2373">
            <v>0</v>
          </cell>
        </row>
        <row r="2374">
          <cell r="D2374" t="str">
            <v/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  <cell r="T2374">
            <v>0</v>
          </cell>
          <cell r="U2374">
            <v>0</v>
          </cell>
          <cell r="V2374">
            <v>0</v>
          </cell>
        </row>
        <row r="2375">
          <cell r="D2375" t="str">
            <v>ND1</v>
          </cell>
          <cell r="E2375">
            <v>869075.32624594937</v>
          </cell>
          <cell r="F2375">
            <v>0</v>
          </cell>
          <cell r="G2375">
            <v>0</v>
          </cell>
          <cell r="H2375">
            <v>4431372.9877956798</v>
          </cell>
          <cell r="I2375">
            <v>6852948.559784364</v>
          </cell>
          <cell r="J2375">
            <v>4290604.4603793528</v>
          </cell>
          <cell r="K2375">
            <v>1752826.277560909</v>
          </cell>
          <cell r="L2375">
            <v>0</v>
          </cell>
          <cell r="M2375">
            <v>0</v>
          </cell>
          <cell r="N2375">
            <v>0</v>
          </cell>
          <cell r="O2375">
            <v>0</v>
          </cell>
          <cell r="P2375">
            <v>0</v>
          </cell>
          <cell r="Q2375">
            <v>0</v>
          </cell>
          <cell r="R2375">
            <v>0</v>
          </cell>
          <cell r="S2375">
            <v>0</v>
          </cell>
          <cell r="T2375">
            <v>0</v>
          </cell>
          <cell r="U2375">
            <v>0</v>
          </cell>
          <cell r="V2375">
            <v>18196827.611766256</v>
          </cell>
        </row>
        <row r="2376">
          <cell r="D2376" t="str">
            <v>ND1.R</v>
          </cell>
          <cell r="E2376">
            <v>0</v>
          </cell>
          <cell r="F2376">
            <v>0</v>
          </cell>
          <cell r="G2376">
            <v>0</v>
          </cell>
          <cell r="H2376">
            <v>5.288121295675368E-2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  <cell r="M2376">
            <v>0</v>
          </cell>
          <cell r="N2376">
            <v>0</v>
          </cell>
          <cell r="O2376">
            <v>0</v>
          </cell>
          <cell r="P2376">
            <v>0</v>
          </cell>
          <cell r="Q2376">
            <v>0</v>
          </cell>
          <cell r="R2376">
            <v>0</v>
          </cell>
          <cell r="S2376">
            <v>0</v>
          </cell>
          <cell r="T2376">
            <v>0</v>
          </cell>
          <cell r="U2376">
            <v>0</v>
          </cell>
          <cell r="V2376">
            <v>5.288121295675368E-2</v>
          </cell>
        </row>
        <row r="2377">
          <cell r="D2377" t="str">
            <v/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  <cell r="M2377">
            <v>0</v>
          </cell>
          <cell r="N2377">
            <v>0</v>
          </cell>
          <cell r="O2377">
            <v>0</v>
          </cell>
          <cell r="P2377">
            <v>0</v>
          </cell>
          <cell r="Q2377">
            <v>0</v>
          </cell>
          <cell r="R2377">
            <v>0</v>
          </cell>
          <cell r="S2377">
            <v>0</v>
          </cell>
          <cell r="T2377">
            <v>0</v>
          </cell>
          <cell r="U2377">
            <v>0</v>
          </cell>
          <cell r="V2377">
            <v>0</v>
          </cell>
        </row>
        <row r="2378">
          <cell r="D2378" t="str">
            <v/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  <cell r="M2378">
            <v>0</v>
          </cell>
          <cell r="N2378">
            <v>0</v>
          </cell>
          <cell r="O2378">
            <v>0</v>
          </cell>
          <cell r="P2378">
            <v>0</v>
          </cell>
          <cell r="Q2378">
            <v>0</v>
          </cell>
          <cell r="R2378">
            <v>0</v>
          </cell>
          <cell r="S2378">
            <v>0</v>
          </cell>
          <cell r="T2378">
            <v>0</v>
          </cell>
          <cell r="U2378">
            <v>0</v>
          </cell>
          <cell r="V2378">
            <v>0</v>
          </cell>
        </row>
        <row r="2379">
          <cell r="D2379" t="str">
            <v/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  <cell r="M2379">
            <v>0</v>
          </cell>
          <cell r="N2379">
            <v>0</v>
          </cell>
          <cell r="O2379">
            <v>0</v>
          </cell>
          <cell r="P2379">
            <v>0</v>
          </cell>
          <cell r="Q2379">
            <v>0</v>
          </cell>
          <cell r="R2379">
            <v>0</v>
          </cell>
          <cell r="S2379">
            <v>0</v>
          </cell>
          <cell r="T2379">
            <v>0</v>
          </cell>
          <cell r="U2379">
            <v>0</v>
          </cell>
          <cell r="V2379">
            <v>0</v>
          </cell>
        </row>
        <row r="2380">
          <cell r="D2380" t="str">
            <v/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  <cell r="M2380">
            <v>0</v>
          </cell>
          <cell r="N2380">
            <v>0</v>
          </cell>
          <cell r="O2380">
            <v>0</v>
          </cell>
          <cell r="P2380">
            <v>0</v>
          </cell>
          <cell r="Q2380">
            <v>0</v>
          </cell>
          <cell r="R2380">
            <v>0</v>
          </cell>
          <cell r="S2380">
            <v>0</v>
          </cell>
          <cell r="T2380">
            <v>0</v>
          </cell>
          <cell r="U2380">
            <v>0</v>
          </cell>
          <cell r="V2380">
            <v>0</v>
          </cell>
        </row>
        <row r="2381">
          <cell r="D2381" t="str">
            <v/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  <cell r="M2381">
            <v>0</v>
          </cell>
          <cell r="N2381">
            <v>0</v>
          </cell>
          <cell r="O2381">
            <v>0</v>
          </cell>
          <cell r="P2381">
            <v>0</v>
          </cell>
          <cell r="Q2381">
            <v>0</v>
          </cell>
          <cell r="R2381">
            <v>0</v>
          </cell>
          <cell r="S2381">
            <v>0</v>
          </cell>
          <cell r="T2381">
            <v>0</v>
          </cell>
          <cell r="U2381">
            <v>0</v>
          </cell>
          <cell r="V2381">
            <v>0</v>
          </cell>
        </row>
        <row r="2382">
          <cell r="D2382" t="str">
            <v/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  <cell r="M2382">
            <v>0</v>
          </cell>
          <cell r="N2382">
            <v>0</v>
          </cell>
          <cell r="O2382">
            <v>0</v>
          </cell>
          <cell r="P2382">
            <v>0</v>
          </cell>
          <cell r="Q2382">
            <v>0</v>
          </cell>
          <cell r="R2382">
            <v>0</v>
          </cell>
          <cell r="S2382">
            <v>0</v>
          </cell>
          <cell r="T2382">
            <v>0</v>
          </cell>
          <cell r="U2382">
            <v>0</v>
          </cell>
          <cell r="V2382">
            <v>0</v>
          </cell>
        </row>
        <row r="2383">
          <cell r="D2383" t="str">
            <v/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  <cell r="M2383">
            <v>0</v>
          </cell>
          <cell r="N2383">
            <v>0</v>
          </cell>
          <cell r="O2383">
            <v>0</v>
          </cell>
          <cell r="P2383">
            <v>0</v>
          </cell>
          <cell r="Q2383">
            <v>0</v>
          </cell>
          <cell r="R2383">
            <v>0</v>
          </cell>
          <cell r="S2383">
            <v>0</v>
          </cell>
          <cell r="T2383">
            <v>0</v>
          </cell>
          <cell r="U2383">
            <v>0</v>
          </cell>
          <cell r="V2383">
            <v>0</v>
          </cell>
        </row>
        <row r="2384">
          <cell r="D2384" t="str">
            <v/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  <cell r="M2384">
            <v>0</v>
          </cell>
          <cell r="N2384">
            <v>0</v>
          </cell>
          <cell r="O2384">
            <v>0</v>
          </cell>
          <cell r="P2384">
            <v>0</v>
          </cell>
          <cell r="Q2384">
            <v>0</v>
          </cell>
          <cell r="R2384">
            <v>0</v>
          </cell>
          <cell r="S2384">
            <v>0</v>
          </cell>
          <cell r="T2384">
            <v>0</v>
          </cell>
          <cell r="U2384">
            <v>0</v>
          </cell>
          <cell r="V2384">
            <v>0</v>
          </cell>
        </row>
        <row r="2385">
          <cell r="D2385" t="str">
            <v/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  <cell r="M2385">
            <v>0</v>
          </cell>
          <cell r="N2385">
            <v>0</v>
          </cell>
          <cell r="O2385">
            <v>0</v>
          </cell>
          <cell r="P2385">
            <v>0</v>
          </cell>
          <cell r="Q2385">
            <v>0</v>
          </cell>
          <cell r="R2385">
            <v>0</v>
          </cell>
          <cell r="S2385">
            <v>0</v>
          </cell>
          <cell r="T2385">
            <v>0</v>
          </cell>
          <cell r="U2385">
            <v>0</v>
          </cell>
          <cell r="V2385">
            <v>0</v>
          </cell>
        </row>
        <row r="2386">
          <cell r="D2386" t="str">
            <v/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  <cell r="M2386">
            <v>0</v>
          </cell>
          <cell r="N2386">
            <v>0</v>
          </cell>
          <cell r="O2386">
            <v>0</v>
          </cell>
          <cell r="P2386">
            <v>0</v>
          </cell>
          <cell r="Q2386">
            <v>0</v>
          </cell>
          <cell r="R2386">
            <v>0</v>
          </cell>
          <cell r="S2386">
            <v>0</v>
          </cell>
          <cell r="T2386">
            <v>0</v>
          </cell>
          <cell r="U2386">
            <v>0</v>
          </cell>
          <cell r="V2386">
            <v>0</v>
          </cell>
        </row>
        <row r="2387">
          <cell r="D2387" t="str">
            <v>ND2</v>
          </cell>
          <cell r="E2387">
            <v>1178276.4002098574</v>
          </cell>
          <cell r="F2387">
            <v>0</v>
          </cell>
          <cell r="G2387">
            <v>0</v>
          </cell>
          <cell r="H2387">
            <v>9952763.2007628996</v>
          </cell>
          <cell r="I2387">
            <v>24138059.84637076</v>
          </cell>
          <cell r="J2387">
            <v>27715318.389106046</v>
          </cell>
          <cell r="K2387">
            <v>19810213.191025287</v>
          </cell>
          <cell r="L2387">
            <v>5715563.9112709817</v>
          </cell>
          <cell r="M2387">
            <v>0</v>
          </cell>
          <cell r="N2387">
            <v>0</v>
          </cell>
          <cell r="O2387">
            <v>0</v>
          </cell>
          <cell r="P2387">
            <v>0</v>
          </cell>
          <cell r="Q2387">
            <v>0</v>
          </cell>
          <cell r="R2387">
            <v>0</v>
          </cell>
          <cell r="S2387">
            <v>0</v>
          </cell>
          <cell r="T2387">
            <v>0</v>
          </cell>
          <cell r="U2387">
            <v>0</v>
          </cell>
          <cell r="V2387">
            <v>88510194.938745826</v>
          </cell>
        </row>
        <row r="2388"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7.1419566882292465E-2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  <cell r="M2388">
            <v>0</v>
          </cell>
          <cell r="N2388">
            <v>0</v>
          </cell>
          <cell r="O2388">
            <v>0</v>
          </cell>
          <cell r="P2388">
            <v>0</v>
          </cell>
          <cell r="Q2388">
            <v>0</v>
          </cell>
          <cell r="R2388">
            <v>0</v>
          </cell>
          <cell r="S2388">
            <v>0</v>
          </cell>
          <cell r="T2388">
            <v>0</v>
          </cell>
          <cell r="U2388">
            <v>0</v>
          </cell>
          <cell r="V2388">
            <v>7.1419566882292465E-2</v>
          </cell>
        </row>
        <row r="2389">
          <cell r="D2389" t="str">
            <v>ND5</v>
          </cell>
          <cell r="E2389">
            <v>202935.51836345423</v>
          </cell>
          <cell r="F2389">
            <v>0</v>
          </cell>
          <cell r="G2389">
            <v>0</v>
          </cell>
          <cell r="H2389">
            <v>1562436.6085354739</v>
          </cell>
          <cell r="I2389">
            <v>3558558.1182226688</v>
          </cell>
          <cell r="J2389">
            <v>3972107.3690810921</v>
          </cell>
          <cell r="K2389">
            <v>2498765.7687136251</v>
          </cell>
          <cell r="L2389">
            <v>803705.73214032664</v>
          </cell>
          <cell r="M2389">
            <v>0</v>
          </cell>
          <cell r="N2389">
            <v>0</v>
          </cell>
          <cell r="O2389">
            <v>0</v>
          </cell>
          <cell r="P2389">
            <v>0</v>
          </cell>
          <cell r="Q2389">
            <v>0</v>
          </cell>
          <cell r="R2389">
            <v>0</v>
          </cell>
          <cell r="S2389">
            <v>0</v>
          </cell>
          <cell r="T2389">
            <v>0</v>
          </cell>
          <cell r="U2389">
            <v>0</v>
          </cell>
          <cell r="V2389">
            <v>12598509.115056641</v>
          </cell>
        </row>
        <row r="2390">
          <cell r="D2390" t="str">
            <v>ND7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  <cell r="M2390">
            <v>0</v>
          </cell>
          <cell r="N2390">
            <v>0</v>
          </cell>
          <cell r="O2390">
            <v>0</v>
          </cell>
          <cell r="P2390">
            <v>0</v>
          </cell>
          <cell r="Q2390">
            <v>0</v>
          </cell>
          <cell r="R2390">
            <v>0</v>
          </cell>
          <cell r="S2390">
            <v>0</v>
          </cell>
          <cell r="T2390">
            <v>0</v>
          </cell>
          <cell r="U2390">
            <v>0</v>
          </cell>
          <cell r="V2390">
            <v>0</v>
          </cell>
        </row>
        <row r="2391">
          <cell r="D2391" t="str">
            <v/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  <cell r="M2391">
            <v>0</v>
          </cell>
          <cell r="N2391">
            <v>0</v>
          </cell>
          <cell r="O2391">
            <v>0</v>
          </cell>
          <cell r="P2391">
            <v>0</v>
          </cell>
          <cell r="Q2391">
            <v>0</v>
          </cell>
          <cell r="R2391">
            <v>0</v>
          </cell>
          <cell r="S2391">
            <v>0</v>
          </cell>
          <cell r="T2391">
            <v>0</v>
          </cell>
          <cell r="U2391">
            <v>0</v>
          </cell>
          <cell r="V2391">
            <v>0</v>
          </cell>
        </row>
        <row r="2392">
          <cell r="D2392" t="str">
            <v/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  <cell r="M2392">
            <v>0</v>
          </cell>
          <cell r="N2392">
            <v>0</v>
          </cell>
          <cell r="O2392">
            <v>0</v>
          </cell>
          <cell r="P2392">
            <v>0</v>
          </cell>
          <cell r="Q2392">
            <v>0</v>
          </cell>
          <cell r="R2392">
            <v>0</v>
          </cell>
          <cell r="S2392">
            <v>0</v>
          </cell>
          <cell r="T2392">
            <v>0</v>
          </cell>
          <cell r="U2392">
            <v>0</v>
          </cell>
          <cell r="V2392">
            <v>0</v>
          </cell>
        </row>
        <row r="2393">
          <cell r="D2393" t="str">
            <v/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  <cell r="M2393">
            <v>0</v>
          </cell>
          <cell r="N2393">
            <v>0</v>
          </cell>
          <cell r="O2393">
            <v>0</v>
          </cell>
          <cell r="P2393">
            <v>0</v>
          </cell>
          <cell r="Q2393">
            <v>0</v>
          </cell>
          <cell r="R2393">
            <v>0</v>
          </cell>
          <cell r="S2393">
            <v>0</v>
          </cell>
          <cell r="T2393">
            <v>0</v>
          </cell>
          <cell r="U2393">
            <v>0</v>
          </cell>
          <cell r="V2393">
            <v>0</v>
          </cell>
        </row>
        <row r="2394">
          <cell r="D2394" t="str">
            <v/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  <cell r="M2394">
            <v>0</v>
          </cell>
          <cell r="N2394">
            <v>0</v>
          </cell>
          <cell r="O2394">
            <v>0</v>
          </cell>
          <cell r="P2394">
            <v>0</v>
          </cell>
          <cell r="Q2394">
            <v>0</v>
          </cell>
          <cell r="R2394">
            <v>0</v>
          </cell>
          <cell r="S2394">
            <v>0</v>
          </cell>
          <cell r="T2394">
            <v>0</v>
          </cell>
          <cell r="U2394">
            <v>0</v>
          </cell>
          <cell r="V2394">
            <v>0</v>
          </cell>
        </row>
        <row r="2395">
          <cell r="D2395" t="str">
            <v/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  <cell r="M2395">
            <v>0</v>
          </cell>
          <cell r="N2395">
            <v>0</v>
          </cell>
          <cell r="O2395">
            <v>0</v>
          </cell>
          <cell r="P2395">
            <v>0</v>
          </cell>
          <cell r="Q2395">
            <v>0</v>
          </cell>
          <cell r="R2395">
            <v>0</v>
          </cell>
          <cell r="S2395">
            <v>0</v>
          </cell>
          <cell r="T2395">
            <v>0</v>
          </cell>
          <cell r="U2395">
            <v>0</v>
          </cell>
          <cell r="V2395">
            <v>0</v>
          </cell>
        </row>
        <row r="2396">
          <cell r="D2396" t="str">
            <v/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  <cell r="M2396">
            <v>0</v>
          </cell>
          <cell r="N2396">
            <v>0</v>
          </cell>
          <cell r="O2396">
            <v>0</v>
          </cell>
          <cell r="P2396">
            <v>0</v>
          </cell>
          <cell r="Q2396">
            <v>0</v>
          </cell>
          <cell r="R2396">
            <v>0</v>
          </cell>
          <cell r="S2396">
            <v>0</v>
          </cell>
          <cell r="T2396">
            <v>0</v>
          </cell>
          <cell r="U2396">
            <v>0</v>
          </cell>
          <cell r="V2396">
            <v>0</v>
          </cell>
        </row>
        <row r="2397">
          <cell r="D2397" t="str">
            <v/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  <cell r="M2397">
            <v>0</v>
          </cell>
          <cell r="N2397">
            <v>0</v>
          </cell>
          <cell r="O2397">
            <v>0</v>
          </cell>
          <cell r="P2397">
            <v>0</v>
          </cell>
          <cell r="Q2397">
            <v>0</v>
          </cell>
          <cell r="R2397">
            <v>0</v>
          </cell>
          <cell r="S2397">
            <v>0</v>
          </cell>
          <cell r="T2397">
            <v>0</v>
          </cell>
          <cell r="U2397">
            <v>0</v>
          </cell>
          <cell r="V2397">
            <v>0</v>
          </cell>
        </row>
        <row r="2398">
          <cell r="D2398" t="str">
            <v/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  <cell r="M2398">
            <v>0</v>
          </cell>
          <cell r="N2398">
            <v>0</v>
          </cell>
          <cell r="O2398">
            <v>0</v>
          </cell>
          <cell r="P2398">
            <v>0</v>
          </cell>
          <cell r="Q2398">
            <v>0</v>
          </cell>
          <cell r="R2398">
            <v>0</v>
          </cell>
          <cell r="S2398">
            <v>0</v>
          </cell>
          <cell r="T2398">
            <v>0</v>
          </cell>
          <cell r="U2398">
            <v>0</v>
          </cell>
          <cell r="V2398">
            <v>0</v>
          </cell>
        </row>
        <row r="2399">
          <cell r="D2399" t="str">
            <v>ND3</v>
          </cell>
          <cell r="E2399">
            <v>243431.7557068207</v>
          </cell>
          <cell r="F2399">
            <v>0</v>
          </cell>
          <cell r="G2399">
            <v>0</v>
          </cell>
          <cell r="H2399">
            <v>1128805.2055975208</v>
          </cell>
          <cell r="I2399">
            <v>2374655.7611749545</v>
          </cell>
          <cell r="J2399">
            <v>2407198.2021599123</v>
          </cell>
          <cell r="K2399">
            <v>3027676.7433759393</v>
          </cell>
          <cell r="L2399">
            <v>364677.25152270833</v>
          </cell>
          <cell r="M2399">
            <v>0</v>
          </cell>
          <cell r="N2399">
            <v>0</v>
          </cell>
          <cell r="O2399">
            <v>0</v>
          </cell>
          <cell r="P2399">
            <v>0</v>
          </cell>
          <cell r="Q2399">
            <v>0</v>
          </cell>
          <cell r="R2399">
            <v>0</v>
          </cell>
          <cell r="S2399">
            <v>0</v>
          </cell>
          <cell r="T2399">
            <v>0</v>
          </cell>
          <cell r="U2399">
            <v>0</v>
          </cell>
          <cell r="V2399">
            <v>9546444.9195378572</v>
          </cell>
        </row>
        <row r="2400">
          <cell r="D2400" t="str">
            <v/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  <cell r="M2400">
            <v>0</v>
          </cell>
          <cell r="N2400">
            <v>0</v>
          </cell>
          <cell r="O2400">
            <v>0</v>
          </cell>
          <cell r="P2400">
            <v>0</v>
          </cell>
          <cell r="Q2400">
            <v>0</v>
          </cell>
          <cell r="R2400">
            <v>0</v>
          </cell>
          <cell r="S2400">
            <v>0</v>
          </cell>
          <cell r="T2400">
            <v>0</v>
          </cell>
          <cell r="U2400">
            <v>0</v>
          </cell>
          <cell r="V2400">
            <v>0</v>
          </cell>
        </row>
        <row r="2401">
          <cell r="D2401" t="str">
            <v/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  <cell r="M2401">
            <v>0</v>
          </cell>
          <cell r="N2401">
            <v>0</v>
          </cell>
          <cell r="O2401">
            <v>0</v>
          </cell>
          <cell r="P2401">
            <v>0</v>
          </cell>
          <cell r="Q2401">
            <v>0</v>
          </cell>
          <cell r="R2401">
            <v>0</v>
          </cell>
          <cell r="S2401">
            <v>0</v>
          </cell>
          <cell r="T2401">
            <v>0</v>
          </cell>
          <cell r="U2401">
            <v>0</v>
          </cell>
          <cell r="V2401">
            <v>0</v>
          </cell>
        </row>
        <row r="2402">
          <cell r="D2402" t="str">
            <v/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  <cell r="M2402">
            <v>0</v>
          </cell>
          <cell r="N2402">
            <v>0</v>
          </cell>
          <cell r="O2402">
            <v>0</v>
          </cell>
          <cell r="P2402">
            <v>0</v>
          </cell>
          <cell r="Q2402">
            <v>0</v>
          </cell>
          <cell r="R2402">
            <v>0</v>
          </cell>
          <cell r="S2402">
            <v>0</v>
          </cell>
          <cell r="T2402">
            <v>0</v>
          </cell>
          <cell r="U2402">
            <v>0</v>
          </cell>
          <cell r="V2402">
            <v>0</v>
          </cell>
        </row>
        <row r="2403">
          <cell r="D2403" t="str">
            <v/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  <cell r="M2403">
            <v>0</v>
          </cell>
          <cell r="N2403">
            <v>0</v>
          </cell>
          <cell r="O2403">
            <v>0</v>
          </cell>
          <cell r="P2403">
            <v>0</v>
          </cell>
          <cell r="Q2403">
            <v>0</v>
          </cell>
          <cell r="R2403">
            <v>0</v>
          </cell>
          <cell r="S2403">
            <v>0</v>
          </cell>
          <cell r="T2403">
            <v>0</v>
          </cell>
          <cell r="U2403">
            <v>0</v>
          </cell>
          <cell r="V2403">
            <v>0</v>
          </cell>
        </row>
        <row r="2404">
          <cell r="D2404" t="str">
            <v/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  <cell r="M2404">
            <v>0</v>
          </cell>
          <cell r="N2404">
            <v>0</v>
          </cell>
          <cell r="O2404">
            <v>0</v>
          </cell>
          <cell r="P2404">
            <v>0</v>
          </cell>
          <cell r="Q2404">
            <v>0</v>
          </cell>
          <cell r="R2404">
            <v>0</v>
          </cell>
          <cell r="S2404">
            <v>0</v>
          </cell>
          <cell r="T2404">
            <v>0</v>
          </cell>
          <cell r="U2404">
            <v>0</v>
          </cell>
          <cell r="V2404">
            <v>0</v>
          </cell>
        </row>
        <row r="2405">
          <cell r="D2405" t="str">
            <v/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  <cell r="M2405">
            <v>0</v>
          </cell>
          <cell r="N2405">
            <v>0</v>
          </cell>
          <cell r="O2405">
            <v>0</v>
          </cell>
          <cell r="P2405">
            <v>0</v>
          </cell>
          <cell r="Q2405">
            <v>0</v>
          </cell>
          <cell r="R2405">
            <v>0</v>
          </cell>
          <cell r="S2405">
            <v>0</v>
          </cell>
          <cell r="T2405">
            <v>0</v>
          </cell>
          <cell r="U2405">
            <v>0</v>
          </cell>
          <cell r="V2405">
            <v>0</v>
          </cell>
        </row>
        <row r="2406">
          <cell r="D2406" t="str">
            <v/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</row>
        <row r="2407">
          <cell r="D2407" t="str">
            <v/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  <cell r="M2407">
            <v>0</v>
          </cell>
          <cell r="N2407">
            <v>0</v>
          </cell>
          <cell r="O2407">
            <v>0</v>
          </cell>
          <cell r="P2407">
            <v>0</v>
          </cell>
          <cell r="Q2407">
            <v>0</v>
          </cell>
          <cell r="R2407">
            <v>0</v>
          </cell>
          <cell r="S2407">
            <v>0</v>
          </cell>
          <cell r="T2407">
            <v>0</v>
          </cell>
          <cell r="U2407">
            <v>0</v>
          </cell>
          <cell r="V2407">
            <v>0</v>
          </cell>
        </row>
        <row r="2408">
          <cell r="D2408" t="str">
            <v/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  <cell r="M2408">
            <v>0</v>
          </cell>
          <cell r="N2408">
            <v>0</v>
          </cell>
          <cell r="O2408">
            <v>0</v>
          </cell>
          <cell r="P2408">
            <v>0</v>
          </cell>
          <cell r="Q2408">
            <v>0</v>
          </cell>
          <cell r="R2408">
            <v>0</v>
          </cell>
          <cell r="S2408">
            <v>0</v>
          </cell>
          <cell r="T2408">
            <v>0</v>
          </cell>
          <cell r="U2408">
            <v>0</v>
          </cell>
          <cell r="V2408">
            <v>0</v>
          </cell>
        </row>
        <row r="2409">
          <cell r="D2409" t="str">
            <v/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  <cell r="M2409">
            <v>0</v>
          </cell>
          <cell r="N2409">
            <v>0</v>
          </cell>
          <cell r="O2409">
            <v>0</v>
          </cell>
          <cell r="P2409">
            <v>0</v>
          </cell>
          <cell r="Q2409">
            <v>0</v>
          </cell>
          <cell r="R2409">
            <v>0</v>
          </cell>
          <cell r="S2409">
            <v>0</v>
          </cell>
          <cell r="T2409">
            <v>0</v>
          </cell>
          <cell r="U2409">
            <v>0</v>
          </cell>
          <cell r="V2409">
            <v>0</v>
          </cell>
        </row>
        <row r="2410">
          <cell r="D2410" t="str">
            <v/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  <cell r="M2410">
            <v>0</v>
          </cell>
          <cell r="N2410">
            <v>0</v>
          </cell>
          <cell r="O2410">
            <v>0</v>
          </cell>
          <cell r="P2410">
            <v>0</v>
          </cell>
          <cell r="Q2410">
            <v>0</v>
          </cell>
          <cell r="R2410">
            <v>0</v>
          </cell>
          <cell r="S2410">
            <v>0</v>
          </cell>
          <cell r="T2410">
            <v>0</v>
          </cell>
          <cell r="U2410">
            <v>0</v>
          </cell>
          <cell r="V2410">
            <v>0</v>
          </cell>
        </row>
        <row r="2411">
          <cell r="D2411" t="str">
            <v>PL2</v>
          </cell>
          <cell r="E2411">
            <v>0</v>
          </cell>
          <cell r="F2411">
            <v>0</v>
          </cell>
          <cell r="G2411">
            <v>0</v>
          </cell>
          <cell r="H2411">
            <v>2838310.6563917655</v>
          </cell>
          <cell r="I2411">
            <v>0</v>
          </cell>
          <cell r="J2411">
            <v>0</v>
          </cell>
          <cell r="K2411">
            <v>0</v>
          </cell>
          <cell r="L2411">
            <v>1577597.4593161</v>
          </cell>
          <cell r="M2411">
            <v>0</v>
          </cell>
          <cell r="N2411">
            <v>0</v>
          </cell>
          <cell r="O2411">
            <v>0</v>
          </cell>
          <cell r="P2411">
            <v>0</v>
          </cell>
          <cell r="Q2411">
            <v>0</v>
          </cell>
          <cell r="R2411">
            <v>0</v>
          </cell>
          <cell r="S2411">
            <v>0</v>
          </cell>
          <cell r="T2411">
            <v>0</v>
          </cell>
          <cell r="U2411">
            <v>0</v>
          </cell>
          <cell r="V2411">
            <v>4415908.115707865</v>
          </cell>
        </row>
        <row r="2412"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  <cell r="M2412">
            <v>0</v>
          </cell>
          <cell r="N2412">
            <v>0</v>
          </cell>
          <cell r="O2412">
            <v>0</v>
          </cell>
          <cell r="P2412">
            <v>0</v>
          </cell>
          <cell r="Q2412">
            <v>0</v>
          </cell>
          <cell r="R2412">
            <v>0</v>
          </cell>
          <cell r="S2412">
            <v>0</v>
          </cell>
          <cell r="T2412">
            <v>0</v>
          </cell>
          <cell r="U2412">
            <v>0</v>
          </cell>
          <cell r="V2412">
            <v>0</v>
          </cell>
        </row>
        <row r="2413">
          <cell r="D2413" t="str">
            <v/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  <cell r="M2413">
            <v>0</v>
          </cell>
          <cell r="N2413">
            <v>0</v>
          </cell>
          <cell r="O2413">
            <v>0</v>
          </cell>
          <cell r="P2413">
            <v>0</v>
          </cell>
          <cell r="Q2413">
            <v>0</v>
          </cell>
          <cell r="R2413">
            <v>0</v>
          </cell>
          <cell r="S2413">
            <v>0</v>
          </cell>
          <cell r="T2413">
            <v>0</v>
          </cell>
          <cell r="U2413">
            <v>0</v>
          </cell>
          <cell r="V2413">
            <v>0</v>
          </cell>
        </row>
        <row r="2414">
          <cell r="D2414" t="str">
            <v>DLk</v>
          </cell>
          <cell r="E2414">
            <v>0</v>
          </cell>
          <cell r="F2414">
            <v>0</v>
          </cell>
          <cell r="G2414">
            <v>57.614576157742036</v>
          </cell>
          <cell r="H2414">
            <v>1.9534207238562251E-2</v>
          </cell>
          <cell r="I2414">
            <v>0</v>
          </cell>
          <cell r="J2414">
            <v>0</v>
          </cell>
          <cell r="K2414">
            <v>0</v>
          </cell>
          <cell r="L2414">
            <v>1.1913100691372785E-2</v>
          </cell>
          <cell r="M2414">
            <v>0</v>
          </cell>
          <cell r="N2414">
            <v>0</v>
          </cell>
          <cell r="O2414">
            <v>0</v>
          </cell>
          <cell r="P2414">
            <v>0</v>
          </cell>
          <cell r="Q2414">
            <v>0</v>
          </cell>
          <cell r="R2414">
            <v>0</v>
          </cell>
          <cell r="S2414">
            <v>0</v>
          </cell>
          <cell r="T2414">
            <v>0</v>
          </cell>
          <cell r="U2414">
            <v>0</v>
          </cell>
          <cell r="V2414">
            <v>57.646023465671973</v>
          </cell>
        </row>
        <row r="2415">
          <cell r="D2415" t="str">
            <v>DLDKk</v>
          </cell>
          <cell r="E2415">
            <v>0</v>
          </cell>
          <cell r="F2415">
            <v>0</v>
          </cell>
          <cell r="G2415">
            <v>49.346665388579481</v>
          </cell>
          <cell r="H2415">
            <v>1.3254989075353728E-2</v>
          </cell>
          <cell r="I2415">
            <v>0</v>
          </cell>
          <cell r="J2415">
            <v>0</v>
          </cell>
          <cell r="K2415">
            <v>0</v>
          </cell>
          <cell r="L2415">
            <v>1.1431659820784206E-2</v>
          </cell>
          <cell r="M2415">
            <v>0</v>
          </cell>
          <cell r="N2415">
            <v>0</v>
          </cell>
          <cell r="O2415">
            <v>0</v>
          </cell>
          <cell r="P2415">
            <v>0</v>
          </cell>
          <cell r="Q2415">
            <v>0</v>
          </cell>
          <cell r="R2415">
            <v>0</v>
          </cell>
          <cell r="S2415">
            <v>0</v>
          </cell>
          <cell r="T2415">
            <v>0</v>
          </cell>
          <cell r="U2415">
            <v>0</v>
          </cell>
          <cell r="V2415">
            <v>49.371352037475624</v>
          </cell>
        </row>
        <row r="2416">
          <cell r="D2416" t="str">
            <v>DLCXXk</v>
          </cell>
          <cell r="E2416">
            <v>0</v>
          </cell>
          <cell r="F2416">
            <v>0</v>
          </cell>
          <cell r="G2416">
            <v>66.030145312437639</v>
          </cell>
          <cell r="H2416">
            <v>2.3068188097138016E-2</v>
          </cell>
          <cell r="I2416">
            <v>0</v>
          </cell>
          <cell r="J2416">
            <v>0</v>
          </cell>
          <cell r="K2416">
            <v>0</v>
          </cell>
          <cell r="L2416">
            <v>1.3787647059834707E-2</v>
          </cell>
          <cell r="M2416">
            <v>0</v>
          </cell>
          <cell r="N2416">
            <v>0</v>
          </cell>
          <cell r="O2416">
            <v>0</v>
          </cell>
          <cell r="P2416">
            <v>0</v>
          </cell>
          <cell r="Q2416">
            <v>0</v>
          </cell>
          <cell r="R2416">
            <v>0</v>
          </cell>
          <cell r="S2416">
            <v>0</v>
          </cell>
          <cell r="T2416">
            <v>0</v>
          </cell>
          <cell r="U2416">
            <v>0</v>
          </cell>
          <cell r="V2416">
            <v>66.06700114759461</v>
          </cell>
        </row>
        <row r="2417">
          <cell r="D2417" t="str">
            <v/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  <cell r="M2417">
            <v>0</v>
          </cell>
          <cell r="N2417">
            <v>0</v>
          </cell>
          <cell r="O2417">
            <v>0</v>
          </cell>
          <cell r="P2417">
            <v>0</v>
          </cell>
          <cell r="Q2417">
            <v>0</v>
          </cell>
          <cell r="R2417">
            <v>0</v>
          </cell>
          <cell r="S2417">
            <v>0</v>
          </cell>
          <cell r="T2417">
            <v>0</v>
          </cell>
          <cell r="U2417">
            <v>0</v>
          </cell>
          <cell r="V2417">
            <v>0</v>
          </cell>
        </row>
        <row r="2418">
          <cell r="D2418" t="str">
            <v/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  <cell r="M2418">
            <v>0</v>
          </cell>
          <cell r="N2418">
            <v>0</v>
          </cell>
          <cell r="O2418">
            <v>0</v>
          </cell>
          <cell r="P2418">
            <v>0</v>
          </cell>
          <cell r="Q2418">
            <v>0</v>
          </cell>
          <cell r="R2418">
            <v>0</v>
          </cell>
          <cell r="S2418">
            <v>0</v>
          </cell>
          <cell r="T2418">
            <v>0</v>
          </cell>
          <cell r="U2418">
            <v>0</v>
          </cell>
          <cell r="V2418">
            <v>0</v>
          </cell>
        </row>
        <row r="2419">
          <cell r="D2419" t="str">
            <v/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  <cell r="M2419">
            <v>0</v>
          </cell>
          <cell r="N2419">
            <v>0</v>
          </cell>
          <cell r="O2419">
            <v>0</v>
          </cell>
          <cell r="P2419">
            <v>0</v>
          </cell>
          <cell r="Q2419">
            <v>0</v>
          </cell>
          <cell r="R2419">
            <v>0</v>
          </cell>
          <cell r="S2419">
            <v>0</v>
          </cell>
          <cell r="T2419">
            <v>0</v>
          </cell>
          <cell r="U2419">
            <v>0</v>
          </cell>
          <cell r="V2419">
            <v>0</v>
          </cell>
        </row>
        <row r="2420">
          <cell r="D2420" t="str">
            <v/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  <cell r="M2420">
            <v>0</v>
          </cell>
          <cell r="N2420">
            <v>0</v>
          </cell>
          <cell r="O2420">
            <v>0</v>
          </cell>
          <cell r="P2420">
            <v>0</v>
          </cell>
          <cell r="Q2420">
            <v>0</v>
          </cell>
          <cell r="R2420">
            <v>0</v>
          </cell>
          <cell r="S2420">
            <v>0</v>
          </cell>
          <cell r="T2420">
            <v>0</v>
          </cell>
          <cell r="U2420">
            <v>0</v>
          </cell>
          <cell r="V2420">
            <v>0</v>
          </cell>
        </row>
        <row r="2421">
          <cell r="D2421" t="str">
            <v/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  <cell r="M2421">
            <v>0</v>
          </cell>
          <cell r="N2421">
            <v>0</v>
          </cell>
          <cell r="O2421">
            <v>0</v>
          </cell>
          <cell r="P2421">
            <v>0</v>
          </cell>
          <cell r="Q2421">
            <v>0</v>
          </cell>
          <cell r="R2421">
            <v>0</v>
          </cell>
          <cell r="S2421">
            <v>0</v>
          </cell>
          <cell r="T2421">
            <v>0</v>
          </cell>
          <cell r="U2421">
            <v>0</v>
          </cell>
          <cell r="V2421">
            <v>0</v>
          </cell>
        </row>
        <row r="2422">
          <cell r="D2422" t="str">
            <v/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  <cell r="M2422">
            <v>0</v>
          </cell>
          <cell r="N2422">
            <v>0</v>
          </cell>
          <cell r="O2422">
            <v>0</v>
          </cell>
          <cell r="P2422">
            <v>0</v>
          </cell>
          <cell r="Q2422">
            <v>0</v>
          </cell>
          <cell r="R2422">
            <v>0</v>
          </cell>
          <cell r="S2422">
            <v>0</v>
          </cell>
          <cell r="T2422">
            <v>0</v>
          </cell>
          <cell r="U2422">
            <v>0</v>
          </cell>
          <cell r="V2422">
            <v>0</v>
          </cell>
        </row>
        <row r="2423">
          <cell r="D2423" t="str">
            <v>DL</v>
          </cell>
          <cell r="E2423">
            <v>0</v>
          </cell>
          <cell r="F2423">
            <v>19552424.895064294</v>
          </cell>
          <cell r="G2423">
            <v>0</v>
          </cell>
          <cell r="H2423">
            <v>10949383.790146194</v>
          </cell>
          <cell r="I2423">
            <v>0</v>
          </cell>
          <cell r="J2423">
            <v>0</v>
          </cell>
          <cell r="K2423">
            <v>0</v>
          </cell>
          <cell r="L2423">
            <v>4859740.5139881875</v>
          </cell>
          <cell r="M2423">
            <v>0</v>
          </cell>
          <cell r="N2423">
            <v>0</v>
          </cell>
          <cell r="O2423">
            <v>0</v>
          </cell>
          <cell r="P2423">
            <v>0</v>
          </cell>
          <cell r="Q2423">
            <v>0</v>
          </cell>
          <cell r="R2423">
            <v>0</v>
          </cell>
          <cell r="S2423">
            <v>0</v>
          </cell>
          <cell r="T2423">
            <v>0</v>
          </cell>
          <cell r="U2423">
            <v>0</v>
          </cell>
          <cell r="V2423">
            <v>35361549.199198678</v>
          </cell>
        </row>
        <row r="2424">
          <cell r="D2424" t="str">
            <v>DL.A</v>
          </cell>
          <cell r="E2424">
            <v>0</v>
          </cell>
          <cell r="F2424">
            <v>73733.981912962437</v>
          </cell>
          <cell r="G2424">
            <v>0</v>
          </cell>
          <cell r="H2424">
            <v>56759.987459639458</v>
          </cell>
          <cell r="I2424">
            <v>0</v>
          </cell>
          <cell r="J2424">
            <v>0</v>
          </cell>
          <cell r="K2424">
            <v>0</v>
          </cell>
          <cell r="L2424">
            <v>31060.279377773157</v>
          </cell>
          <cell r="M2424">
            <v>0</v>
          </cell>
          <cell r="N2424">
            <v>0</v>
          </cell>
          <cell r="O2424">
            <v>0</v>
          </cell>
          <cell r="P2424">
            <v>0</v>
          </cell>
          <cell r="Q2424">
            <v>0</v>
          </cell>
          <cell r="R2424">
            <v>0</v>
          </cell>
          <cell r="S2424">
            <v>0</v>
          </cell>
          <cell r="T2424">
            <v>0</v>
          </cell>
          <cell r="U2424">
            <v>0</v>
          </cell>
          <cell r="V2424">
            <v>161554.24875037506</v>
          </cell>
        </row>
        <row r="2425">
          <cell r="D2425" t="str">
            <v>DL.C</v>
          </cell>
          <cell r="E2425">
            <v>0</v>
          </cell>
          <cell r="F2425">
            <v>12624296.648965891</v>
          </cell>
          <cell r="G2425">
            <v>0</v>
          </cell>
          <cell r="H2425">
            <v>8267162.9558845935</v>
          </cell>
          <cell r="I2425">
            <v>0</v>
          </cell>
          <cell r="J2425">
            <v>0</v>
          </cell>
          <cell r="K2425">
            <v>0</v>
          </cell>
          <cell r="L2425">
            <v>3240527.4226697595</v>
          </cell>
          <cell r="M2425">
            <v>0</v>
          </cell>
          <cell r="N2425">
            <v>0</v>
          </cell>
          <cell r="O2425">
            <v>0</v>
          </cell>
          <cell r="P2425">
            <v>0</v>
          </cell>
          <cell r="Q2425">
            <v>0</v>
          </cell>
          <cell r="R2425">
            <v>0</v>
          </cell>
          <cell r="S2425">
            <v>0</v>
          </cell>
          <cell r="T2425">
            <v>0</v>
          </cell>
          <cell r="U2425">
            <v>0</v>
          </cell>
          <cell r="V2425">
            <v>24131987.027520247</v>
          </cell>
        </row>
        <row r="2426">
          <cell r="D2426" t="str">
            <v>DL.S</v>
          </cell>
          <cell r="E2426">
            <v>0</v>
          </cell>
          <cell r="F2426">
            <v>1098004.626524555</v>
          </cell>
          <cell r="G2426">
            <v>0</v>
          </cell>
          <cell r="H2426">
            <v>442886.1897423105</v>
          </cell>
          <cell r="I2426">
            <v>0</v>
          </cell>
          <cell r="J2426">
            <v>0</v>
          </cell>
          <cell r="K2426">
            <v>0</v>
          </cell>
          <cell r="L2426">
            <v>165325.46786556384</v>
          </cell>
          <cell r="M2426">
            <v>0</v>
          </cell>
          <cell r="N2426">
            <v>0</v>
          </cell>
          <cell r="O2426">
            <v>0</v>
          </cell>
          <cell r="P2426">
            <v>0</v>
          </cell>
          <cell r="Q2426">
            <v>0</v>
          </cell>
          <cell r="R2426">
            <v>0</v>
          </cell>
          <cell r="S2426">
            <v>0</v>
          </cell>
          <cell r="T2426">
            <v>0</v>
          </cell>
          <cell r="U2426">
            <v>0</v>
          </cell>
          <cell r="V2426">
            <v>1706216.2841324294</v>
          </cell>
        </row>
        <row r="2427">
          <cell r="D2427" t="str">
            <v>DL.DK</v>
          </cell>
          <cell r="E2427">
            <v>0</v>
          </cell>
          <cell r="F2427">
            <v>106483.16887541118</v>
          </cell>
          <cell r="G2427">
            <v>0</v>
          </cell>
          <cell r="H2427">
            <v>57299.335685732476</v>
          </cell>
          <cell r="I2427">
            <v>0</v>
          </cell>
          <cell r="J2427">
            <v>0</v>
          </cell>
          <cell r="K2427">
            <v>0</v>
          </cell>
          <cell r="L2427">
            <v>50216.261089716594</v>
          </cell>
          <cell r="M2427">
            <v>0</v>
          </cell>
          <cell r="N2427">
            <v>0</v>
          </cell>
          <cell r="O2427">
            <v>0</v>
          </cell>
          <cell r="P2427">
            <v>0</v>
          </cell>
          <cell r="Q2427">
            <v>0</v>
          </cell>
          <cell r="R2427">
            <v>0</v>
          </cell>
          <cell r="S2427">
            <v>0</v>
          </cell>
          <cell r="T2427">
            <v>0</v>
          </cell>
          <cell r="U2427">
            <v>0</v>
          </cell>
          <cell r="V2427">
            <v>213998.76565086027</v>
          </cell>
        </row>
        <row r="2428">
          <cell r="D2428" t="str">
            <v>DL.CXX</v>
          </cell>
          <cell r="E2428">
            <v>0</v>
          </cell>
          <cell r="F2428">
            <v>7011288.1082587168</v>
          </cell>
          <cell r="G2428">
            <v>0</v>
          </cell>
          <cell r="H2428">
            <v>4125023.3849183768</v>
          </cell>
          <cell r="I2428">
            <v>0</v>
          </cell>
          <cell r="J2428">
            <v>0</v>
          </cell>
          <cell r="K2428">
            <v>0</v>
          </cell>
          <cell r="L2428">
            <v>1726015.347445904</v>
          </cell>
          <cell r="M2428">
            <v>0</v>
          </cell>
          <cell r="N2428">
            <v>0</v>
          </cell>
          <cell r="O2428">
            <v>0</v>
          </cell>
          <cell r="P2428">
            <v>0</v>
          </cell>
          <cell r="Q2428">
            <v>0</v>
          </cell>
          <cell r="R2428">
            <v>0</v>
          </cell>
          <cell r="S2428">
            <v>0</v>
          </cell>
          <cell r="T2428">
            <v>0</v>
          </cell>
          <cell r="U2428">
            <v>0</v>
          </cell>
          <cell r="V2428">
            <v>12862326.840622997</v>
          </cell>
        </row>
        <row r="2429">
          <cell r="D2429" t="str">
            <v>DL.R</v>
          </cell>
          <cell r="E2429">
            <v>0</v>
          </cell>
          <cell r="F2429">
            <v>17.003794310501561</v>
          </cell>
          <cell r="G2429">
            <v>0</v>
          </cell>
          <cell r="H2429">
            <v>2.1838977363720362E-2</v>
          </cell>
          <cell r="I2429">
            <v>0</v>
          </cell>
          <cell r="J2429">
            <v>0</v>
          </cell>
          <cell r="K2429">
            <v>0</v>
          </cell>
          <cell r="L2429">
            <v>3.1813654207651565E-3</v>
          </cell>
          <cell r="M2429">
            <v>0</v>
          </cell>
          <cell r="N2429">
            <v>0</v>
          </cell>
          <cell r="O2429">
            <v>0</v>
          </cell>
          <cell r="P2429">
            <v>0</v>
          </cell>
          <cell r="Q2429">
            <v>0</v>
          </cell>
          <cell r="R2429">
            <v>0</v>
          </cell>
          <cell r="S2429">
            <v>0</v>
          </cell>
          <cell r="T2429">
            <v>0</v>
          </cell>
          <cell r="U2429">
            <v>0</v>
          </cell>
          <cell r="V2429">
            <v>17.028814653286048</v>
          </cell>
        </row>
        <row r="2430">
          <cell r="D2430" t="str">
            <v>DL.NR</v>
          </cell>
          <cell r="E2430">
            <v>0</v>
          </cell>
          <cell r="F2430">
            <v>163315.30362309006</v>
          </cell>
          <cell r="G2430">
            <v>0</v>
          </cell>
          <cell r="H2430">
            <v>213457.84512067656</v>
          </cell>
          <cell r="I2430">
            <v>0</v>
          </cell>
          <cell r="J2430">
            <v>0</v>
          </cell>
          <cell r="K2430">
            <v>0</v>
          </cell>
          <cell r="L2430">
            <v>81864.421262721677</v>
          </cell>
          <cell r="M2430">
            <v>0</v>
          </cell>
          <cell r="N2430">
            <v>0</v>
          </cell>
          <cell r="O2430">
            <v>0</v>
          </cell>
          <cell r="P2430">
            <v>0</v>
          </cell>
          <cell r="Q2430">
            <v>0</v>
          </cell>
          <cell r="R2430">
            <v>0</v>
          </cell>
          <cell r="S2430">
            <v>0</v>
          </cell>
          <cell r="T2430">
            <v>0</v>
          </cell>
          <cell r="U2430">
            <v>0</v>
          </cell>
          <cell r="V2430">
            <v>458637.57000648824</v>
          </cell>
        </row>
        <row r="2431">
          <cell r="D2431" t="str">
            <v>DL.CXXR</v>
          </cell>
          <cell r="E2431">
            <v>0</v>
          </cell>
          <cell r="F2431">
            <v>4920.4289130876705</v>
          </cell>
          <cell r="G2431">
            <v>0</v>
          </cell>
          <cell r="H2431">
            <v>36.165346514320916</v>
          </cell>
          <cell r="I2431">
            <v>0</v>
          </cell>
          <cell r="J2431">
            <v>0</v>
          </cell>
          <cell r="K2431">
            <v>0</v>
          </cell>
          <cell r="L2431">
            <v>23.348478210336648</v>
          </cell>
          <cell r="M2431">
            <v>0</v>
          </cell>
          <cell r="N2431">
            <v>0</v>
          </cell>
          <cell r="O2431">
            <v>0</v>
          </cell>
          <cell r="P2431">
            <v>0</v>
          </cell>
          <cell r="Q2431">
            <v>0</v>
          </cell>
          <cell r="R2431">
            <v>0</v>
          </cell>
          <cell r="S2431">
            <v>0</v>
          </cell>
          <cell r="T2431">
            <v>0</v>
          </cell>
          <cell r="U2431">
            <v>0</v>
          </cell>
          <cell r="V2431">
            <v>4979.9427378123282</v>
          </cell>
        </row>
        <row r="2432">
          <cell r="D2432" t="str">
            <v>DL.CXXNR</v>
          </cell>
          <cell r="E2432">
            <v>0</v>
          </cell>
          <cell r="F2432">
            <v>17.84519593958403</v>
          </cell>
          <cell r="G2432">
            <v>0</v>
          </cell>
          <cell r="H2432">
            <v>2.1838977363720358E-2</v>
          </cell>
          <cell r="I2432">
            <v>0</v>
          </cell>
          <cell r="J2432">
            <v>0</v>
          </cell>
          <cell r="K2432">
            <v>0</v>
          </cell>
          <cell r="L2432">
            <v>5.5410274342323398E-3</v>
          </cell>
          <cell r="M2432">
            <v>0</v>
          </cell>
          <cell r="N2432">
            <v>0</v>
          </cell>
          <cell r="O2432">
            <v>0</v>
          </cell>
          <cell r="P2432">
            <v>0</v>
          </cell>
          <cell r="Q2432">
            <v>0</v>
          </cell>
          <cell r="R2432">
            <v>0</v>
          </cell>
          <cell r="S2432">
            <v>0</v>
          </cell>
          <cell r="T2432">
            <v>0</v>
          </cell>
          <cell r="U2432">
            <v>0</v>
          </cell>
          <cell r="V2432">
            <v>17.872575944381985</v>
          </cell>
        </row>
        <row r="2433"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  <cell r="M2433">
            <v>0</v>
          </cell>
          <cell r="N2433">
            <v>0</v>
          </cell>
          <cell r="O2433">
            <v>0</v>
          </cell>
          <cell r="P2433">
            <v>0</v>
          </cell>
          <cell r="Q2433">
            <v>0</v>
          </cell>
          <cell r="R2433">
            <v>0</v>
          </cell>
          <cell r="S2433">
            <v>0</v>
          </cell>
          <cell r="T2433">
            <v>0</v>
          </cell>
          <cell r="U2433">
            <v>0</v>
          </cell>
          <cell r="V2433">
            <v>0</v>
          </cell>
        </row>
        <row r="2434">
          <cell r="D2434" t="str">
            <v/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  <cell r="M2434">
            <v>0</v>
          </cell>
          <cell r="N2434">
            <v>0</v>
          </cell>
          <cell r="O2434">
            <v>0</v>
          </cell>
          <cell r="P2434">
            <v>0</v>
          </cell>
          <cell r="Q2434">
            <v>0</v>
          </cell>
          <cell r="R2434">
            <v>0</v>
          </cell>
          <cell r="S2434">
            <v>0</v>
          </cell>
          <cell r="T2434">
            <v>0</v>
          </cell>
          <cell r="U2434">
            <v>0</v>
          </cell>
          <cell r="V2434">
            <v>0</v>
          </cell>
        </row>
        <row r="2435">
          <cell r="D2435" t="str">
            <v>DH</v>
          </cell>
          <cell r="E2435">
            <v>0</v>
          </cell>
          <cell r="F2435">
            <v>11608564.338220237</v>
          </cell>
          <cell r="G2435">
            <v>0</v>
          </cell>
          <cell r="H2435">
            <v>5806871.9023422869</v>
          </cell>
          <cell r="I2435">
            <v>0</v>
          </cell>
          <cell r="J2435">
            <v>0</v>
          </cell>
          <cell r="K2435">
            <v>0</v>
          </cell>
          <cell r="L2435">
            <v>1409054.758591122</v>
          </cell>
          <cell r="M2435">
            <v>0</v>
          </cell>
          <cell r="N2435">
            <v>0</v>
          </cell>
          <cell r="O2435">
            <v>0</v>
          </cell>
          <cell r="P2435">
            <v>0</v>
          </cell>
          <cell r="Q2435">
            <v>0</v>
          </cell>
          <cell r="R2435">
            <v>0</v>
          </cell>
          <cell r="S2435">
            <v>0</v>
          </cell>
          <cell r="T2435">
            <v>0</v>
          </cell>
          <cell r="U2435">
            <v>0</v>
          </cell>
          <cell r="V2435">
            <v>18824490.999153648</v>
          </cell>
        </row>
        <row r="2436">
          <cell r="D2436" t="str">
            <v>DH.A</v>
          </cell>
          <cell r="E2436">
            <v>0</v>
          </cell>
          <cell r="F2436">
            <v>119878.50910453919</v>
          </cell>
          <cell r="G2436">
            <v>0</v>
          </cell>
          <cell r="H2436">
            <v>41447.723417901405</v>
          </cell>
          <cell r="I2436">
            <v>0</v>
          </cell>
          <cell r="J2436">
            <v>0</v>
          </cell>
          <cell r="K2436">
            <v>0</v>
          </cell>
          <cell r="L2436">
            <v>12011.024470962991</v>
          </cell>
          <cell r="M2436">
            <v>0</v>
          </cell>
          <cell r="N2436">
            <v>0</v>
          </cell>
          <cell r="O2436">
            <v>0</v>
          </cell>
          <cell r="P2436">
            <v>0</v>
          </cell>
          <cell r="Q2436">
            <v>0</v>
          </cell>
          <cell r="R2436">
            <v>0</v>
          </cell>
          <cell r="S2436">
            <v>0</v>
          </cell>
          <cell r="T2436">
            <v>0</v>
          </cell>
          <cell r="U2436">
            <v>0</v>
          </cell>
          <cell r="V2436">
            <v>173337.2569934036</v>
          </cell>
        </row>
        <row r="2437">
          <cell r="D2437" t="str">
            <v>DH.C</v>
          </cell>
          <cell r="E2437">
            <v>0</v>
          </cell>
          <cell r="F2437">
            <v>5756544.8351139352</v>
          </cell>
          <cell r="G2437">
            <v>0</v>
          </cell>
          <cell r="H2437">
            <v>3234309.5523004467</v>
          </cell>
          <cell r="I2437">
            <v>0</v>
          </cell>
          <cell r="J2437">
            <v>0</v>
          </cell>
          <cell r="K2437">
            <v>0</v>
          </cell>
          <cell r="L2437">
            <v>792633.35342907638</v>
          </cell>
          <cell r="M2437">
            <v>0</v>
          </cell>
          <cell r="N2437">
            <v>0</v>
          </cell>
          <cell r="O2437">
            <v>0</v>
          </cell>
          <cell r="P2437">
            <v>0</v>
          </cell>
          <cell r="Q2437">
            <v>0</v>
          </cell>
          <cell r="R2437">
            <v>0</v>
          </cell>
          <cell r="S2437">
            <v>0</v>
          </cell>
          <cell r="T2437">
            <v>0</v>
          </cell>
          <cell r="U2437">
            <v>0</v>
          </cell>
          <cell r="V2437">
            <v>9783487.7408434581</v>
          </cell>
        </row>
        <row r="2438">
          <cell r="D2438" t="str">
            <v>DH.D1</v>
          </cell>
          <cell r="E2438">
            <v>0</v>
          </cell>
          <cell r="F2438">
            <v>665559.94534559269</v>
          </cell>
          <cell r="G2438">
            <v>0</v>
          </cell>
          <cell r="H2438">
            <v>243195.74290206266</v>
          </cell>
          <cell r="I2438">
            <v>0</v>
          </cell>
          <cell r="J2438">
            <v>0</v>
          </cell>
          <cell r="K2438">
            <v>0</v>
          </cell>
          <cell r="L2438">
            <v>81631.211620853734</v>
          </cell>
          <cell r="M2438">
            <v>0</v>
          </cell>
          <cell r="N2438">
            <v>0</v>
          </cell>
          <cell r="O2438">
            <v>0</v>
          </cell>
          <cell r="P2438">
            <v>0</v>
          </cell>
          <cell r="Q2438">
            <v>0</v>
          </cell>
          <cell r="R2438">
            <v>0</v>
          </cell>
          <cell r="S2438">
            <v>0</v>
          </cell>
          <cell r="T2438">
            <v>0</v>
          </cell>
          <cell r="U2438">
            <v>0</v>
          </cell>
          <cell r="V2438">
            <v>990386.89986850903</v>
          </cell>
        </row>
        <row r="2439">
          <cell r="D2439" t="str">
            <v>DH.D2</v>
          </cell>
          <cell r="E2439">
            <v>0</v>
          </cell>
          <cell r="F2439">
            <v>427385.00334866031</v>
          </cell>
          <cell r="G2439">
            <v>0</v>
          </cell>
          <cell r="H2439">
            <v>66202.461542551857</v>
          </cell>
          <cell r="I2439">
            <v>0</v>
          </cell>
          <cell r="J2439">
            <v>0</v>
          </cell>
          <cell r="K2439">
            <v>0</v>
          </cell>
          <cell r="L2439">
            <v>72095.973751540514</v>
          </cell>
          <cell r="M2439">
            <v>0</v>
          </cell>
          <cell r="N2439">
            <v>0</v>
          </cell>
          <cell r="O2439">
            <v>0</v>
          </cell>
          <cell r="P2439">
            <v>0</v>
          </cell>
          <cell r="Q2439">
            <v>0</v>
          </cell>
          <cell r="R2439">
            <v>0</v>
          </cell>
          <cell r="S2439">
            <v>0</v>
          </cell>
          <cell r="T2439">
            <v>0</v>
          </cell>
          <cell r="U2439">
            <v>0</v>
          </cell>
          <cell r="V2439">
            <v>565683.43864275271</v>
          </cell>
        </row>
        <row r="2440">
          <cell r="D2440" t="str">
            <v>DH.DK</v>
          </cell>
          <cell r="E2440">
            <v>0</v>
          </cell>
          <cell r="F2440">
            <v>25138.238349526411</v>
          </cell>
          <cell r="G2440">
            <v>0</v>
          </cell>
          <cell r="H2440">
            <v>10125.505123987858</v>
          </cell>
          <cell r="I2440">
            <v>0</v>
          </cell>
          <cell r="J2440">
            <v>0</v>
          </cell>
          <cell r="K2440">
            <v>0</v>
          </cell>
          <cell r="L2440">
            <v>1913.6300935415288</v>
          </cell>
          <cell r="M2440">
            <v>0</v>
          </cell>
          <cell r="N2440">
            <v>0</v>
          </cell>
          <cell r="O2440">
            <v>0</v>
          </cell>
          <cell r="P2440">
            <v>0</v>
          </cell>
          <cell r="Q2440">
            <v>0</v>
          </cell>
          <cell r="R2440">
            <v>0</v>
          </cell>
          <cell r="S2440">
            <v>0</v>
          </cell>
          <cell r="T2440">
            <v>0</v>
          </cell>
          <cell r="U2440">
            <v>0</v>
          </cell>
          <cell r="V2440">
            <v>37177.373567055794</v>
          </cell>
        </row>
        <row r="2441">
          <cell r="D2441" t="str">
            <v>DH.D3</v>
          </cell>
          <cell r="E2441">
            <v>0</v>
          </cell>
          <cell r="F2441">
            <v>489550.89163320319</v>
          </cell>
          <cell r="G2441">
            <v>0</v>
          </cell>
          <cell r="H2441">
            <v>153066.45839215073</v>
          </cell>
          <cell r="I2441">
            <v>0</v>
          </cell>
          <cell r="J2441">
            <v>0</v>
          </cell>
          <cell r="K2441">
            <v>0</v>
          </cell>
          <cell r="L2441">
            <v>20425.031231200566</v>
          </cell>
          <cell r="M2441">
            <v>0</v>
          </cell>
          <cell r="N2441">
            <v>0</v>
          </cell>
          <cell r="O2441">
            <v>0</v>
          </cell>
          <cell r="P2441">
            <v>0</v>
          </cell>
          <cell r="Q2441">
            <v>0</v>
          </cell>
          <cell r="R2441">
            <v>0</v>
          </cell>
          <cell r="S2441">
            <v>0</v>
          </cell>
          <cell r="T2441">
            <v>0</v>
          </cell>
          <cell r="U2441">
            <v>0</v>
          </cell>
          <cell r="V2441">
            <v>663042.38125655451</v>
          </cell>
        </row>
        <row r="2442">
          <cell r="D2442" t="str">
            <v>DH.D4</v>
          </cell>
          <cell r="E2442">
            <v>0</v>
          </cell>
          <cell r="F2442">
            <v>285275.38531479531</v>
          </cell>
          <cell r="G2442">
            <v>0</v>
          </cell>
          <cell r="H2442">
            <v>166381.87173558844</v>
          </cell>
          <cell r="I2442">
            <v>0</v>
          </cell>
          <cell r="J2442">
            <v>0</v>
          </cell>
          <cell r="K2442">
            <v>0</v>
          </cell>
          <cell r="L2442">
            <v>54594.870093125624</v>
          </cell>
          <cell r="M2442">
            <v>0</v>
          </cell>
          <cell r="N2442">
            <v>0</v>
          </cell>
          <cell r="O2442">
            <v>0</v>
          </cell>
          <cell r="P2442">
            <v>0</v>
          </cell>
          <cell r="Q2442">
            <v>0</v>
          </cell>
          <cell r="R2442">
            <v>0</v>
          </cell>
          <cell r="S2442">
            <v>0</v>
          </cell>
          <cell r="T2442">
            <v>0</v>
          </cell>
          <cell r="U2442">
            <v>0</v>
          </cell>
          <cell r="V2442">
            <v>506252.12714350934</v>
          </cell>
        </row>
        <row r="2443"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6.1355739183900351E-3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  <cell r="M2443">
            <v>0</v>
          </cell>
          <cell r="N2443">
            <v>0</v>
          </cell>
          <cell r="O2443">
            <v>0</v>
          </cell>
          <cell r="P2443">
            <v>0</v>
          </cell>
          <cell r="Q2443">
            <v>0</v>
          </cell>
          <cell r="R2443">
            <v>0</v>
          </cell>
          <cell r="S2443">
            <v>0</v>
          </cell>
          <cell r="T2443">
            <v>0</v>
          </cell>
          <cell r="U2443">
            <v>0</v>
          </cell>
          <cell r="V2443">
            <v>6.1355739183900351E-3</v>
          </cell>
        </row>
        <row r="2444"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1.2780739601090718E-2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  <cell r="M2444">
            <v>0</v>
          </cell>
          <cell r="N2444">
            <v>0</v>
          </cell>
          <cell r="O2444">
            <v>0</v>
          </cell>
          <cell r="P2444">
            <v>0</v>
          </cell>
          <cell r="Q2444">
            <v>0</v>
          </cell>
          <cell r="R2444">
            <v>0</v>
          </cell>
          <cell r="S2444">
            <v>0</v>
          </cell>
          <cell r="T2444">
            <v>0</v>
          </cell>
          <cell r="U2444">
            <v>0</v>
          </cell>
          <cell r="V2444">
            <v>1.2780739601090718E-2</v>
          </cell>
        </row>
        <row r="2445"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1.2780739601090718E-2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  <cell r="M2445">
            <v>0</v>
          </cell>
          <cell r="N2445">
            <v>0</v>
          </cell>
          <cell r="O2445">
            <v>0</v>
          </cell>
          <cell r="P2445">
            <v>0</v>
          </cell>
          <cell r="Q2445">
            <v>0</v>
          </cell>
          <cell r="R2445">
            <v>0</v>
          </cell>
          <cell r="S2445">
            <v>0</v>
          </cell>
          <cell r="T2445">
            <v>0</v>
          </cell>
          <cell r="U2445">
            <v>0</v>
          </cell>
          <cell r="V2445">
            <v>1.2780739601090718E-2</v>
          </cell>
        </row>
        <row r="2446">
          <cell r="D2446" t="str">
            <v/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  <cell r="M2446">
            <v>0</v>
          </cell>
          <cell r="N2446">
            <v>0</v>
          </cell>
          <cell r="O2446">
            <v>0</v>
          </cell>
          <cell r="P2446">
            <v>0</v>
          </cell>
          <cell r="Q2446">
            <v>0</v>
          </cell>
          <cell r="R2446">
            <v>0</v>
          </cell>
          <cell r="S2446">
            <v>0</v>
          </cell>
          <cell r="T2446">
            <v>0</v>
          </cell>
          <cell r="U2446">
            <v>0</v>
          </cell>
          <cell r="V2446">
            <v>0</v>
          </cell>
        </row>
        <row r="2447">
          <cell r="D2447" t="str">
            <v/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  <cell r="M2447">
            <v>0</v>
          </cell>
          <cell r="N2447">
            <v>0</v>
          </cell>
          <cell r="O2447">
            <v>0</v>
          </cell>
          <cell r="P2447">
            <v>0</v>
          </cell>
          <cell r="Q2447">
            <v>0</v>
          </cell>
          <cell r="R2447">
            <v>0</v>
          </cell>
          <cell r="S2447">
            <v>0</v>
          </cell>
          <cell r="T2447">
            <v>0</v>
          </cell>
          <cell r="U2447">
            <v>0</v>
          </cell>
          <cell r="V2447">
            <v>0</v>
          </cell>
        </row>
        <row r="2448">
          <cell r="D2448" t="str">
            <v/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  <cell r="M2448">
            <v>0</v>
          </cell>
          <cell r="N2448">
            <v>0</v>
          </cell>
          <cell r="O2448">
            <v>0</v>
          </cell>
          <cell r="P2448">
            <v>0</v>
          </cell>
          <cell r="Q2448">
            <v>0</v>
          </cell>
          <cell r="R2448">
            <v>0</v>
          </cell>
          <cell r="S2448">
            <v>0</v>
          </cell>
          <cell r="T2448">
            <v>0</v>
          </cell>
          <cell r="U2448">
            <v>0</v>
          </cell>
          <cell r="V2448">
            <v>0</v>
          </cell>
        </row>
        <row r="2449">
          <cell r="D2449" t="str">
            <v>DHk</v>
          </cell>
          <cell r="E2449">
            <v>0</v>
          </cell>
          <cell r="F2449">
            <v>0</v>
          </cell>
          <cell r="G2449">
            <v>44.480382379159671</v>
          </cell>
          <cell r="H2449">
            <v>1.1301357288290473E-2</v>
          </cell>
          <cell r="I2449">
            <v>0</v>
          </cell>
          <cell r="J2449">
            <v>0</v>
          </cell>
          <cell r="K2449">
            <v>0</v>
          </cell>
          <cell r="L2449">
            <v>3.0523964175498712E-3</v>
          </cell>
          <cell r="M2449">
            <v>0</v>
          </cell>
          <cell r="N2449">
            <v>0</v>
          </cell>
          <cell r="O2449">
            <v>0</v>
          </cell>
          <cell r="P2449">
            <v>0</v>
          </cell>
          <cell r="Q2449">
            <v>0</v>
          </cell>
          <cell r="R2449">
            <v>0</v>
          </cell>
          <cell r="S2449">
            <v>0</v>
          </cell>
          <cell r="T2449">
            <v>0</v>
          </cell>
          <cell r="U2449">
            <v>0</v>
          </cell>
          <cell r="V2449">
            <v>44.494736132865512</v>
          </cell>
        </row>
        <row r="2450">
          <cell r="D2450" t="str">
            <v>DHDKk</v>
          </cell>
          <cell r="E2450">
            <v>0</v>
          </cell>
          <cell r="F2450">
            <v>0</v>
          </cell>
          <cell r="G2450">
            <v>23.423879150801149</v>
          </cell>
          <cell r="H2450">
            <v>8.1553290787912177E-3</v>
          </cell>
          <cell r="I2450">
            <v>0</v>
          </cell>
          <cell r="J2450">
            <v>0</v>
          </cell>
          <cell r="K2450">
            <v>0</v>
          </cell>
          <cell r="L2450">
            <v>3.829540290729746E-3</v>
          </cell>
          <cell r="M2450">
            <v>0</v>
          </cell>
          <cell r="N2450">
            <v>0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  <cell r="S2450">
            <v>0</v>
          </cell>
          <cell r="T2450">
            <v>0</v>
          </cell>
          <cell r="U2450">
            <v>0</v>
          </cell>
          <cell r="V2450">
            <v>23.435864020170669</v>
          </cell>
        </row>
        <row r="2451">
          <cell r="D2451" t="str">
            <v/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  <cell r="M2451">
            <v>0</v>
          </cell>
          <cell r="N2451">
            <v>0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  <cell r="S2451">
            <v>0</v>
          </cell>
          <cell r="T2451">
            <v>0</v>
          </cell>
          <cell r="U2451">
            <v>0</v>
          </cell>
          <cell r="V2451">
            <v>0</v>
          </cell>
        </row>
        <row r="2452">
          <cell r="D2452" t="str">
            <v/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  <cell r="M2452">
            <v>0</v>
          </cell>
          <cell r="N2452">
            <v>0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  <cell r="S2452">
            <v>0</v>
          </cell>
          <cell r="T2452">
            <v>0</v>
          </cell>
          <cell r="U2452">
            <v>0</v>
          </cell>
          <cell r="V2452">
            <v>0</v>
          </cell>
        </row>
        <row r="2453">
          <cell r="D2453" t="str">
            <v/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  <cell r="M2453">
            <v>0</v>
          </cell>
          <cell r="N2453">
            <v>0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  <cell r="S2453">
            <v>0</v>
          </cell>
          <cell r="T2453">
            <v>0</v>
          </cell>
          <cell r="U2453">
            <v>0</v>
          </cell>
          <cell r="V2453">
            <v>0</v>
          </cell>
        </row>
        <row r="2454">
          <cell r="D2454" t="str">
            <v/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  <cell r="M2454">
            <v>0</v>
          </cell>
          <cell r="N2454">
            <v>0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  <cell r="S2454">
            <v>0</v>
          </cell>
          <cell r="T2454">
            <v>0</v>
          </cell>
          <cell r="U2454">
            <v>0</v>
          </cell>
          <cell r="V2454">
            <v>0</v>
          </cell>
        </row>
        <row r="2455">
          <cell r="D2455" t="str">
            <v/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  <cell r="M2455">
            <v>0</v>
          </cell>
          <cell r="N2455">
            <v>0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  <cell r="S2455">
            <v>0</v>
          </cell>
          <cell r="T2455">
            <v>0</v>
          </cell>
          <cell r="U2455">
            <v>0</v>
          </cell>
          <cell r="V2455">
            <v>0</v>
          </cell>
        </row>
        <row r="2456">
          <cell r="D2456" t="str">
            <v/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  <cell r="M2456">
            <v>0</v>
          </cell>
          <cell r="N2456">
            <v>0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  <cell r="S2456">
            <v>0</v>
          </cell>
          <cell r="T2456">
            <v>0</v>
          </cell>
          <cell r="U2456">
            <v>0</v>
          </cell>
          <cell r="V2456">
            <v>0</v>
          </cell>
        </row>
        <row r="2457">
          <cell r="D2457" t="str">
            <v/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  <cell r="M2457">
            <v>0</v>
          </cell>
          <cell r="N2457">
            <v>0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  <cell r="S2457">
            <v>0</v>
          </cell>
          <cell r="T2457">
            <v>0</v>
          </cell>
          <cell r="U2457">
            <v>0</v>
          </cell>
          <cell r="V2457">
            <v>0</v>
          </cell>
        </row>
        <row r="2458">
          <cell r="D2458" t="str">
            <v/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  <cell r="M2458">
            <v>0</v>
          </cell>
          <cell r="N2458">
            <v>0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  <cell r="S2458">
            <v>0</v>
          </cell>
          <cell r="T2458">
            <v>0</v>
          </cell>
          <cell r="U2458">
            <v>0</v>
          </cell>
          <cell r="V2458">
            <v>0</v>
          </cell>
        </row>
        <row r="2459">
          <cell r="D2459" t="str">
            <v/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  <cell r="M2459">
            <v>0</v>
          </cell>
          <cell r="N2459">
            <v>0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  <cell r="S2459">
            <v>0</v>
          </cell>
          <cell r="T2459">
            <v>0</v>
          </cell>
          <cell r="U2459">
            <v>0</v>
          </cell>
          <cell r="V2459">
            <v>0</v>
          </cell>
        </row>
        <row r="2460">
          <cell r="D2460" t="str">
            <v>DS.A</v>
          </cell>
          <cell r="E2460">
            <v>0</v>
          </cell>
          <cell r="F2460">
            <v>180306.79860925916</v>
          </cell>
          <cell r="G2460">
            <v>0</v>
          </cell>
          <cell r="H2460">
            <v>602565.31365638669</v>
          </cell>
          <cell r="I2460">
            <v>0</v>
          </cell>
          <cell r="J2460">
            <v>0</v>
          </cell>
          <cell r="K2460">
            <v>0</v>
          </cell>
          <cell r="L2460">
            <v>23171.266001843578</v>
          </cell>
          <cell r="M2460">
            <v>0</v>
          </cell>
          <cell r="N2460">
            <v>0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  <cell r="S2460">
            <v>0</v>
          </cell>
          <cell r="T2460">
            <v>0</v>
          </cell>
          <cell r="U2460">
            <v>0</v>
          </cell>
          <cell r="V2460">
            <v>806043.37826748949</v>
          </cell>
        </row>
        <row r="2461">
          <cell r="D2461" t="str">
            <v>DS.G</v>
          </cell>
          <cell r="E2461">
            <v>0</v>
          </cell>
          <cell r="F2461">
            <v>314451.88232092466</v>
          </cell>
          <cell r="G2461">
            <v>0</v>
          </cell>
          <cell r="H2461">
            <v>1044509.9429681539</v>
          </cell>
          <cell r="I2461">
            <v>0</v>
          </cell>
          <cell r="J2461">
            <v>0</v>
          </cell>
          <cell r="K2461">
            <v>0</v>
          </cell>
          <cell r="L2461">
            <v>49893.225592869305</v>
          </cell>
          <cell r="M2461">
            <v>0</v>
          </cell>
          <cell r="N2461">
            <v>0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  <cell r="S2461">
            <v>0</v>
          </cell>
          <cell r="T2461">
            <v>0</v>
          </cell>
          <cell r="U2461">
            <v>0</v>
          </cell>
          <cell r="V2461">
            <v>1408855.0508819479</v>
          </cell>
        </row>
        <row r="2462">
          <cell r="D2462" t="str">
            <v>DS.S</v>
          </cell>
          <cell r="E2462">
            <v>0</v>
          </cell>
          <cell r="F2462">
            <v>384472.49819816352</v>
          </cell>
          <cell r="G2462">
            <v>0</v>
          </cell>
          <cell r="H2462">
            <v>955792.60900818033</v>
          </cell>
          <cell r="I2462">
            <v>0</v>
          </cell>
          <cell r="J2462">
            <v>0</v>
          </cell>
          <cell r="K2462">
            <v>0</v>
          </cell>
          <cell r="L2462">
            <v>53161.408132761462</v>
          </cell>
          <cell r="M2462">
            <v>0</v>
          </cell>
          <cell r="N2462">
            <v>0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  <cell r="S2462">
            <v>0</v>
          </cell>
          <cell r="T2462">
            <v>0</v>
          </cell>
          <cell r="U2462">
            <v>0</v>
          </cell>
          <cell r="V2462">
            <v>1393426.5153391054</v>
          </cell>
        </row>
        <row r="2463">
          <cell r="D2463" t="str">
            <v>DSk</v>
          </cell>
          <cell r="E2463">
            <v>0</v>
          </cell>
          <cell r="F2463">
            <v>0</v>
          </cell>
          <cell r="G2463">
            <v>3.7515818501154428</v>
          </cell>
          <cell r="H2463">
            <v>5.1128970248291118E-3</v>
          </cell>
          <cell r="I2463">
            <v>0</v>
          </cell>
          <cell r="J2463">
            <v>0</v>
          </cell>
          <cell r="K2463">
            <v>0</v>
          </cell>
          <cell r="L2463">
            <v>2.3685944683713139E-4</v>
          </cell>
          <cell r="M2463">
            <v>0</v>
          </cell>
          <cell r="N2463">
            <v>0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  <cell r="S2463">
            <v>0</v>
          </cell>
          <cell r="T2463">
            <v>0</v>
          </cell>
          <cell r="U2463">
            <v>0</v>
          </cell>
          <cell r="V2463">
            <v>3.7569316065871088</v>
          </cell>
        </row>
        <row r="2464">
          <cell r="D2464" t="str">
            <v/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  <cell r="M2464">
            <v>0</v>
          </cell>
          <cell r="N2464">
            <v>0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  <cell r="S2464">
            <v>0</v>
          </cell>
          <cell r="T2464">
            <v>0</v>
          </cell>
          <cell r="U2464">
            <v>0</v>
          </cell>
          <cell r="V2464">
            <v>0</v>
          </cell>
        </row>
        <row r="2465">
          <cell r="D2465" t="str">
            <v/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  <cell r="M2465">
            <v>0</v>
          </cell>
          <cell r="N2465">
            <v>0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  <cell r="S2465">
            <v>0</v>
          </cell>
          <cell r="T2465">
            <v>0</v>
          </cell>
          <cell r="U2465">
            <v>0</v>
          </cell>
          <cell r="V2465">
            <v>0</v>
          </cell>
        </row>
        <row r="2466">
          <cell r="D2466" t="str">
            <v/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  <cell r="M2466">
            <v>0</v>
          </cell>
          <cell r="N2466">
            <v>0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  <cell r="S2466">
            <v>0</v>
          </cell>
          <cell r="T2466">
            <v>0</v>
          </cell>
          <cell r="U2466">
            <v>0</v>
          </cell>
          <cell r="V2466">
            <v>0</v>
          </cell>
        </row>
        <row r="2467">
          <cell r="D2467" t="str">
            <v/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  <cell r="M2467">
            <v>0</v>
          </cell>
          <cell r="N2467">
            <v>0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  <cell r="S2467">
            <v>0</v>
          </cell>
          <cell r="T2467">
            <v>0</v>
          </cell>
          <cell r="U2467">
            <v>0</v>
          </cell>
          <cell r="V2467">
            <v>0</v>
          </cell>
        </row>
        <row r="2468">
          <cell r="D2468" t="str">
            <v/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  <cell r="M2468">
            <v>0</v>
          </cell>
          <cell r="N2468">
            <v>0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  <cell r="S2468">
            <v>0</v>
          </cell>
          <cell r="T2468">
            <v>0</v>
          </cell>
          <cell r="U2468">
            <v>0</v>
          </cell>
          <cell r="V2468">
            <v>0</v>
          </cell>
        </row>
        <row r="2469">
          <cell r="D2469" t="str">
            <v/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  <cell r="M2469">
            <v>0</v>
          </cell>
          <cell r="N2469">
            <v>0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  <cell r="S2469">
            <v>0</v>
          </cell>
          <cell r="T2469">
            <v>0</v>
          </cell>
          <cell r="U2469">
            <v>0</v>
          </cell>
          <cell r="V2469">
            <v>0</v>
          </cell>
        </row>
        <row r="2470">
          <cell r="D2470" t="str">
            <v/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  <cell r="M2470">
            <v>0</v>
          </cell>
          <cell r="N2470">
            <v>0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  <cell r="S2470">
            <v>0</v>
          </cell>
          <cell r="T2470">
            <v>0</v>
          </cell>
          <cell r="U2470">
            <v>0</v>
          </cell>
          <cell r="V2470">
            <v>0</v>
          </cell>
        </row>
        <row r="2471">
          <cell r="E2471">
            <v>17221400.043521333</v>
          </cell>
          <cell r="F2471">
            <v>60891630.33668711</v>
          </cell>
          <cell r="G2471">
            <v>244.64723023883539</v>
          </cell>
          <cell r="H2471">
            <v>154406332.18270314</v>
          </cell>
          <cell r="I2471">
            <v>89365359.326959729</v>
          </cell>
          <cell r="J2471">
            <v>40253550.371551558</v>
          </cell>
          <cell r="K2471">
            <v>27595065.938615423</v>
          </cell>
          <cell r="L2471">
            <v>24973437.340149183</v>
          </cell>
          <cell r="M2471">
            <v>0</v>
          </cell>
          <cell r="N2471">
            <v>0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  <cell r="S2471">
            <v>0</v>
          </cell>
          <cell r="T2471">
            <v>0</v>
          </cell>
          <cell r="U2471">
            <v>0</v>
          </cell>
          <cell r="V2471">
            <v>414707020.18741775</v>
          </cell>
        </row>
        <row r="2475">
          <cell r="F2475">
            <v>0</v>
          </cell>
        </row>
        <row r="2476">
          <cell r="G2476" t="str">
            <v>Price</v>
          </cell>
          <cell r="H2476">
            <v>2017</v>
          </cell>
          <cell r="I2476" t="str">
            <v>Quantity</v>
          </cell>
          <cell r="J2476">
            <v>2016</v>
          </cell>
        </row>
        <row r="2479">
          <cell r="F2479" t="str">
            <v>Revenue from demand charges</v>
          </cell>
          <cell r="H2479" t="str">
            <v>Revenue from peak charges</v>
          </cell>
          <cell r="L2479" t="str">
            <v>Revenue from off peak charges</v>
          </cell>
          <cell r="N2479" t="str">
            <v>Summer Time of Use Tariffs</v>
          </cell>
          <cell r="R2479" t="str">
            <v>Winter Time of use tariffs</v>
          </cell>
        </row>
        <row r="2480">
          <cell r="D2480" t="str">
            <v>Network Tariff Category</v>
          </cell>
          <cell r="E2480" t="str">
            <v>Standing revenue</v>
          </cell>
          <cell r="F2480" t="str">
            <v>kW</v>
          </cell>
          <cell r="G2480" t="str">
            <v>kVA</v>
          </cell>
          <cell r="H2480" t="str">
            <v>Block1</v>
          </cell>
          <cell r="I2480" t="str">
            <v>Block 2</v>
          </cell>
          <cell r="J2480" t="str">
            <v>Block 3</v>
          </cell>
          <cell r="K2480" t="str">
            <v>Block 4</v>
          </cell>
          <cell r="L2480" t="str">
            <v>Block 1</v>
          </cell>
          <cell r="M2480" t="str">
            <v>Block 2</v>
          </cell>
          <cell r="N2480" t="str">
            <v>Block 1</v>
          </cell>
          <cell r="O2480" t="str">
            <v>Block 2</v>
          </cell>
          <cell r="P2480" t="str">
            <v>Block 3</v>
          </cell>
          <cell r="Q2480" t="str">
            <v>Block 4</v>
          </cell>
          <cell r="R2480" t="str">
            <v>Block1</v>
          </cell>
          <cell r="S2480" t="str">
            <v>Block 2</v>
          </cell>
          <cell r="T2480" t="str">
            <v>Block 3</v>
          </cell>
          <cell r="U2480" t="str">
            <v>Block 4</v>
          </cell>
          <cell r="V2480" t="str">
            <v>Total Revenue</v>
          </cell>
        </row>
        <row r="2481">
          <cell r="E2481" t="str">
            <v>$ pa</v>
          </cell>
          <cell r="F2481" t="str">
            <v>$ pa</v>
          </cell>
          <cell r="G2481" t="str">
            <v>$ pa</v>
          </cell>
          <cell r="H2481" t="str">
            <v>$ pa</v>
          </cell>
          <cell r="I2481" t="str">
            <v>$ pa</v>
          </cell>
          <cell r="J2481" t="str">
            <v>$ pa</v>
          </cell>
          <cell r="K2481" t="str">
            <v>$ pa</v>
          </cell>
          <cell r="L2481" t="str">
            <v>$ pa</v>
          </cell>
          <cell r="M2481" t="str">
            <v>$ pa</v>
          </cell>
          <cell r="N2481" t="str">
            <v>c/kWh</v>
          </cell>
          <cell r="O2481" t="str">
            <v>c/kWh</v>
          </cell>
          <cell r="P2481" t="str">
            <v>c/kWh</v>
          </cell>
          <cell r="Q2481" t="str">
            <v>c/kWh</v>
          </cell>
          <cell r="R2481" t="str">
            <v>c/kWh</v>
          </cell>
          <cell r="S2481" t="str">
            <v>c/kWh</v>
          </cell>
          <cell r="T2481" t="str">
            <v>c/kWh</v>
          </cell>
          <cell r="U2481" t="str">
            <v>c/kWh</v>
          </cell>
          <cell r="V2481" t="str">
            <v>$ pa</v>
          </cell>
        </row>
        <row r="2482">
          <cell r="D2482" t="str">
            <v>D1</v>
          </cell>
          <cell r="E2482">
            <v>12598293.710898515</v>
          </cell>
          <cell r="F2482">
            <v>0</v>
          </cell>
          <cell r="G2482">
            <v>0</v>
          </cell>
          <cell r="H2482">
            <v>83364991.676313132</v>
          </cell>
          <cell r="I2482">
            <v>49105308.07860776</v>
          </cell>
          <cell r="J2482">
            <v>1692734.1199647733</v>
          </cell>
          <cell r="K2482">
            <v>379438.90471314959</v>
          </cell>
          <cell r="L2482">
            <v>0</v>
          </cell>
          <cell r="M2482">
            <v>0</v>
          </cell>
          <cell r="N2482">
            <v>0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  <cell r="S2482">
            <v>0</v>
          </cell>
          <cell r="T2482">
            <v>0</v>
          </cell>
          <cell r="U2482">
            <v>0</v>
          </cell>
          <cell r="V2482">
            <v>147140766.49049735</v>
          </cell>
        </row>
        <row r="2483">
          <cell r="D2483" t="str">
            <v>D1.CS</v>
          </cell>
          <cell r="E2483">
            <v>0</v>
          </cell>
          <cell r="F2483">
            <v>0</v>
          </cell>
          <cell r="G2483">
            <v>0</v>
          </cell>
          <cell r="H2483">
            <v>713456.45875319885</v>
          </cell>
          <cell r="I2483">
            <v>199160.02305431414</v>
          </cell>
          <cell r="J2483">
            <v>4726.1187490500979</v>
          </cell>
          <cell r="K2483">
            <v>7.0311665166625383</v>
          </cell>
          <cell r="L2483">
            <v>546735.3387530488</v>
          </cell>
          <cell r="M2483">
            <v>0</v>
          </cell>
          <cell r="N2483">
            <v>0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  <cell r="S2483">
            <v>0</v>
          </cell>
          <cell r="T2483">
            <v>0</v>
          </cell>
          <cell r="U2483">
            <v>0</v>
          </cell>
          <cell r="V2483">
            <v>1464084.9704761286</v>
          </cell>
        </row>
        <row r="2484">
          <cell r="D2484" t="str">
            <v>D3.CS</v>
          </cell>
          <cell r="E2484">
            <v>0</v>
          </cell>
          <cell r="F2484">
            <v>0</v>
          </cell>
          <cell r="G2484">
            <v>0</v>
          </cell>
          <cell r="H2484">
            <v>205780.83329385874</v>
          </cell>
          <cell r="I2484">
            <v>60017.589953667295</v>
          </cell>
          <cell r="J2484">
            <v>859.40428515670897</v>
          </cell>
          <cell r="K2484">
            <v>373.86883631637858</v>
          </cell>
          <cell r="L2484">
            <v>193856.24947574074</v>
          </cell>
          <cell r="M2484">
            <v>0</v>
          </cell>
          <cell r="N2484">
            <v>0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  <cell r="S2484">
            <v>0</v>
          </cell>
          <cell r="T2484">
            <v>0</v>
          </cell>
          <cell r="U2484">
            <v>0</v>
          </cell>
          <cell r="V2484">
            <v>460887.94584473991</v>
          </cell>
        </row>
        <row r="2485">
          <cell r="D2485" t="str">
            <v/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  <cell r="M2485">
            <v>0</v>
          </cell>
          <cell r="N2485">
            <v>0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  <cell r="S2485">
            <v>0</v>
          </cell>
          <cell r="T2485">
            <v>0</v>
          </cell>
          <cell r="U2485">
            <v>0</v>
          </cell>
          <cell r="V2485">
            <v>0</v>
          </cell>
        </row>
        <row r="2486">
          <cell r="D2486" t="str">
            <v/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  <cell r="M2486">
            <v>0</v>
          </cell>
          <cell r="N2486">
            <v>0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  <cell r="S2486">
            <v>0</v>
          </cell>
          <cell r="T2486">
            <v>0</v>
          </cell>
          <cell r="U2486">
            <v>0</v>
          </cell>
          <cell r="V2486">
            <v>0</v>
          </cell>
        </row>
        <row r="2487">
          <cell r="D2487" t="str">
            <v/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  <cell r="M2487">
            <v>0</v>
          </cell>
          <cell r="N2487">
            <v>0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  <cell r="S2487">
            <v>0</v>
          </cell>
          <cell r="T2487">
            <v>0</v>
          </cell>
          <cell r="U2487">
            <v>0</v>
          </cell>
          <cell r="V2487">
            <v>0</v>
          </cell>
        </row>
        <row r="2488">
          <cell r="D2488" t="str">
            <v/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  <cell r="M2488">
            <v>0</v>
          </cell>
          <cell r="N2488">
            <v>0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  <cell r="S2488">
            <v>0</v>
          </cell>
          <cell r="T2488">
            <v>0</v>
          </cell>
          <cell r="U2488">
            <v>0</v>
          </cell>
          <cell r="V2488">
            <v>0</v>
          </cell>
        </row>
        <row r="2489">
          <cell r="D2489" t="str">
            <v/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  <cell r="M2489">
            <v>0</v>
          </cell>
          <cell r="N2489">
            <v>0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  <cell r="S2489">
            <v>0</v>
          </cell>
          <cell r="T2489">
            <v>0</v>
          </cell>
          <cell r="U2489">
            <v>0</v>
          </cell>
          <cell r="V2489">
            <v>0</v>
          </cell>
        </row>
        <row r="2490">
          <cell r="D2490" t="str">
            <v/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  <cell r="M2490">
            <v>0</v>
          </cell>
          <cell r="N2490">
            <v>0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  <cell r="S2490">
            <v>0</v>
          </cell>
          <cell r="T2490">
            <v>0</v>
          </cell>
          <cell r="U2490">
            <v>0</v>
          </cell>
          <cell r="V2490">
            <v>0</v>
          </cell>
        </row>
        <row r="2491">
          <cell r="D2491" t="str">
            <v/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  <cell r="M2491">
            <v>0</v>
          </cell>
          <cell r="N2491">
            <v>0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  <cell r="S2491">
            <v>0</v>
          </cell>
          <cell r="T2491">
            <v>0</v>
          </cell>
          <cell r="U2491">
            <v>0</v>
          </cell>
          <cell r="V2491">
            <v>0</v>
          </cell>
        </row>
        <row r="2492">
          <cell r="D2492" t="str">
            <v/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  <cell r="M2492">
            <v>0</v>
          </cell>
          <cell r="N2492">
            <v>0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  <cell r="S2492">
            <v>0</v>
          </cell>
          <cell r="T2492">
            <v>0</v>
          </cell>
          <cell r="U2492">
            <v>0</v>
          </cell>
          <cell r="V2492">
            <v>0</v>
          </cell>
        </row>
        <row r="2493">
          <cell r="D2493" t="str">
            <v/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  <cell r="M2493">
            <v>0</v>
          </cell>
          <cell r="N2493">
            <v>0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  <cell r="S2493">
            <v>0</v>
          </cell>
          <cell r="T2493">
            <v>0</v>
          </cell>
          <cell r="U2493">
            <v>0</v>
          </cell>
          <cell r="V2493">
            <v>0</v>
          </cell>
        </row>
        <row r="2494">
          <cell r="D2494" t="str">
            <v>D2</v>
          </cell>
          <cell r="E2494">
            <v>1372164.9466110084</v>
          </cell>
          <cell r="F2494">
            <v>0</v>
          </cell>
          <cell r="G2494">
            <v>0</v>
          </cell>
          <cell r="H2494">
            <v>7466615.9082932463</v>
          </cell>
          <cell r="I2494">
            <v>1973898.4107985573</v>
          </cell>
          <cell r="J2494">
            <v>65714.094032533481</v>
          </cell>
          <cell r="K2494">
            <v>22611.402326395717</v>
          </cell>
          <cell r="L2494">
            <v>1887769.2454880849</v>
          </cell>
          <cell r="M2494">
            <v>0</v>
          </cell>
          <cell r="N2494">
            <v>0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  <cell r="S2494">
            <v>0</v>
          </cell>
          <cell r="T2494">
            <v>0</v>
          </cell>
          <cell r="U2494">
            <v>0</v>
          </cell>
          <cell r="V2494">
            <v>12788774.007549826</v>
          </cell>
        </row>
        <row r="2495">
          <cell r="D2495" t="str">
            <v>D2.DK</v>
          </cell>
          <cell r="E2495">
            <v>16782.410476283167</v>
          </cell>
          <cell r="F2495">
            <v>0</v>
          </cell>
          <cell r="G2495">
            <v>0</v>
          </cell>
          <cell r="H2495">
            <v>169306.95268396992</v>
          </cell>
          <cell r="I2495">
            <v>44652.216274055245</v>
          </cell>
          <cell r="J2495">
            <v>10624.183713049062</v>
          </cell>
          <cell r="K2495">
            <v>6607.7512513788324</v>
          </cell>
          <cell r="L2495">
            <v>21606.569665601415</v>
          </cell>
          <cell r="M2495">
            <v>0</v>
          </cell>
          <cell r="N2495">
            <v>0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  <cell r="S2495">
            <v>0</v>
          </cell>
          <cell r="T2495">
            <v>0</v>
          </cell>
          <cell r="U2495">
            <v>0</v>
          </cell>
          <cell r="V2495">
            <v>269580.08406433766</v>
          </cell>
        </row>
        <row r="2496">
          <cell r="D2496" t="str">
            <v>D3</v>
          </cell>
          <cell r="E2496">
            <v>374915.50437326322</v>
          </cell>
          <cell r="F2496">
            <v>0</v>
          </cell>
          <cell r="G2496">
            <v>0</v>
          </cell>
          <cell r="H2496">
            <v>2889225.6067773802</v>
          </cell>
          <cell r="I2496">
            <v>1058100.8491719516</v>
          </cell>
          <cell r="J2496">
            <v>93664.034585743168</v>
          </cell>
          <cell r="K2496">
            <v>96545.000865043025</v>
          </cell>
          <cell r="L2496">
            <v>341547.17291505291</v>
          </cell>
          <cell r="M2496">
            <v>0</v>
          </cell>
          <cell r="N2496">
            <v>0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  <cell r="S2496">
            <v>0</v>
          </cell>
          <cell r="T2496">
            <v>0</v>
          </cell>
          <cell r="U2496">
            <v>0</v>
          </cell>
          <cell r="V2496">
            <v>4853998.1686884342</v>
          </cell>
        </row>
        <row r="2497">
          <cell r="D2497" t="str">
            <v>D4</v>
          </cell>
          <cell r="E2497">
            <v>365524.50614960043</v>
          </cell>
          <cell r="F2497">
            <v>0</v>
          </cell>
          <cell r="G2497">
            <v>0</v>
          </cell>
          <cell r="H2497">
            <v>3246787.3061551182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  <cell r="M2497">
            <v>0</v>
          </cell>
          <cell r="N2497">
            <v>0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  <cell r="S2497">
            <v>0</v>
          </cell>
          <cell r="T2497">
            <v>0</v>
          </cell>
          <cell r="U2497">
            <v>0</v>
          </cell>
          <cell r="V2497">
            <v>3612311.8123047184</v>
          </cell>
        </row>
        <row r="2498">
          <cell r="D2498" t="str">
            <v>D4.DK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  <cell r="M2498">
            <v>0</v>
          </cell>
          <cell r="N2498">
            <v>0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  <cell r="S2498">
            <v>0</v>
          </cell>
          <cell r="T2498">
            <v>0</v>
          </cell>
          <cell r="U2498">
            <v>0</v>
          </cell>
          <cell r="V2498">
            <v>0</v>
          </cell>
        </row>
        <row r="2499">
          <cell r="D2499" t="str">
            <v/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  <cell r="M2499">
            <v>0</v>
          </cell>
          <cell r="N2499">
            <v>0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  <cell r="S2499">
            <v>0</v>
          </cell>
          <cell r="T2499">
            <v>0</v>
          </cell>
          <cell r="U2499">
            <v>0</v>
          </cell>
          <cell r="V2499">
            <v>0</v>
          </cell>
        </row>
        <row r="2500">
          <cell r="D2500" t="str">
            <v/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  <cell r="M2500">
            <v>0</v>
          </cell>
          <cell r="N2500">
            <v>0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  <cell r="S2500">
            <v>0</v>
          </cell>
          <cell r="T2500">
            <v>0</v>
          </cell>
          <cell r="U2500">
            <v>0</v>
          </cell>
          <cell r="V2500">
            <v>0</v>
          </cell>
        </row>
        <row r="2501">
          <cell r="D2501" t="str">
            <v/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  <cell r="M2501">
            <v>0</v>
          </cell>
          <cell r="N2501">
            <v>0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  <cell r="S2501">
            <v>0</v>
          </cell>
          <cell r="T2501">
            <v>0</v>
          </cell>
          <cell r="U2501">
            <v>0</v>
          </cell>
          <cell r="V2501">
            <v>0</v>
          </cell>
        </row>
        <row r="2502">
          <cell r="D2502" t="str">
            <v/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  <cell r="M2502">
            <v>0</v>
          </cell>
          <cell r="N2502">
            <v>0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  <cell r="S2502">
            <v>0</v>
          </cell>
          <cell r="T2502">
            <v>0</v>
          </cell>
          <cell r="U2502">
            <v>0</v>
          </cell>
          <cell r="V2502">
            <v>0</v>
          </cell>
        </row>
        <row r="2503">
          <cell r="D2503" t="str">
            <v/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  <cell r="M2503">
            <v>0</v>
          </cell>
          <cell r="N2503">
            <v>0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  <cell r="S2503">
            <v>0</v>
          </cell>
          <cell r="T2503">
            <v>0</v>
          </cell>
          <cell r="U2503">
            <v>0</v>
          </cell>
          <cell r="V2503">
            <v>0</v>
          </cell>
        </row>
        <row r="2504">
          <cell r="D2504" t="str">
            <v/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  <cell r="M2504">
            <v>0</v>
          </cell>
          <cell r="N2504">
            <v>0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  <cell r="S2504">
            <v>0</v>
          </cell>
          <cell r="T2504">
            <v>0</v>
          </cell>
          <cell r="U2504">
            <v>0</v>
          </cell>
          <cell r="V2504">
            <v>0</v>
          </cell>
        </row>
        <row r="2505">
          <cell r="D2505" t="str">
            <v/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  <cell r="M2505">
            <v>0</v>
          </cell>
          <cell r="N2505">
            <v>0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  <cell r="S2505">
            <v>0</v>
          </cell>
          <cell r="T2505">
            <v>0</v>
          </cell>
          <cell r="U2505">
            <v>0</v>
          </cell>
          <cell r="V2505">
            <v>0</v>
          </cell>
        </row>
        <row r="2506">
          <cell r="D2506" t="str">
            <v>DD1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  <cell r="J2506">
            <v>0</v>
          </cell>
          <cell r="K2506">
            <v>0</v>
          </cell>
          <cell r="L2506">
            <v>775418.76351931144</v>
          </cell>
          <cell r="M2506">
            <v>0</v>
          </cell>
          <cell r="N2506">
            <v>0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  <cell r="S2506">
            <v>0</v>
          </cell>
          <cell r="T2506">
            <v>0</v>
          </cell>
          <cell r="U2506">
            <v>0</v>
          </cell>
          <cell r="V2506">
            <v>775418.76351931144</v>
          </cell>
        </row>
        <row r="2507">
          <cell r="D2507" t="str">
            <v>D3.HW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19600.784117583666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19600.784117583666</v>
          </cell>
        </row>
        <row r="2508">
          <cell r="D2508" t="str">
            <v>DCSH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1.4674642881407234E-3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1.4674642881407234E-3</v>
          </cell>
        </row>
        <row r="2509">
          <cell r="D2509" t="str">
            <v>DCHW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  <cell r="J2509">
            <v>0</v>
          </cell>
          <cell r="K2509">
            <v>0</v>
          </cell>
          <cell r="L2509">
            <v>1.4674642881407234E-3</v>
          </cell>
          <cell r="M2509">
            <v>0</v>
          </cell>
          <cell r="N2509">
            <v>0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  <cell r="S2509">
            <v>0</v>
          </cell>
          <cell r="T2509">
            <v>0</v>
          </cell>
          <cell r="U2509">
            <v>0</v>
          </cell>
          <cell r="V2509">
            <v>1.4674642881407234E-3</v>
          </cell>
        </row>
        <row r="2510">
          <cell r="D2510" t="str">
            <v/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  <cell r="M2510">
            <v>0</v>
          </cell>
          <cell r="N2510">
            <v>0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  <cell r="S2510">
            <v>0</v>
          </cell>
          <cell r="T2510">
            <v>0</v>
          </cell>
          <cell r="U2510">
            <v>0</v>
          </cell>
          <cell r="V2510">
            <v>0</v>
          </cell>
        </row>
        <row r="2511">
          <cell r="D2511" t="str">
            <v/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  <cell r="M2511">
            <v>0</v>
          </cell>
          <cell r="N2511">
            <v>0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  <cell r="S2511">
            <v>0</v>
          </cell>
          <cell r="T2511">
            <v>0</v>
          </cell>
          <cell r="U2511">
            <v>0</v>
          </cell>
          <cell r="V2511">
            <v>0</v>
          </cell>
        </row>
        <row r="2512">
          <cell r="D2512" t="str">
            <v/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  <cell r="M2512">
            <v>0</v>
          </cell>
          <cell r="N2512">
            <v>0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  <cell r="S2512">
            <v>0</v>
          </cell>
          <cell r="T2512">
            <v>0</v>
          </cell>
          <cell r="U2512">
            <v>0</v>
          </cell>
          <cell r="V2512">
            <v>0</v>
          </cell>
        </row>
        <row r="2513">
          <cell r="D2513" t="str">
            <v/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  <cell r="M2513">
            <v>0</v>
          </cell>
          <cell r="N2513">
            <v>0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  <cell r="S2513">
            <v>0</v>
          </cell>
          <cell r="T2513">
            <v>0</v>
          </cell>
          <cell r="U2513">
            <v>0</v>
          </cell>
          <cell r="V2513">
            <v>0</v>
          </cell>
        </row>
        <row r="2514">
          <cell r="D2514" t="str">
            <v/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  <cell r="M2514">
            <v>0</v>
          </cell>
          <cell r="N2514">
            <v>0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  <cell r="S2514">
            <v>0</v>
          </cell>
          <cell r="T2514">
            <v>0</v>
          </cell>
          <cell r="U2514">
            <v>0</v>
          </cell>
          <cell r="V2514">
            <v>0</v>
          </cell>
        </row>
        <row r="2515">
          <cell r="D2515" t="str">
            <v/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  <cell r="M2515">
            <v>0</v>
          </cell>
          <cell r="N2515">
            <v>0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  <cell r="S2515">
            <v>0</v>
          </cell>
          <cell r="T2515">
            <v>0</v>
          </cell>
          <cell r="U2515">
            <v>0</v>
          </cell>
          <cell r="V2515">
            <v>0</v>
          </cell>
        </row>
        <row r="2516">
          <cell r="D2516" t="str">
            <v/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  <cell r="M2516">
            <v>0</v>
          </cell>
          <cell r="N2516">
            <v>0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  <cell r="S2516">
            <v>0</v>
          </cell>
          <cell r="T2516">
            <v>0</v>
          </cell>
          <cell r="U2516">
            <v>0</v>
          </cell>
          <cell r="V2516">
            <v>0</v>
          </cell>
        </row>
        <row r="2517">
          <cell r="D2517" t="str">
            <v/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  <cell r="M2517">
            <v>0</v>
          </cell>
          <cell r="N2517">
            <v>0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  <cell r="S2517">
            <v>0</v>
          </cell>
          <cell r="T2517">
            <v>0</v>
          </cell>
          <cell r="U2517">
            <v>0</v>
          </cell>
          <cell r="V2517">
            <v>0</v>
          </cell>
        </row>
        <row r="2518">
          <cell r="D2518" t="str">
            <v>ND1</v>
          </cell>
          <cell r="E2518">
            <v>869075.32834158395</v>
          </cell>
          <cell r="F2518">
            <v>0</v>
          </cell>
          <cell r="G2518">
            <v>0</v>
          </cell>
          <cell r="H2518">
            <v>4431372.9984812178</v>
          </cell>
          <cell r="I2518">
            <v>6852948.5763091398</v>
          </cell>
          <cell r="J2518">
            <v>4290604.4707254507</v>
          </cell>
          <cell r="K2518">
            <v>1752826.2817875659</v>
          </cell>
          <cell r="L2518">
            <v>0</v>
          </cell>
          <cell r="M2518">
            <v>0</v>
          </cell>
          <cell r="N2518">
            <v>0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  <cell r="S2518">
            <v>0</v>
          </cell>
          <cell r="T2518">
            <v>0</v>
          </cell>
          <cell r="U2518">
            <v>0</v>
          </cell>
          <cell r="V2518">
            <v>18196827.655644957</v>
          </cell>
        </row>
        <row r="2519">
          <cell r="D2519" t="str">
            <v>ND1.R</v>
          </cell>
          <cell r="E2519">
            <v>0</v>
          </cell>
          <cell r="F2519">
            <v>0</v>
          </cell>
          <cell r="G2519">
            <v>0</v>
          </cell>
          <cell r="H2519">
            <v>5.2881213084268165E-2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  <cell r="M2519">
            <v>0</v>
          </cell>
          <cell r="N2519">
            <v>0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  <cell r="S2519">
            <v>0</v>
          </cell>
          <cell r="T2519">
            <v>0</v>
          </cell>
          <cell r="U2519">
            <v>0</v>
          </cell>
          <cell r="V2519">
            <v>5.2881213084268165E-2</v>
          </cell>
        </row>
        <row r="2520">
          <cell r="D2520" t="str">
            <v/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  <cell r="M2520">
            <v>0</v>
          </cell>
          <cell r="N2520">
            <v>0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  <cell r="S2520">
            <v>0</v>
          </cell>
          <cell r="T2520">
            <v>0</v>
          </cell>
          <cell r="U2520">
            <v>0</v>
          </cell>
          <cell r="V2520">
            <v>0</v>
          </cell>
        </row>
        <row r="2521">
          <cell r="D2521" t="str">
            <v/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  <cell r="M2521">
            <v>0</v>
          </cell>
          <cell r="N2521">
            <v>0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  <cell r="S2521">
            <v>0</v>
          </cell>
          <cell r="T2521">
            <v>0</v>
          </cell>
          <cell r="U2521">
            <v>0</v>
          </cell>
          <cell r="V2521">
            <v>0</v>
          </cell>
        </row>
        <row r="2522">
          <cell r="D2522" t="str">
            <v/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  <cell r="M2522">
            <v>0</v>
          </cell>
          <cell r="N2522">
            <v>0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  <cell r="S2522">
            <v>0</v>
          </cell>
          <cell r="T2522">
            <v>0</v>
          </cell>
          <cell r="U2522">
            <v>0</v>
          </cell>
          <cell r="V2522">
            <v>0</v>
          </cell>
        </row>
        <row r="2523">
          <cell r="D2523" t="str">
            <v/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  <cell r="M2523">
            <v>0</v>
          </cell>
          <cell r="N2523">
            <v>0</v>
          </cell>
          <cell r="O2523">
            <v>0</v>
          </cell>
          <cell r="P2523">
            <v>0</v>
          </cell>
          <cell r="Q2523">
            <v>0</v>
          </cell>
          <cell r="R2523">
            <v>0</v>
          </cell>
          <cell r="S2523">
            <v>0</v>
          </cell>
          <cell r="T2523">
            <v>0</v>
          </cell>
          <cell r="U2523">
            <v>0</v>
          </cell>
          <cell r="V2523">
            <v>0</v>
          </cell>
        </row>
        <row r="2524">
          <cell r="D2524" t="str">
            <v/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  <cell r="M2524">
            <v>0</v>
          </cell>
          <cell r="N2524">
            <v>0</v>
          </cell>
          <cell r="O2524">
            <v>0</v>
          </cell>
          <cell r="P2524">
            <v>0</v>
          </cell>
          <cell r="Q2524">
            <v>0</v>
          </cell>
          <cell r="R2524">
            <v>0</v>
          </cell>
          <cell r="S2524">
            <v>0</v>
          </cell>
          <cell r="T2524">
            <v>0</v>
          </cell>
          <cell r="U2524">
            <v>0</v>
          </cell>
          <cell r="V2524">
            <v>0</v>
          </cell>
        </row>
        <row r="2525">
          <cell r="D2525" t="str">
            <v/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  <cell r="M2525">
            <v>0</v>
          </cell>
          <cell r="N2525">
            <v>0</v>
          </cell>
          <cell r="O2525">
            <v>0</v>
          </cell>
          <cell r="P2525">
            <v>0</v>
          </cell>
          <cell r="Q2525">
            <v>0</v>
          </cell>
          <cell r="R2525">
            <v>0</v>
          </cell>
          <cell r="S2525">
            <v>0</v>
          </cell>
          <cell r="T2525">
            <v>0</v>
          </cell>
          <cell r="U2525">
            <v>0</v>
          </cell>
          <cell r="V2525">
            <v>0</v>
          </cell>
        </row>
        <row r="2526">
          <cell r="D2526" t="str">
            <v/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  <cell r="M2526">
            <v>0</v>
          </cell>
          <cell r="N2526">
            <v>0</v>
          </cell>
          <cell r="O2526">
            <v>0</v>
          </cell>
          <cell r="P2526">
            <v>0</v>
          </cell>
          <cell r="Q2526">
            <v>0</v>
          </cell>
          <cell r="R2526">
            <v>0</v>
          </cell>
          <cell r="S2526">
            <v>0</v>
          </cell>
          <cell r="T2526">
            <v>0</v>
          </cell>
          <cell r="U2526">
            <v>0</v>
          </cell>
          <cell r="V2526">
            <v>0</v>
          </cell>
        </row>
        <row r="2527">
          <cell r="D2527" t="str">
            <v/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  <cell r="M2527">
            <v>0</v>
          </cell>
          <cell r="N2527">
            <v>0</v>
          </cell>
          <cell r="O2527">
            <v>0</v>
          </cell>
          <cell r="P2527">
            <v>0</v>
          </cell>
          <cell r="Q2527">
            <v>0</v>
          </cell>
          <cell r="R2527">
            <v>0</v>
          </cell>
          <cell r="S2527">
            <v>0</v>
          </cell>
          <cell r="T2527">
            <v>0</v>
          </cell>
          <cell r="U2527">
            <v>0</v>
          </cell>
          <cell r="V2527">
            <v>0</v>
          </cell>
        </row>
        <row r="2528">
          <cell r="D2528" t="str">
            <v/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  <cell r="M2528">
            <v>0</v>
          </cell>
          <cell r="N2528">
            <v>0</v>
          </cell>
          <cell r="O2528">
            <v>0</v>
          </cell>
          <cell r="P2528">
            <v>0</v>
          </cell>
          <cell r="Q2528">
            <v>0</v>
          </cell>
          <cell r="R2528">
            <v>0</v>
          </cell>
          <cell r="S2528">
            <v>0</v>
          </cell>
          <cell r="T2528">
            <v>0</v>
          </cell>
          <cell r="U2528">
            <v>0</v>
          </cell>
          <cell r="V2528">
            <v>0</v>
          </cell>
        </row>
        <row r="2529">
          <cell r="D2529" t="str">
            <v/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  <cell r="M2529">
            <v>0</v>
          </cell>
          <cell r="N2529">
            <v>0</v>
          </cell>
          <cell r="O2529">
            <v>0</v>
          </cell>
          <cell r="P2529">
            <v>0</v>
          </cell>
          <cell r="Q2529">
            <v>0</v>
          </cell>
          <cell r="R2529">
            <v>0</v>
          </cell>
          <cell r="S2529">
            <v>0</v>
          </cell>
          <cell r="T2529">
            <v>0</v>
          </cell>
          <cell r="U2529">
            <v>0</v>
          </cell>
          <cell r="V2529">
            <v>0</v>
          </cell>
        </row>
        <row r="2530">
          <cell r="D2530" t="str">
            <v>ND2</v>
          </cell>
          <cell r="E2530">
            <v>1178276.4030510802</v>
          </cell>
          <cell r="F2530">
            <v>0</v>
          </cell>
          <cell r="G2530">
            <v>0</v>
          </cell>
          <cell r="H2530">
            <v>9952763.2247623783</v>
          </cell>
          <cell r="I2530">
            <v>24138059.90457578</v>
          </cell>
          <cell r="J2530">
            <v>27715318.45593705</v>
          </cell>
          <cell r="K2530">
            <v>19810213.238794409</v>
          </cell>
          <cell r="L2530">
            <v>5715563.9250531383</v>
          </cell>
          <cell r="M2530">
            <v>0</v>
          </cell>
          <cell r="N2530">
            <v>0</v>
          </cell>
          <cell r="O2530">
            <v>0</v>
          </cell>
          <cell r="P2530">
            <v>0</v>
          </cell>
          <cell r="Q2530">
            <v>0</v>
          </cell>
          <cell r="R2530">
            <v>0</v>
          </cell>
          <cell r="S2530">
            <v>0</v>
          </cell>
          <cell r="T2530">
            <v>0</v>
          </cell>
          <cell r="U2530">
            <v>0</v>
          </cell>
          <cell r="V2530">
            <v>88510195.152173832</v>
          </cell>
        </row>
        <row r="2531"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7.1419567054509192E-2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  <cell r="M2531">
            <v>0</v>
          </cell>
          <cell r="N2531">
            <v>0</v>
          </cell>
          <cell r="O2531">
            <v>0</v>
          </cell>
          <cell r="P2531">
            <v>0</v>
          </cell>
          <cell r="Q2531">
            <v>0</v>
          </cell>
          <cell r="R2531">
            <v>0</v>
          </cell>
          <cell r="S2531">
            <v>0</v>
          </cell>
          <cell r="T2531">
            <v>0</v>
          </cell>
          <cell r="U2531">
            <v>0</v>
          </cell>
          <cell r="V2531">
            <v>7.1419567054509192E-2</v>
          </cell>
        </row>
        <row r="2532">
          <cell r="D2532" t="str">
            <v>ND5</v>
          </cell>
          <cell r="E2532">
            <v>202935.51885280039</v>
          </cell>
          <cell r="F2532">
            <v>0</v>
          </cell>
          <cell r="G2532">
            <v>0</v>
          </cell>
          <cell r="H2532">
            <v>1562436.6123030367</v>
          </cell>
          <cell r="I2532">
            <v>3558558.1268035555</v>
          </cell>
          <cell r="J2532">
            <v>3972107.3786591864</v>
          </cell>
          <cell r="K2532">
            <v>2498765.7747389944</v>
          </cell>
          <cell r="L2532">
            <v>803705.7340783329</v>
          </cell>
          <cell r="M2532">
            <v>0</v>
          </cell>
          <cell r="N2532">
            <v>0</v>
          </cell>
          <cell r="O2532">
            <v>0</v>
          </cell>
          <cell r="P2532">
            <v>0</v>
          </cell>
          <cell r="Q2532">
            <v>0</v>
          </cell>
          <cell r="R2532">
            <v>0</v>
          </cell>
          <cell r="S2532">
            <v>0</v>
          </cell>
          <cell r="T2532">
            <v>0</v>
          </cell>
          <cell r="U2532">
            <v>0</v>
          </cell>
          <cell r="V2532">
            <v>12598509.145435907</v>
          </cell>
        </row>
        <row r="2533">
          <cell r="D2533" t="str">
            <v>ND7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  <cell r="M2533">
            <v>0</v>
          </cell>
          <cell r="N2533">
            <v>0</v>
          </cell>
          <cell r="O2533">
            <v>0</v>
          </cell>
          <cell r="P2533">
            <v>0</v>
          </cell>
          <cell r="Q2533">
            <v>0</v>
          </cell>
          <cell r="R2533">
            <v>0</v>
          </cell>
          <cell r="S2533">
            <v>0</v>
          </cell>
          <cell r="T2533">
            <v>0</v>
          </cell>
          <cell r="U2533">
            <v>0</v>
          </cell>
          <cell r="V2533">
            <v>0</v>
          </cell>
        </row>
        <row r="2534">
          <cell r="D2534" t="str">
            <v/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  <cell r="M2534">
            <v>0</v>
          </cell>
          <cell r="N2534">
            <v>0</v>
          </cell>
          <cell r="O2534">
            <v>0</v>
          </cell>
          <cell r="P2534">
            <v>0</v>
          </cell>
          <cell r="Q2534">
            <v>0</v>
          </cell>
          <cell r="R2534">
            <v>0</v>
          </cell>
          <cell r="S2534">
            <v>0</v>
          </cell>
          <cell r="T2534">
            <v>0</v>
          </cell>
          <cell r="U2534">
            <v>0</v>
          </cell>
          <cell r="V2534">
            <v>0</v>
          </cell>
        </row>
        <row r="2535">
          <cell r="D2535" t="str">
            <v/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  <cell r="M2535">
            <v>0</v>
          </cell>
          <cell r="N2535">
            <v>0</v>
          </cell>
          <cell r="O2535">
            <v>0</v>
          </cell>
          <cell r="P2535">
            <v>0</v>
          </cell>
          <cell r="Q2535">
            <v>0</v>
          </cell>
          <cell r="R2535">
            <v>0</v>
          </cell>
          <cell r="S2535">
            <v>0</v>
          </cell>
          <cell r="T2535">
            <v>0</v>
          </cell>
          <cell r="U2535">
            <v>0</v>
          </cell>
          <cell r="V2535">
            <v>0</v>
          </cell>
        </row>
        <row r="2536">
          <cell r="D2536" t="str">
            <v/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  <cell r="M2536">
            <v>0</v>
          </cell>
          <cell r="N2536">
            <v>0</v>
          </cell>
          <cell r="O2536">
            <v>0</v>
          </cell>
          <cell r="P2536">
            <v>0</v>
          </cell>
          <cell r="Q2536">
            <v>0</v>
          </cell>
          <cell r="R2536">
            <v>0</v>
          </cell>
          <cell r="S2536">
            <v>0</v>
          </cell>
          <cell r="T2536">
            <v>0</v>
          </cell>
          <cell r="U2536">
            <v>0</v>
          </cell>
          <cell r="V2536">
            <v>0</v>
          </cell>
        </row>
        <row r="2537">
          <cell r="D2537" t="str">
            <v/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  <cell r="M2537">
            <v>0</v>
          </cell>
          <cell r="N2537">
            <v>0</v>
          </cell>
          <cell r="O2537">
            <v>0</v>
          </cell>
          <cell r="P2537">
            <v>0</v>
          </cell>
          <cell r="Q2537">
            <v>0</v>
          </cell>
          <cell r="R2537">
            <v>0</v>
          </cell>
          <cell r="S2537">
            <v>0</v>
          </cell>
          <cell r="T2537">
            <v>0</v>
          </cell>
          <cell r="U2537">
            <v>0</v>
          </cell>
          <cell r="V2537">
            <v>0</v>
          </cell>
        </row>
        <row r="2538">
          <cell r="D2538" t="str">
            <v/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  <cell r="M2538">
            <v>0</v>
          </cell>
          <cell r="N2538">
            <v>0</v>
          </cell>
          <cell r="O2538">
            <v>0</v>
          </cell>
          <cell r="P2538">
            <v>0</v>
          </cell>
          <cell r="Q2538">
            <v>0</v>
          </cell>
          <cell r="R2538">
            <v>0</v>
          </cell>
          <cell r="S2538">
            <v>0</v>
          </cell>
          <cell r="T2538">
            <v>0</v>
          </cell>
          <cell r="U2538">
            <v>0</v>
          </cell>
          <cell r="V2538">
            <v>0</v>
          </cell>
        </row>
        <row r="2539">
          <cell r="D2539" t="str">
            <v/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  <cell r="M2539">
            <v>0</v>
          </cell>
          <cell r="N2539">
            <v>0</v>
          </cell>
          <cell r="O2539">
            <v>0</v>
          </cell>
          <cell r="P2539">
            <v>0</v>
          </cell>
          <cell r="Q2539">
            <v>0</v>
          </cell>
          <cell r="R2539">
            <v>0</v>
          </cell>
          <cell r="S2539">
            <v>0</v>
          </cell>
          <cell r="T2539">
            <v>0</v>
          </cell>
          <cell r="U2539">
            <v>0</v>
          </cell>
          <cell r="V2539">
            <v>0</v>
          </cell>
        </row>
        <row r="2540">
          <cell r="D2540" t="str">
            <v/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  <cell r="M2540">
            <v>0</v>
          </cell>
          <cell r="N2540">
            <v>0</v>
          </cell>
          <cell r="O2540">
            <v>0</v>
          </cell>
          <cell r="P2540">
            <v>0</v>
          </cell>
          <cell r="Q2540">
            <v>0</v>
          </cell>
          <cell r="R2540">
            <v>0</v>
          </cell>
          <cell r="S2540">
            <v>0</v>
          </cell>
          <cell r="T2540">
            <v>0</v>
          </cell>
          <cell r="U2540">
            <v>0</v>
          </cell>
          <cell r="V2540">
            <v>0</v>
          </cell>
        </row>
        <row r="2541">
          <cell r="D2541" t="str">
            <v/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  <cell r="M2541">
            <v>0</v>
          </cell>
          <cell r="N2541">
            <v>0</v>
          </cell>
          <cell r="O2541">
            <v>0</v>
          </cell>
          <cell r="P2541">
            <v>0</v>
          </cell>
          <cell r="Q2541">
            <v>0</v>
          </cell>
          <cell r="R2541">
            <v>0</v>
          </cell>
          <cell r="S2541">
            <v>0</v>
          </cell>
          <cell r="T2541">
            <v>0</v>
          </cell>
          <cell r="U2541">
            <v>0</v>
          </cell>
          <cell r="V2541">
            <v>0</v>
          </cell>
        </row>
        <row r="2542">
          <cell r="D2542" t="str">
            <v>ND3</v>
          </cell>
          <cell r="E2542">
            <v>243431.75629381696</v>
          </cell>
          <cell r="F2542">
            <v>0</v>
          </cell>
          <cell r="G2542">
            <v>0</v>
          </cell>
          <cell r="H2542">
            <v>1128805.2083194517</v>
          </cell>
          <cell r="I2542">
            <v>2374655.7669010521</v>
          </cell>
          <cell r="J2542">
            <v>2407198.2079644813</v>
          </cell>
          <cell r="K2542">
            <v>3027676.7506766915</v>
          </cell>
          <cell r="L2542">
            <v>364677.25240206847</v>
          </cell>
          <cell r="M2542">
            <v>0</v>
          </cell>
          <cell r="N2542">
            <v>0</v>
          </cell>
          <cell r="O2542">
            <v>0</v>
          </cell>
          <cell r="P2542">
            <v>0</v>
          </cell>
          <cell r="Q2542">
            <v>0</v>
          </cell>
          <cell r="R2542">
            <v>0</v>
          </cell>
          <cell r="S2542">
            <v>0</v>
          </cell>
          <cell r="T2542">
            <v>0</v>
          </cell>
          <cell r="U2542">
            <v>0</v>
          </cell>
          <cell r="V2542">
            <v>9546444.9425575621</v>
          </cell>
        </row>
        <row r="2543">
          <cell r="D2543" t="str">
            <v/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  <cell r="M2543">
            <v>0</v>
          </cell>
          <cell r="N2543">
            <v>0</v>
          </cell>
          <cell r="O2543">
            <v>0</v>
          </cell>
          <cell r="P2543">
            <v>0</v>
          </cell>
          <cell r="Q2543">
            <v>0</v>
          </cell>
          <cell r="R2543">
            <v>0</v>
          </cell>
          <cell r="S2543">
            <v>0</v>
          </cell>
          <cell r="T2543">
            <v>0</v>
          </cell>
          <cell r="U2543">
            <v>0</v>
          </cell>
          <cell r="V2543">
            <v>0</v>
          </cell>
        </row>
        <row r="2544">
          <cell r="D2544" t="str">
            <v/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  <cell r="M2544">
            <v>0</v>
          </cell>
          <cell r="N2544">
            <v>0</v>
          </cell>
          <cell r="O2544">
            <v>0</v>
          </cell>
          <cell r="P2544">
            <v>0</v>
          </cell>
          <cell r="Q2544">
            <v>0</v>
          </cell>
          <cell r="R2544">
            <v>0</v>
          </cell>
          <cell r="S2544">
            <v>0</v>
          </cell>
          <cell r="T2544">
            <v>0</v>
          </cell>
          <cell r="U2544">
            <v>0</v>
          </cell>
          <cell r="V2544">
            <v>0</v>
          </cell>
        </row>
        <row r="2545">
          <cell r="D2545" t="str">
            <v/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  <cell r="M2545">
            <v>0</v>
          </cell>
          <cell r="N2545">
            <v>0</v>
          </cell>
          <cell r="O2545">
            <v>0</v>
          </cell>
          <cell r="P2545">
            <v>0</v>
          </cell>
          <cell r="Q2545">
            <v>0</v>
          </cell>
          <cell r="R2545">
            <v>0</v>
          </cell>
          <cell r="S2545">
            <v>0</v>
          </cell>
          <cell r="T2545">
            <v>0</v>
          </cell>
          <cell r="U2545">
            <v>0</v>
          </cell>
          <cell r="V2545">
            <v>0</v>
          </cell>
        </row>
        <row r="2546">
          <cell r="D2546" t="str">
            <v/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  <cell r="M2546">
            <v>0</v>
          </cell>
          <cell r="N2546">
            <v>0</v>
          </cell>
          <cell r="O2546">
            <v>0</v>
          </cell>
          <cell r="P2546">
            <v>0</v>
          </cell>
          <cell r="Q2546">
            <v>0</v>
          </cell>
          <cell r="R2546">
            <v>0</v>
          </cell>
          <cell r="S2546">
            <v>0</v>
          </cell>
          <cell r="T2546">
            <v>0</v>
          </cell>
          <cell r="U2546">
            <v>0</v>
          </cell>
          <cell r="V2546">
            <v>0</v>
          </cell>
        </row>
        <row r="2547">
          <cell r="D2547" t="str">
            <v/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  <cell r="M2547">
            <v>0</v>
          </cell>
          <cell r="N2547">
            <v>0</v>
          </cell>
          <cell r="O2547">
            <v>0</v>
          </cell>
          <cell r="P2547">
            <v>0</v>
          </cell>
          <cell r="Q2547">
            <v>0</v>
          </cell>
          <cell r="R2547">
            <v>0</v>
          </cell>
          <cell r="S2547">
            <v>0</v>
          </cell>
          <cell r="T2547">
            <v>0</v>
          </cell>
          <cell r="U2547">
            <v>0</v>
          </cell>
          <cell r="V2547">
            <v>0</v>
          </cell>
        </row>
        <row r="2548">
          <cell r="D2548" t="str">
            <v/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  <cell r="M2548">
            <v>0</v>
          </cell>
          <cell r="N2548">
            <v>0</v>
          </cell>
          <cell r="O2548">
            <v>0</v>
          </cell>
          <cell r="P2548">
            <v>0</v>
          </cell>
          <cell r="Q2548">
            <v>0</v>
          </cell>
          <cell r="R2548">
            <v>0</v>
          </cell>
          <cell r="S2548">
            <v>0</v>
          </cell>
          <cell r="T2548">
            <v>0</v>
          </cell>
          <cell r="U2548">
            <v>0</v>
          </cell>
          <cell r="V2548">
            <v>0</v>
          </cell>
        </row>
        <row r="2549">
          <cell r="D2549" t="str">
            <v/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  <cell r="M2549">
            <v>0</v>
          </cell>
          <cell r="N2549">
            <v>0</v>
          </cell>
          <cell r="O2549">
            <v>0</v>
          </cell>
          <cell r="P2549">
            <v>0</v>
          </cell>
          <cell r="Q2549">
            <v>0</v>
          </cell>
          <cell r="R2549">
            <v>0</v>
          </cell>
          <cell r="S2549">
            <v>0</v>
          </cell>
          <cell r="T2549">
            <v>0</v>
          </cell>
          <cell r="U2549">
            <v>0</v>
          </cell>
          <cell r="V2549">
            <v>0</v>
          </cell>
        </row>
        <row r="2550">
          <cell r="D2550" t="str">
            <v/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  <cell r="M2550">
            <v>0</v>
          </cell>
          <cell r="N2550">
            <v>0</v>
          </cell>
          <cell r="O2550">
            <v>0</v>
          </cell>
          <cell r="P2550">
            <v>0</v>
          </cell>
          <cell r="Q2550">
            <v>0</v>
          </cell>
          <cell r="R2550">
            <v>0</v>
          </cell>
          <cell r="S2550">
            <v>0</v>
          </cell>
          <cell r="T2550">
            <v>0</v>
          </cell>
          <cell r="U2550">
            <v>0</v>
          </cell>
          <cell r="V2550">
            <v>0</v>
          </cell>
        </row>
        <row r="2551">
          <cell r="D2551" t="str">
            <v/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  <cell r="M2551">
            <v>0</v>
          </cell>
          <cell r="N2551">
            <v>0</v>
          </cell>
          <cell r="O2551">
            <v>0</v>
          </cell>
          <cell r="P2551">
            <v>0</v>
          </cell>
          <cell r="Q2551">
            <v>0</v>
          </cell>
          <cell r="R2551">
            <v>0</v>
          </cell>
          <cell r="S2551">
            <v>0</v>
          </cell>
          <cell r="T2551">
            <v>0</v>
          </cell>
          <cell r="U2551">
            <v>0</v>
          </cell>
          <cell r="V2551">
            <v>0</v>
          </cell>
        </row>
        <row r="2552">
          <cell r="D2552" t="str">
            <v/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  <cell r="M2552">
            <v>0</v>
          </cell>
          <cell r="N2552">
            <v>0</v>
          </cell>
          <cell r="O2552">
            <v>0</v>
          </cell>
          <cell r="P2552">
            <v>0</v>
          </cell>
          <cell r="Q2552">
            <v>0</v>
          </cell>
          <cell r="R2552">
            <v>0</v>
          </cell>
          <cell r="S2552">
            <v>0</v>
          </cell>
          <cell r="T2552">
            <v>0</v>
          </cell>
          <cell r="U2552">
            <v>0</v>
          </cell>
          <cell r="V2552">
            <v>0</v>
          </cell>
        </row>
        <row r="2553">
          <cell r="D2553" t="str">
            <v/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  <cell r="M2553">
            <v>0</v>
          </cell>
          <cell r="N2553">
            <v>0</v>
          </cell>
          <cell r="O2553">
            <v>0</v>
          </cell>
          <cell r="P2553">
            <v>0</v>
          </cell>
          <cell r="Q2553">
            <v>0</v>
          </cell>
          <cell r="R2553">
            <v>0</v>
          </cell>
          <cell r="S2553">
            <v>0</v>
          </cell>
          <cell r="T2553">
            <v>0</v>
          </cell>
          <cell r="U2553">
            <v>0</v>
          </cell>
          <cell r="V2553">
            <v>0</v>
          </cell>
        </row>
        <row r="2554">
          <cell r="D2554" t="str">
            <v>PL2</v>
          </cell>
          <cell r="E2554">
            <v>0</v>
          </cell>
          <cell r="F2554">
            <v>0</v>
          </cell>
          <cell r="G2554">
            <v>0</v>
          </cell>
          <cell r="H2554">
            <v>2838310.6632358921</v>
          </cell>
          <cell r="I2554">
            <v>0</v>
          </cell>
          <cell r="J2554">
            <v>0</v>
          </cell>
          <cell r="K2554">
            <v>0</v>
          </cell>
          <cell r="L2554">
            <v>1577597.4631202207</v>
          </cell>
          <cell r="M2554">
            <v>0</v>
          </cell>
          <cell r="N2554">
            <v>0</v>
          </cell>
          <cell r="O2554">
            <v>0</v>
          </cell>
          <cell r="P2554">
            <v>0</v>
          </cell>
          <cell r="Q2554">
            <v>0</v>
          </cell>
          <cell r="R2554">
            <v>0</v>
          </cell>
          <cell r="S2554">
            <v>0</v>
          </cell>
          <cell r="T2554">
            <v>0</v>
          </cell>
          <cell r="U2554">
            <v>0</v>
          </cell>
          <cell r="V2554">
            <v>4415908.1263561128</v>
          </cell>
        </row>
        <row r="2555"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  <cell r="M2555">
            <v>0</v>
          </cell>
          <cell r="N2555">
            <v>0</v>
          </cell>
          <cell r="O2555">
            <v>0</v>
          </cell>
          <cell r="P2555">
            <v>0</v>
          </cell>
          <cell r="Q2555">
            <v>0</v>
          </cell>
          <cell r="R2555">
            <v>0</v>
          </cell>
          <cell r="S2555">
            <v>0</v>
          </cell>
          <cell r="T2555">
            <v>0</v>
          </cell>
          <cell r="U2555">
            <v>0</v>
          </cell>
          <cell r="V2555">
            <v>0</v>
          </cell>
        </row>
        <row r="2556">
          <cell r="D2556" t="str">
            <v/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  <cell r="M2556">
            <v>0</v>
          </cell>
          <cell r="N2556">
            <v>0</v>
          </cell>
          <cell r="O2556">
            <v>0</v>
          </cell>
          <cell r="P2556">
            <v>0</v>
          </cell>
          <cell r="Q2556">
            <v>0</v>
          </cell>
          <cell r="R2556">
            <v>0</v>
          </cell>
          <cell r="S2556">
            <v>0</v>
          </cell>
          <cell r="T2556">
            <v>0</v>
          </cell>
          <cell r="U2556">
            <v>0</v>
          </cell>
          <cell r="V2556">
            <v>0</v>
          </cell>
        </row>
        <row r="2557">
          <cell r="D2557" t="str">
            <v>DLk</v>
          </cell>
          <cell r="E2557">
            <v>0</v>
          </cell>
          <cell r="F2557">
            <v>0</v>
          </cell>
          <cell r="G2557">
            <v>57.614576296670258</v>
          </cell>
          <cell r="H2557">
            <v>1.9534207285665833E-2</v>
          </cell>
          <cell r="I2557">
            <v>0</v>
          </cell>
          <cell r="J2557">
            <v>0</v>
          </cell>
          <cell r="K2557">
            <v>0</v>
          </cell>
          <cell r="L2557">
            <v>1.1913100720099299E-2</v>
          </cell>
          <cell r="M2557">
            <v>0</v>
          </cell>
          <cell r="N2557">
            <v>0</v>
          </cell>
          <cell r="O2557">
            <v>0</v>
          </cell>
          <cell r="P2557">
            <v>0</v>
          </cell>
          <cell r="Q2557">
            <v>0</v>
          </cell>
          <cell r="R2557">
            <v>0</v>
          </cell>
          <cell r="S2557">
            <v>0</v>
          </cell>
          <cell r="T2557">
            <v>0</v>
          </cell>
          <cell r="U2557">
            <v>0</v>
          </cell>
          <cell r="V2557">
            <v>57.646023604676024</v>
          </cell>
        </row>
        <row r="2558">
          <cell r="D2558" t="str">
            <v>DLDKk</v>
          </cell>
          <cell r="E2558">
            <v>0</v>
          </cell>
          <cell r="F2558">
            <v>0</v>
          </cell>
          <cell r="G2558">
            <v>49.346665507570975</v>
          </cell>
          <cell r="H2558">
            <v>1.3254989107315989E-2</v>
          </cell>
          <cell r="I2558">
            <v>0</v>
          </cell>
          <cell r="J2558">
            <v>0</v>
          </cell>
          <cell r="K2558">
            <v>0</v>
          </cell>
          <cell r="L2558">
            <v>1.1431659848349802E-2</v>
          </cell>
          <cell r="M2558">
            <v>0</v>
          </cell>
          <cell r="N2558">
            <v>0</v>
          </cell>
          <cell r="O2558">
            <v>0</v>
          </cell>
          <cell r="P2558">
            <v>0</v>
          </cell>
          <cell r="Q2558">
            <v>0</v>
          </cell>
          <cell r="R2558">
            <v>0</v>
          </cell>
          <cell r="S2558">
            <v>0</v>
          </cell>
          <cell r="T2558">
            <v>0</v>
          </cell>
          <cell r="U2558">
            <v>0</v>
          </cell>
          <cell r="V2558">
            <v>49.37135215652664</v>
          </cell>
        </row>
        <row r="2559">
          <cell r="D2559" t="str">
            <v>DLCXXk</v>
          </cell>
          <cell r="E2559">
            <v>0</v>
          </cell>
          <cell r="F2559">
            <v>0</v>
          </cell>
          <cell r="G2559">
            <v>66.030145471658656</v>
          </cell>
          <cell r="H2559">
            <v>2.3068188152763219E-2</v>
          </cell>
          <cell r="I2559">
            <v>0</v>
          </cell>
          <cell r="J2559">
            <v>0</v>
          </cell>
          <cell r="K2559">
            <v>0</v>
          </cell>
          <cell r="L2559">
            <v>1.3787647093081385E-2</v>
          </cell>
          <cell r="M2559">
            <v>0</v>
          </cell>
          <cell r="N2559">
            <v>0</v>
          </cell>
          <cell r="O2559">
            <v>0</v>
          </cell>
          <cell r="P2559">
            <v>0</v>
          </cell>
          <cell r="Q2559">
            <v>0</v>
          </cell>
          <cell r="R2559">
            <v>0</v>
          </cell>
          <cell r="S2559">
            <v>0</v>
          </cell>
          <cell r="T2559">
            <v>0</v>
          </cell>
          <cell r="U2559">
            <v>0</v>
          </cell>
          <cell r="V2559">
            <v>66.067001306904501</v>
          </cell>
        </row>
        <row r="2560">
          <cell r="D2560" t="str">
            <v/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  <cell r="M2560">
            <v>0</v>
          </cell>
          <cell r="N2560">
            <v>0</v>
          </cell>
          <cell r="O2560">
            <v>0</v>
          </cell>
          <cell r="P2560">
            <v>0</v>
          </cell>
          <cell r="Q2560">
            <v>0</v>
          </cell>
          <cell r="R2560">
            <v>0</v>
          </cell>
          <cell r="S2560">
            <v>0</v>
          </cell>
          <cell r="T2560">
            <v>0</v>
          </cell>
          <cell r="U2560">
            <v>0</v>
          </cell>
          <cell r="V2560">
            <v>0</v>
          </cell>
        </row>
        <row r="2561">
          <cell r="D2561" t="str">
            <v/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  <cell r="M2561">
            <v>0</v>
          </cell>
          <cell r="N2561">
            <v>0</v>
          </cell>
          <cell r="O2561">
            <v>0</v>
          </cell>
          <cell r="P2561">
            <v>0</v>
          </cell>
          <cell r="Q2561">
            <v>0</v>
          </cell>
          <cell r="R2561">
            <v>0</v>
          </cell>
          <cell r="S2561">
            <v>0</v>
          </cell>
          <cell r="T2561">
            <v>0</v>
          </cell>
          <cell r="U2561">
            <v>0</v>
          </cell>
          <cell r="V2561">
            <v>0</v>
          </cell>
        </row>
        <row r="2562">
          <cell r="D2562" t="str">
            <v/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  <cell r="M2562">
            <v>0</v>
          </cell>
          <cell r="N2562">
            <v>0</v>
          </cell>
          <cell r="O2562">
            <v>0</v>
          </cell>
          <cell r="P2562">
            <v>0</v>
          </cell>
          <cell r="Q2562">
            <v>0</v>
          </cell>
          <cell r="R2562">
            <v>0</v>
          </cell>
          <cell r="S2562">
            <v>0</v>
          </cell>
          <cell r="T2562">
            <v>0</v>
          </cell>
          <cell r="U2562">
            <v>0</v>
          </cell>
          <cell r="V2562">
            <v>0</v>
          </cell>
        </row>
        <row r="2563">
          <cell r="D2563" t="str">
            <v/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  <cell r="M2563">
            <v>0</v>
          </cell>
          <cell r="N2563">
            <v>0</v>
          </cell>
          <cell r="O2563">
            <v>0</v>
          </cell>
          <cell r="P2563">
            <v>0</v>
          </cell>
          <cell r="Q2563">
            <v>0</v>
          </cell>
          <cell r="R2563">
            <v>0</v>
          </cell>
          <cell r="S2563">
            <v>0</v>
          </cell>
          <cell r="T2563">
            <v>0</v>
          </cell>
          <cell r="U2563">
            <v>0</v>
          </cell>
          <cell r="V2563">
            <v>0</v>
          </cell>
        </row>
        <row r="2564">
          <cell r="D2564" t="str">
            <v/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  <cell r="M2564">
            <v>0</v>
          </cell>
          <cell r="N2564">
            <v>0</v>
          </cell>
          <cell r="O2564">
            <v>0</v>
          </cell>
          <cell r="P2564">
            <v>0</v>
          </cell>
          <cell r="Q2564">
            <v>0</v>
          </cell>
          <cell r="R2564">
            <v>0</v>
          </cell>
          <cell r="S2564">
            <v>0</v>
          </cell>
          <cell r="T2564">
            <v>0</v>
          </cell>
          <cell r="U2564">
            <v>0</v>
          </cell>
          <cell r="V2564">
            <v>0</v>
          </cell>
        </row>
        <row r="2565">
          <cell r="D2565" t="str">
            <v/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  <cell r="M2565">
            <v>0</v>
          </cell>
          <cell r="N2565">
            <v>0</v>
          </cell>
          <cell r="O2565">
            <v>0</v>
          </cell>
          <cell r="P2565">
            <v>0</v>
          </cell>
          <cell r="Q2565">
            <v>0</v>
          </cell>
          <cell r="R2565">
            <v>0</v>
          </cell>
          <cell r="S2565">
            <v>0</v>
          </cell>
          <cell r="T2565">
            <v>0</v>
          </cell>
          <cell r="U2565">
            <v>0</v>
          </cell>
          <cell r="V2565">
            <v>0</v>
          </cell>
        </row>
        <row r="2566">
          <cell r="D2566" t="str">
            <v>DL</v>
          </cell>
          <cell r="E2566">
            <v>0</v>
          </cell>
          <cell r="F2566">
            <v>19552424.942211799</v>
          </cell>
          <cell r="G2566">
            <v>0</v>
          </cell>
          <cell r="H2566">
            <v>10949383.81654886</v>
          </cell>
          <cell r="I2566">
            <v>0</v>
          </cell>
          <cell r="J2566">
            <v>0</v>
          </cell>
          <cell r="K2566">
            <v>0</v>
          </cell>
          <cell r="L2566">
            <v>4859740.5257066647</v>
          </cell>
          <cell r="M2566">
            <v>0</v>
          </cell>
          <cell r="N2566">
            <v>0</v>
          </cell>
          <cell r="O2566">
            <v>0</v>
          </cell>
          <cell r="P2566">
            <v>0</v>
          </cell>
          <cell r="Q2566">
            <v>0</v>
          </cell>
          <cell r="R2566">
            <v>0</v>
          </cell>
          <cell r="S2566">
            <v>0</v>
          </cell>
          <cell r="T2566">
            <v>0</v>
          </cell>
          <cell r="U2566">
            <v>0</v>
          </cell>
          <cell r="V2566">
            <v>35361549.284467325</v>
          </cell>
        </row>
        <row r="2567">
          <cell r="D2567" t="str">
            <v>DL.A</v>
          </cell>
          <cell r="E2567">
            <v>0</v>
          </cell>
          <cell r="F2567">
            <v>73733.982090759993</v>
          </cell>
          <cell r="G2567">
            <v>0</v>
          </cell>
          <cell r="H2567">
            <v>56759.98759650698</v>
          </cell>
          <cell r="I2567">
            <v>0</v>
          </cell>
          <cell r="J2567">
            <v>0</v>
          </cell>
          <cell r="K2567">
            <v>0</v>
          </cell>
          <cell r="L2567">
            <v>31060.279452669994</v>
          </cell>
          <cell r="M2567">
            <v>0</v>
          </cell>
          <cell r="N2567">
            <v>0</v>
          </cell>
          <cell r="O2567">
            <v>0</v>
          </cell>
          <cell r="P2567">
            <v>0</v>
          </cell>
          <cell r="Q2567">
            <v>0</v>
          </cell>
          <cell r="R2567">
            <v>0</v>
          </cell>
          <cell r="S2567">
            <v>0</v>
          </cell>
          <cell r="T2567">
            <v>0</v>
          </cell>
          <cell r="U2567">
            <v>0</v>
          </cell>
          <cell r="V2567">
            <v>161554.24913993696</v>
          </cell>
        </row>
        <row r="2568">
          <cell r="D2568" t="str">
            <v>DL.C</v>
          </cell>
          <cell r="E2568">
            <v>0</v>
          </cell>
          <cell r="F2568">
            <v>12624296.67940734</v>
          </cell>
          <cell r="G2568">
            <v>0</v>
          </cell>
          <cell r="H2568">
            <v>8267162.9758195188</v>
          </cell>
          <cell r="I2568">
            <v>0</v>
          </cell>
          <cell r="J2568">
            <v>0</v>
          </cell>
          <cell r="K2568">
            <v>0</v>
          </cell>
          <cell r="L2568">
            <v>3240527.4304837668</v>
          </cell>
          <cell r="M2568">
            <v>0</v>
          </cell>
          <cell r="N2568">
            <v>0</v>
          </cell>
          <cell r="O2568">
            <v>0</v>
          </cell>
          <cell r="P2568">
            <v>0</v>
          </cell>
          <cell r="Q2568">
            <v>0</v>
          </cell>
          <cell r="R2568">
            <v>0</v>
          </cell>
          <cell r="S2568">
            <v>0</v>
          </cell>
          <cell r="T2568">
            <v>0</v>
          </cell>
          <cell r="U2568">
            <v>0</v>
          </cell>
          <cell r="V2568">
            <v>24131987.085710622</v>
          </cell>
        </row>
        <row r="2569">
          <cell r="D2569" t="str">
            <v>DL.S</v>
          </cell>
          <cell r="E2569">
            <v>0</v>
          </cell>
          <cell r="F2569">
            <v>1098004.6291722155</v>
          </cell>
          <cell r="G2569">
            <v>0</v>
          </cell>
          <cell r="H2569">
            <v>442886.19081025885</v>
          </cell>
          <cell r="I2569">
            <v>0</v>
          </cell>
          <cell r="J2569">
            <v>0</v>
          </cell>
          <cell r="K2569">
            <v>0</v>
          </cell>
          <cell r="L2569">
            <v>165325.46826421944</v>
          </cell>
          <cell r="M2569">
            <v>0</v>
          </cell>
          <cell r="N2569">
            <v>0</v>
          </cell>
          <cell r="O2569">
            <v>0</v>
          </cell>
          <cell r="P2569">
            <v>0</v>
          </cell>
          <cell r="Q2569">
            <v>0</v>
          </cell>
          <cell r="R2569">
            <v>0</v>
          </cell>
          <cell r="S2569">
            <v>0</v>
          </cell>
          <cell r="T2569">
            <v>0</v>
          </cell>
          <cell r="U2569">
            <v>0</v>
          </cell>
          <cell r="V2569">
            <v>1706216.2882466936</v>
          </cell>
        </row>
        <row r="2570">
          <cell r="D2570" t="str">
            <v>DL.DK</v>
          </cell>
          <cell r="E2570">
            <v>0</v>
          </cell>
          <cell r="F2570">
            <v>106483.16913217811</v>
          </cell>
          <cell r="G2570">
            <v>0</v>
          </cell>
          <cell r="H2570">
            <v>57299.335823900554</v>
          </cell>
          <cell r="I2570">
            <v>0</v>
          </cell>
          <cell r="J2570">
            <v>0</v>
          </cell>
          <cell r="K2570">
            <v>0</v>
          </cell>
          <cell r="L2570">
            <v>50216.261210804973</v>
          </cell>
          <cell r="M2570">
            <v>0</v>
          </cell>
          <cell r="N2570">
            <v>0</v>
          </cell>
          <cell r="O2570">
            <v>0</v>
          </cell>
          <cell r="P2570">
            <v>0</v>
          </cell>
          <cell r="Q2570">
            <v>0</v>
          </cell>
          <cell r="R2570">
            <v>0</v>
          </cell>
          <cell r="S2570">
            <v>0</v>
          </cell>
          <cell r="T2570">
            <v>0</v>
          </cell>
          <cell r="U2570">
            <v>0</v>
          </cell>
          <cell r="V2570">
            <v>213998.76616688364</v>
          </cell>
        </row>
        <row r="2571">
          <cell r="D2571" t="str">
            <v>DL.CXX</v>
          </cell>
          <cell r="E2571">
            <v>0</v>
          </cell>
          <cell r="F2571">
            <v>7011288.1251653032</v>
          </cell>
          <cell r="G2571">
            <v>0</v>
          </cell>
          <cell r="H2571">
            <v>4125023.3948652036</v>
          </cell>
          <cell r="I2571">
            <v>0</v>
          </cell>
          <cell r="J2571">
            <v>0</v>
          </cell>
          <cell r="K2571">
            <v>0</v>
          </cell>
          <cell r="L2571">
            <v>1726015.3516079106</v>
          </cell>
          <cell r="M2571">
            <v>0</v>
          </cell>
          <cell r="N2571">
            <v>0</v>
          </cell>
          <cell r="O2571">
            <v>0</v>
          </cell>
          <cell r="P2571">
            <v>0</v>
          </cell>
          <cell r="Q2571">
            <v>0</v>
          </cell>
          <cell r="R2571">
            <v>0</v>
          </cell>
          <cell r="S2571">
            <v>0</v>
          </cell>
          <cell r="T2571">
            <v>0</v>
          </cell>
          <cell r="U2571">
            <v>0</v>
          </cell>
          <cell r="V2571">
            <v>12862326.871638417</v>
          </cell>
        </row>
        <row r="2572">
          <cell r="D2572" t="str">
            <v>DL.R</v>
          </cell>
          <cell r="E2572">
            <v>0</v>
          </cell>
          <cell r="F2572">
            <v>17.003794351503458</v>
          </cell>
          <cell r="G2572">
            <v>0</v>
          </cell>
          <cell r="H2572">
            <v>2.1838977416381519E-2</v>
          </cell>
          <cell r="I2572">
            <v>0</v>
          </cell>
          <cell r="J2572">
            <v>0</v>
          </cell>
          <cell r="K2572">
            <v>0</v>
          </cell>
          <cell r="L2572">
            <v>3.181365428436504E-3</v>
          </cell>
          <cell r="M2572">
            <v>0</v>
          </cell>
          <cell r="N2572">
            <v>0</v>
          </cell>
          <cell r="O2572">
            <v>0</v>
          </cell>
          <cell r="P2572">
            <v>0</v>
          </cell>
          <cell r="Q2572">
            <v>0</v>
          </cell>
          <cell r="R2572">
            <v>0</v>
          </cell>
          <cell r="S2572">
            <v>0</v>
          </cell>
          <cell r="T2572">
            <v>0</v>
          </cell>
          <cell r="U2572">
            <v>0</v>
          </cell>
          <cell r="V2572">
            <v>17.028814694348277</v>
          </cell>
        </row>
        <row r="2573">
          <cell r="D2573" t="str">
            <v>DL.NR</v>
          </cell>
          <cell r="E2573">
            <v>0</v>
          </cell>
          <cell r="F2573">
            <v>163315.30401689847</v>
          </cell>
          <cell r="G2573">
            <v>0</v>
          </cell>
          <cell r="H2573">
            <v>213457.84563539561</v>
          </cell>
          <cell r="I2573">
            <v>0</v>
          </cell>
          <cell r="J2573">
            <v>0</v>
          </cell>
          <cell r="K2573">
            <v>0</v>
          </cell>
          <cell r="L2573">
            <v>81864.421460124475</v>
          </cell>
          <cell r="M2573">
            <v>0</v>
          </cell>
          <cell r="N2573">
            <v>0</v>
          </cell>
          <cell r="O2573">
            <v>0</v>
          </cell>
          <cell r="P2573">
            <v>0</v>
          </cell>
          <cell r="Q2573">
            <v>0</v>
          </cell>
          <cell r="R2573">
            <v>0</v>
          </cell>
          <cell r="S2573">
            <v>0</v>
          </cell>
          <cell r="T2573">
            <v>0</v>
          </cell>
          <cell r="U2573">
            <v>0</v>
          </cell>
          <cell r="V2573">
            <v>458637.57111241861</v>
          </cell>
        </row>
        <row r="2574">
          <cell r="D2574" t="str">
            <v>DL.CXXR</v>
          </cell>
          <cell r="E2574">
            <v>0</v>
          </cell>
          <cell r="F2574">
            <v>4920.4289249524882</v>
          </cell>
          <cell r="G2574">
            <v>0</v>
          </cell>
          <cell r="H2574">
            <v>36.165346601527787</v>
          </cell>
          <cell r="I2574">
            <v>0</v>
          </cell>
          <cell r="J2574">
            <v>0</v>
          </cell>
          <cell r="K2574">
            <v>0</v>
          </cell>
          <cell r="L2574">
            <v>23.348478266637727</v>
          </cell>
          <cell r="M2574">
            <v>0</v>
          </cell>
          <cell r="N2574">
            <v>0</v>
          </cell>
          <cell r="O2574">
            <v>0</v>
          </cell>
          <cell r="P2574">
            <v>0</v>
          </cell>
          <cell r="Q2574">
            <v>0</v>
          </cell>
          <cell r="R2574">
            <v>0</v>
          </cell>
          <cell r="S2574">
            <v>0</v>
          </cell>
          <cell r="T2574">
            <v>0</v>
          </cell>
          <cell r="U2574">
            <v>0</v>
          </cell>
          <cell r="V2574">
            <v>4979.9427498206533</v>
          </cell>
        </row>
        <row r="2575">
          <cell r="D2575" t="str">
            <v>DL.CXXNR</v>
          </cell>
          <cell r="E2575">
            <v>0</v>
          </cell>
          <cell r="F2575">
            <v>17.845195982614833</v>
          </cell>
          <cell r="G2575">
            <v>0</v>
          </cell>
          <cell r="H2575">
            <v>2.1838977416381512E-2</v>
          </cell>
          <cell r="I2575">
            <v>0</v>
          </cell>
          <cell r="J2575">
            <v>0</v>
          </cell>
          <cell r="K2575">
            <v>0</v>
          </cell>
          <cell r="L2575">
            <v>5.5410274475936301E-3</v>
          </cell>
          <cell r="M2575">
            <v>0</v>
          </cell>
          <cell r="N2575">
            <v>0</v>
          </cell>
          <cell r="O2575">
            <v>0</v>
          </cell>
          <cell r="P2575">
            <v>0</v>
          </cell>
          <cell r="Q2575">
            <v>0</v>
          </cell>
          <cell r="R2575">
            <v>0</v>
          </cell>
          <cell r="S2575">
            <v>0</v>
          </cell>
          <cell r="T2575">
            <v>0</v>
          </cell>
          <cell r="U2575">
            <v>0</v>
          </cell>
          <cell r="V2575">
            <v>17.872575987478811</v>
          </cell>
        </row>
        <row r="2576"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  <cell r="M2576">
            <v>0</v>
          </cell>
          <cell r="N2576">
            <v>0</v>
          </cell>
          <cell r="O2576">
            <v>0</v>
          </cell>
          <cell r="P2576">
            <v>0</v>
          </cell>
          <cell r="Q2576">
            <v>0</v>
          </cell>
          <cell r="R2576">
            <v>0</v>
          </cell>
          <cell r="S2576">
            <v>0</v>
          </cell>
          <cell r="T2576">
            <v>0</v>
          </cell>
          <cell r="U2576">
            <v>0</v>
          </cell>
          <cell r="V2576">
            <v>0</v>
          </cell>
        </row>
        <row r="2577">
          <cell r="D2577" t="str">
            <v/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  <cell r="M2577">
            <v>0</v>
          </cell>
          <cell r="N2577">
            <v>0</v>
          </cell>
          <cell r="O2577">
            <v>0</v>
          </cell>
          <cell r="P2577">
            <v>0</v>
          </cell>
          <cell r="Q2577">
            <v>0</v>
          </cell>
          <cell r="R2577">
            <v>0</v>
          </cell>
          <cell r="S2577">
            <v>0</v>
          </cell>
          <cell r="T2577">
            <v>0</v>
          </cell>
          <cell r="U2577">
            <v>0</v>
          </cell>
          <cell r="V2577">
            <v>0</v>
          </cell>
        </row>
        <row r="2578">
          <cell r="D2578" t="str">
            <v>DH</v>
          </cell>
          <cell r="E2578">
            <v>0</v>
          </cell>
          <cell r="F2578">
            <v>11608564.366212411</v>
          </cell>
          <cell r="G2578">
            <v>0</v>
          </cell>
          <cell r="H2578">
            <v>5806871.9163446184</v>
          </cell>
          <cell r="I2578">
            <v>0</v>
          </cell>
          <cell r="J2578">
            <v>0</v>
          </cell>
          <cell r="K2578">
            <v>0</v>
          </cell>
          <cell r="L2578">
            <v>1409054.7619888294</v>
          </cell>
          <cell r="M2578">
            <v>0</v>
          </cell>
          <cell r="N2578">
            <v>0</v>
          </cell>
          <cell r="O2578">
            <v>0</v>
          </cell>
          <cell r="P2578">
            <v>0</v>
          </cell>
          <cell r="Q2578">
            <v>0</v>
          </cell>
          <cell r="R2578">
            <v>0</v>
          </cell>
          <cell r="S2578">
            <v>0</v>
          </cell>
          <cell r="T2578">
            <v>0</v>
          </cell>
          <cell r="U2578">
            <v>0</v>
          </cell>
          <cell r="V2578">
            <v>18824491.044545859</v>
          </cell>
        </row>
        <row r="2579">
          <cell r="D2579" t="str">
            <v>DH.A</v>
          </cell>
          <cell r="E2579">
            <v>0</v>
          </cell>
          <cell r="F2579">
            <v>119878.50939360682</v>
          </cell>
          <cell r="G2579">
            <v>0</v>
          </cell>
          <cell r="H2579">
            <v>41447.72351784588</v>
          </cell>
          <cell r="I2579">
            <v>0</v>
          </cell>
          <cell r="J2579">
            <v>0</v>
          </cell>
          <cell r="K2579">
            <v>0</v>
          </cell>
          <cell r="L2579">
            <v>12011.024499925632</v>
          </cell>
          <cell r="M2579">
            <v>0</v>
          </cell>
          <cell r="N2579">
            <v>0</v>
          </cell>
          <cell r="O2579">
            <v>0</v>
          </cell>
          <cell r="P2579">
            <v>0</v>
          </cell>
          <cell r="Q2579">
            <v>0</v>
          </cell>
          <cell r="R2579">
            <v>0</v>
          </cell>
          <cell r="S2579">
            <v>0</v>
          </cell>
          <cell r="T2579">
            <v>0</v>
          </cell>
          <cell r="U2579">
            <v>0</v>
          </cell>
          <cell r="V2579">
            <v>173337.25741137835</v>
          </cell>
        </row>
        <row r="2580">
          <cell r="D2580" t="str">
            <v>DH.C</v>
          </cell>
          <cell r="E2580">
            <v>0</v>
          </cell>
          <cell r="F2580">
            <v>5756544.8489949116</v>
          </cell>
          <cell r="G2580">
            <v>0</v>
          </cell>
          <cell r="H2580">
            <v>3234309.5600994611</v>
          </cell>
          <cell r="I2580">
            <v>0</v>
          </cell>
          <cell r="J2580">
            <v>0</v>
          </cell>
          <cell r="K2580">
            <v>0</v>
          </cell>
          <cell r="L2580">
            <v>792633.35534038336</v>
          </cell>
          <cell r="M2580">
            <v>0</v>
          </cell>
          <cell r="N2580">
            <v>0</v>
          </cell>
          <cell r="O2580">
            <v>0</v>
          </cell>
          <cell r="P2580">
            <v>0</v>
          </cell>
          <cell r="Q2580">
            <v>0</v>
          </cell>
          <cell r="R2580">
            <v>0</v>
          </cell>
          <cell r="S2580">
            <v>0</v>
          </cell>
          <cell r="T2580">
            <v>0</v>
          </cell>
          <cell r="U2580">
            <v>0</v>
          </cell>
          <cell r="V2580">
            <v>9783487.7644347567</v>
          </cell>
        </row>
        <row r="2581">
          <cell r="D2581" t="str">
            <v>DH.D1</v>
          </cell>
          <cell r="E2581">
            <v>0</v>
          </cell>
          <cell r="F2581">
            <v>665559.94695048279</v>
          </cell>
          <cell r="G2581">
            <v>0</v>
          </cell>
          <cell r="H2581">
            <v>243195.74348848982</v>
          </cell>
          <cell r="I2581">
            <v>0</v>
          </cell>
          <cell r="J2581">
            <v>0</v>
          </cell>
          <cell r="K2581">
            <v>0</v>
          </cell>
          <cell r="L2581">
            <v>81631.211817694188</v>
          </cell>
          <cell r="M2581">
            <v>0</v>
          </cell>
          <cell r="N2581">
            <v>0</v>
          </cell>
          <cell r="O2581">
            <v>0</v>
          </cell>
          <cell r="P2581">
            <v>0</v>
          </cell>
          <cell r="Q2581">
            <v>0</v>
          </cell>
          <cell r="R2581">
            <v>0</v>
          </cell>
          <cell r="S2581">
            <v>0</v>
          </cell>
          <cell r="T2581">
            <v>0</v>
          </cell>
          <cell r="U2581">
            <v>0</v>
          </cell>
          <cell r="V2581">
            <v>990386.90225666668</v>
          </cell>
        </row>
        <row r="2582">
          <cell r="D2582" t="str">
            <v>DH.D2</v>
          </cell>
          <cell r="E2582">
            <v>0</v>
          </cell>
          <cell r="F2582">
            <v>427385.00437923009</v>
          </cell>
          <cell r="G2582">
            <v>0</v>
          </cell>
          <cell r="H2582">
            <v>66202.46170218839</v>
          </cell>
          <cell r="I2582">
            <v>0</v>
          </cell>
          <cell r="J2582">
            <v>0</v>
          </cell>
          <cell r="K2582">
            <v>0</v>
          </cell>
          <cell r="L2582">
            <v>72095.973925388287</v>
          </cell>
          <cell r="M2582">
            <v>0</v>
          </cell>
          <cell r="N2582">
            <v>0</v>
          </cell>
          <cell r="O2582">
            <v>0</v>
          </cell>
          <cell r="P2582">
            <v>0</v>
          </cell>
          <cell r="Q2582">
            <v>0</v>
          </cell>
          <cell r="R2582">
            <v>0</v>
          </cell>
          <cell r="S2582">
            <v>0</v>
          </cell>
          <cell r="T2582">
            <v>0</v>
          </cell>
          <cell r="U2582">
            <v>0</v>
          </cell>
          <cell r="V2582">
            <v>565683.44000680675</v>
          </cell>
        </row>
        <row r="2583">
          <cell r="D2583" t="str">
            <v>DH.DK</v>
          </cell>
          <cell r="E2583">
            <v>0</v>
          </cell>
          <cell r="F2583">
            <v>25138.238410143204</v>
          </cell>
          <cell r="G2583">
            <v>0</v>
          </cell>
          <cell r="H2583">
            <v>10125.505148403876</v>
          </cell>
          <cell r="I2583">
            <v>0</v>
          </cell>
          <cell r="J2583">
            <v>0</v>
          </cell>
          <cell r="K2583">
            <v>0</v>
          </cell>
          <cell r="L2583">
            <v>1913.630098155938</v>
          </cell>
          <cell r="M2583">
            <v>0</v>
          </cell>
          <cell r="N2583">
            <v>0</v>
          </cell>
          <cell r="O2583">
            <v>0</v>
          </cell>
          <cell r="P2583">
            <v>0</v>
          </cell>
          <cell r="Q2583">
            <v>0</v>
          </cell>
          <cell r="R2583">
            <v>0</v>
          </cell>
          <cell r="S2583">
            <v>0</v>
          </cell>
          <cell r="T2583">
            <v>0</v>
          </cell>
          <cell r="U2583">
            <v>0</v>
          </cell>
          <cell r="V2583">
            <v>37177.373656703021</v>
          </cell>
        </row>
        <row r="2584">
          <cell r="D2584" t="str">
            <v>DH.D3</v>
          </cell>
          <cell r="E2584">
            <v>0</v>
          </cell>
          <cell r="F2584">
            <v>489550.89281367598</v>
          </cell>
          <cell r="G2584">
            <v>0</v>
          </cell>
          <cell r="H2584">
            <v>153066.45876124571</v>
          </cell>
          <cell r="I2584">
            <v>0</v>
          </cell>
          <cell r="J2584">
            <v>0</v>
          </cell>
          <cell r="K2584">
            <v>0</v>
          </cell>
          <cell r="L2584">
            <v>20425.031280452222</v>
          </cell>
          <cell r="M2584">
            <v>0</v>
          </cell>
          <cell r="N2584">
            <v>0</v>
          </cell>
          <cell r="O2584">
            <v>0</v>
          </cell>
          <cell r="P2584">
            <v>0</v>
          </cell>
          <cell r="Q2584">
            <v>0</v>
          </cell>
          <cell r="R2584">
            <v>0</v>
          </cell>
          <cell r="S2584">
            <v>0</v>
          </cell>
          <cell r="T2584">
            <v>0</v>
          </cell>
          <cell r="U2584">
            <v>0</v>
          </cell>
          <cell r="V2584">
            <v>663042.38285537402</v>
          </cell>
        </row>
        <row r="2585">
          <cell r="D2585" t="str">
            <v>DH.D4</v>
          </cell>
          <cell r="E2585">
            <v>0</v>
          </cell>
          <cell r="F2585">
            <v>285275.38600269076</v>
          </cell>
          <cell r="G2585">
            <v>0</v>
          </cell>
          <cell r="H2585">
            <v>166381.87213679138</v>
          </cell>
          <cell r="I2585">
            <v>0</v>
          </cell>
          <cell r="J2585">
            <v>0</v>
          </cell>
          <cell r="K2585">
            <v>0</v>
          </cell>
          <cell r="L2585">
            <v>54594.870224772312</v>
          </cell>
          <cell r="M2585">
            <v>0</v>
          </cell>
          <cell r="N2585">
            <v>0</v>
          </cell>
          <cell r="O2585">
            <v>0</v>
          </cell>
          <cell r="P2585">
            <v>0</v>
          </cell>
          <cell r="Q2585">
            <v>0</v>
          </cell>
          <cell r="R2585">
            <v>0</v>
          </cell>
          <cell r="S2585">
            <v>0</v>
          </cell>
          <cell r="T2585">
            <v>0</v>
          </cell>
          <cell r="U2585">
            <v>0</v>
          </cell>
          <cell r="V2585">
            <v>506252.12836425443</v>
          </cell>
        </row>
        <row r="2586"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6.1355739331849781E-3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  <cell r="M2586">
            <v>0</v>
          </cell>
          <cell r="N2586">
            <v>0</v>
          </cell>
          <cell r="O2586">
            <v>0</v>
          </cell>
          <cell r="P2586">
            <v>0</v>
          </cell>
          <cell r="Q2586">
            <v>0</v>
          </cell>
          <cell r="R2586">
            <v>0</v>
          </cell>
          <cell r="S2586">
            <v>0</v>
          </cell>
          <cell r="T2586">
            <v>0</v>
          </cell>
          <cell r="U2586">
            <v>0</v>
          </cell>
          <cell r="V2586">
            <v>6.1355739331849781E-3</v>
          </cell>
        </row>
        <row r="2587"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1.2780739631909404E-2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  <cell r="M2587">
            <v>0</v>
          </cell>
          <cell r="N2587">
            <v>0</v>
          </cell>
          <cell r="O2587">
            <v>0</v>
          </cell>
          <cell r="P2587">
            <v>0</v>
          </cell>
          <cell r="Q2587">
            <v>0</v>
          </cell>
          <cell r="R2587">
            <v>0</v>
          </cell>
          <cell r="S2587">
            <v>0</v>
          </cell>
          <cell r="T2587">
            <v>0</v>
          </cell>
          <cell r="U2587">
            <v>0</v>
          </cell>
          <cell r="V2587">
            <v>1.2780739631909404E-2</v>
          </cell>
        </row>
        <row r="2588"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1.2780739631909404E-2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  <cell r="M2588">
            <v>0</v>
          </cell>
          <cell r="N2588">
            <v>0</v>
          </cell>
          <cell r="O2588">
            <v>0</v>
          </cell>
          <cell r="P2588">
            <v>0</v>
          </cell>
          <cell r="Q2588">
            <v>0</v>
          </cell>
          <cell r="R2588">
            <v>0</v>
          </cell>
          <cell r="S2588">
            <v>0</v>
          </cell>
          <cell r="T2588">
            <v>0</v>
          </cell>
          <cell r="U2588">
            <v>0</v>
          </cell>
          <cell r="V2588">
            <v>1.2780739631909404E-2</v>
          </cell>
        </row>
        <row r="2589">
          <cell r="D2589" t="str">
            <v/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  <cell r="M2589">
            <v>0</v>
          </cell>
          <cell r="N2589">
            <v>0</v>
          </cell>
          <cell r="O2589">
            <v>0</v>
          </cell>
          <cell r="P2589">
            <v>0</v>
          </cell>
          <cell r="Q2589">
            <v>0</v>
          </cell>
          <cell r="R2589">
            <v>0</v>
          </cell>
          <cell r="S2589">
            <v>0</v>
          </cell>
          <cell r="T2589">
            <v>0</v>
          </cell>
          <cell r="U2589">
            <v>0</v>
          </cell>
          <cell r="V2589">
            <v>0</v>
          </cell>
        </row>
        <row r="2590">
          <cell r="D2590" t="str">
            <v/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  <cell r="M2590">
            <v>0</v>
          </cell>
          <cell r="N2590">
            <v>0</v>
          </cell>
          <cell r="O2590">
            <v>0</v>
          </cell>
          <cell r="P2590">
            <v>0</v>
          </cell>
          <cell r="Q2590">
            <v>0</v>
          </cell>
          <cell r="R2590">
            <v>0</v>
          </cell>
          <cell r="S2590">
            <v>0</v>
          </cell>
          <cell r="T2590">
            <v>0</v>
          </cell>
          <cell r="U2590">
            <v>0</v>
          </cell>
          <cell r="V2590">
            <v>0</v>
          </cell>
        </row>
        <row r="2591">
          <cell r="D2591" t="str">
            <v/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  <cell r="M2591">
            <v>0</v>
          </cell>
          <cell r="N2591">
            <v>0</v>
          </cell>
          <cell r="O2591">
            <v>0</v>
          </cell>
          <cell r="P2591">
            <v>0</v>
          </cell>
          <cell r="Q2591">
            <v>0</v>
          </cell>
          <cell r="R2591">
            <v>0</v>
          </cell>
          <cell r="S2591">
            <v>0</v>
          </cell>
          <cell r="T2591">
            <v>0</v>
          </cell>
          <cell r="U2591">
            <v>0</v>
          </cell>
          <cell r="V2591">
            <v>0</v>
          </cell>
        </row>
        <row r="2592">
          <cell r="D2592" t="str">
            <v>DHk</v>
          </cell>
          <cell r="E2592">
            <v>0</v>
          </cell>
          <cell r="F2592">
            <v>0</v>
          </cell>
          <cell r="G2592">
            <v>44.480382486416914</v>
          </cell>
          <cell r="H2592">
            <v>1.1301357315541867E-2</v>
          </cell>
          <cell r="I2592">
            <v>0</v>
          </cell>
          <cell r="J2592">
            <v>0</v>
          </cell>
          <cell r="K2592">
            <v>0</v>
          </cell>
          <cell r="L2592">
            <v>3.0523964249102313E-3</v>
          </cell>
          <cell r="M2592">
            <v>0</v>
          </cell>
          <cell r="N2592">
            <v>0</v>
          </cell>
          <cell r="O2592">
            <v>0</v>
          </cell>
          <cell r="P2592">
            <v>0</v>
          </cell>
          <cell r="Q2592">
            <v>0</v>
          </cell>
          <cell r="R2592">
            <v>0</v>
          </cell>
          <cell r="S2592">
            <v>0</v>
          </cell>
          <cell r="T2592">
            <v>0</v>
          </cell>
          <cell r="U2592">
            <v>0</v>
          </cell>
          <cell r="V2592">
            <v>44.494736240157366</v>
          </cell>
        </row>
        <row r="2593">
          <cell r="D2593" t="str">
            <v>DHDKk</v>
          </cell>
          <cell r="E2593">
            <v>0</v>
          </cell>
          <cell r="F2593">
            <v>0</v>
          </cell>
          <cell r="G2593">
            <v>23.423879207284045</v>
          </cell>
          <cell r="H2593">
            <v>8.155329098456475E-3</v>
          </cell>
          <cell r="I2593">
            <v>0</v>
          </cell>
          <cell r="J2593">
            <v>0</v>
          </cell>
          <cell r="K2593">
            <v>0</v>
          </cell>
          <cell r="L2593">
            <v>3.8295402999640625E-3</v>
          </cell>
          <cell r="M2593">
            <v>0</v>
          </cell>
          <cell r="N2593">
            <v>0</v>
          </cell>
          <cell r="O2593">
            <v>0</v>
          </cell>
          <cell r="P2593">
            <v>0</v>
          </cell>
          <cell r="Q2593">
            <v>0</v>
          </cell>
          <cell r="R2593">
            <v>0</v>
          </cell>
          <cell r="S2593">
            <v>0</v>
          </cell>
          <cell r="T2593">
            <v>0</v>
          </cell>
          <cell r="U2593">
            <v>0</v>
          </cell>
          <cell r="V2593">
            <v>23.435864076682467</v>
          </cell>
        </row>
        <row r="2594">
          <cell r="D2594" t="str">
            <v/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  <cell r="M2594">
            <v>0</v>
          </cell>
          <cell r="N2594">
            <v>0</v>
          </cell>
          <cell r="O2594">
            <v>0</v>
          </cell>
          <cell r="P2594">
            <v>0</v>
          </cell>
          <cell r="Q2594">
            <v>0</v>
          </cell>
          <cell r="R2594">
            <v>0</v>
          </cell>
          <cell r="S2594">
            <v>0</v>
          </cell>
          <cell r="T2594">
            <v>0</v>
          </cell>
          <cell r="U2594">
            <v>0</v>
          </cell>
          <cell r="V2594">
            <v>0</v>
          </cell>
        </row>
        <row r="2595">
          <cell r="D2595" t="str">
            <v/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  <cell r="M2595">
            <v>0</v>
          </cell>
          <cell r="N2595">
            <v>0</v>
          </cell>
          <cell r="O2595">
            <v>0</v>
          </cell>
          <cell r="P2595">
            <v>0</v>
          </cell>
          <cell r="Q2595">
            <v>0</v>
          </cell>
          <cell r="R2595">
            <v>0</v>
          </cell>
          <cell r="S2595">
            <v>0</v>
          </cell>
          <cell r="T2595">
            <v>0</v>
          </cell>
          <cell r="U2595">
            <v>0</v>
          </cell>
          <cell r="V2595">
            <v>0</v>
          </cell>
        </row>
        <row r="2596">
          <cell r="D2596" t="str">
            <v/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  <cell r="M2596">
            <v>0</v>
          </cell>
          <cell r="N2596">
            <v>0</v>
          </cell>
          <cell r="O2596">
            <v>0</v>
          </cell>
          <cell r="P2596">
            <v>0</v>
          </cell>
          <cell r="Q2596">
            <v>0</v>
          </cell>
          <cell r="R2596">
            <v>0</v>
          </cell>
          <cell r="S2596">
            <v>0</v>
          </cell>
          <cell r="T2596">
            <v>0</v>
          </cell>
          <cell r="U2596">
            <v>0</v>
          </cell>
          <cell r="V2596">
            <v>0</v>
          </cell>
        </row>
        <row r="2597">
          <cell r="D2597" t="str">
            <v/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  <cell r="M2597">
            <v>0</v>
          </cell>
          <cell r="N2597">
            <v>0</v>
          </cell>
          <cell r="O2597">
            <v>0</v>
          </cell>
          <cell r="P2597">
            <v>0</v>
          </cell>
          <cell r="Q2597">
            <v>0</v>
          </cell>
          <cell r="R2597">
            <v>0</v>
          </cell>
          <cell r="S2597">
            <v>0</v>
          </cell>
          <cell r="T2597">
            <v>0</v>
          </cell>
          <cell r="U2597">
            <v>0</v>
          </cell>
          <cell r="V2597">
            <v>0</v>
          </cell>
        </row>
        <row r="2598">
          <cell r="D2598" t="str">
            <v/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  <cell r="M2598">
            <v>0</v>
          </cell>
          <cell r="N2598">
            <v>0</v>
          </cell>
          <cell r="O2598">
            <v>0</v>
          </cell>
          <cell r="P2598">
            <v>0</v>
          </cell>
          <cell r="Q2598">
            <v>0</v>
          </cell>
          <cell r="R2598">
            <v>0</v>
          </cell>
          <cell r="S2598">
            <v>0</v>
          </cell>
          <cell r="T2598">
            <v>0</v>
          </cell>
          <cell r="U2598">
            <v>0</v>
          </cell>
          <cell r="V2598">
            <v>0</v>
          </cell>
        </row>
        <row r="2599">
          <cell r="D2599" t="str">
            <v/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  <cell r="M2599">
            <v>0</v>
          </cell>
          <cell r="N2599">
            <v>0</v>
          </cell>
          <cell r="O2599">
            <v>0</v>
          </cell>
          <cell r="P2599">
            <v>0</v>
          </cell>
          <cell r="Q2599">
            <v>0</v>
          </cell>
          <cell r="R2599">
            <v>0</v>
          </cell>
          <cell r="S2599">
            <v>0</v>
          </cell>
          <cell r="T2599">
            <v>0</v>
          </cell>
          <cell r="U2599">
            <v>0</v>
          </cell>
          <cell r="V2599">
            <v>0</v>
          </cell>
        </row>
        <row r="2600">
          <cell r="D2600" t="str">
            <v/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  <cell r="M2600">
            <v>0</v>
          </cell>
          <cell r="N2600">
            <v>0</v>
          </cell>
          <cell r="O2600">
            <v>0</v>
          </cell>
          <cell r="P2600">
            <v>0</v>
          </cell>
          <cell r="Q2600">
            <v>0</v>
          </cell>
          <cell r="R2600">
            <v>0</v>
          </cell>
          <cell r="S2600">
            <v>0</v>
          </cell>
          <cell r="T2600">
            <v>0</v>
          </cell>
          <cell r="U2600">
            <v>0</v>
          </cell>
          <cell r="V2600">
            <v>0</v>
          </cell>
        </row>
        <row r="2601">
          <cell r="D2601" t="str">
            <v/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  <cell r="M2601">
            <v>0</v>
          </cell>
          <cell r="N2601">
            <v>0</v>
          </cell>
          <cell r="O2601">
            <v>0</v>
          </cell>
          <cell r="P2601">
            <v>0</v>
          </cell>
          <cell r="Q2601">
            <v>0</v>
          </cell>
          <cell r="R2601">
            <v>0</v>
          </cell>
          <cell r="S2601">
            <v>0</v>
          </cell>
          <cell r="T2601">
            <v>0</v>
          </cell>
          <cell r="U2601">
            <v>0</v>
          </cell>
          <cell r="V2601">
            <v>0</v>
          </cell>
        </row>
        <row r="2602">
          <cell r="D2602" t="str">
            <v/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  <cell r="M2602">
            <v>0</v>
          </cell>
          <cell r="N2602">
            <v>0</v>
          </cell>
          <cell r="O2602">
            <v>0</v>
          </cell>
          <cell r="P2602">
            <v>0</v>
          </cell>
          <cell r="Q2602">
            <v>0</v>
          </cell>
          <cell r="R2602">
            <v>0</v>
          </cell>
          <cell r="S2602">
            <v>0</v>
          </cell>
          <cell r="T2602">
            <v>0</v>
          </cell>
          <cell r="U2602">
            <v>0</v>
          </cell>
          <cell r="V2602">
            <v>0</v>
          </cell>
        </row>
        <row r="2603">
          <cell r="D2603" t="str">
            <v>DS.A</v>
          </cell>
          <cell r="E2603">
            <v>0</v>
          </cell>
          <cell r="F2603">
            <v>180306.7990440398</v>
          </cell>
          <cell r="G2603">
            <v>0</v>
          </cell>
          <cell r="H2603">
            <v>602565.3151093754</v>
          </cell>
          <cell r="I2603">
            <v>0</v>
          </cell>
          <cell r="J2603">
            <v>0</v>
          </cell>
          <cell r="K2603">
            <v>0</v>
          </cell>
          <cell r="L2603">
            <v>23171.266057717334</v>
          </cell>
          <cell r="M2603">
            <v>0</v>
          </cell>
          <cell r="N2603">
            <v>0</v>
          </cell>
          <cell r="O2603">
            <v>0</v>
          </cell>
          <cell r="P2603">
            <v>0</v>
          </cell>
          <cell r="Q2603">
            <v>0</v>
          </cell>
          <cell r="R2603">
            <v>0</v>
          </cell>
          <cell r="S2603">
            <v>0</v>
          </cell>
          <cell r="T2603">
            <v>0</v>
          </cell>
          <cell r="U2603">
            <v>0</v>
          </cell>
          <cell r="V2603">
            <v>806043.38021113258</v>
          </cell>
        </row>
        <row r="2604">
          <cell r="D2604" t="str">
            <v>DS.G</v>
          </cell>
          <cell r="E2604">
            <v>0</v>
          </cell>
          <cell r="F2604">
            <v>314451.88307917444</v>
          </cell>
          <cell r="G2604">
            <v>0</v>
          </cell>
          <cell r="H2604">
            <v>1044509.9454868205</v>
          </cell>
          <cell r="I2604">
            <v>0</v>
          </cell>
          <cell r="J2604">
            <v>0</v>
          </cell>
          <cell r="K2604">
            <v>0</v>
          </cell>
          <cell r="L2604">
            <v>49893.225713178741</v>
          </cell>
          <cell r="M2604">
            <v>0</v>
          </cell>
          <cell r="N2604">
            <v>0</v>
          </cell>
          <cell r="O2604">
            <v>0</v>
          </cell>
          <cell r="P2604">
            <v>0</v>
          </cell>
          <cell r="Q2604">
            <v>0</v>
          </cell>
          <cell r="R2604">
            <v>0</v>
          </cell>
          <cell r="S2604">
            <v>0</v>
          </cell>
          <cell r="T2604">
            <v>0</v>
          </cell>
          <cell r="U2604">
            <v>0</v>
          </cell>
          <cell r="V2604">
            <v>1408855.0542791737</v>
          </cell>
        </row>
        <row r="2605">
          <cell r="D2605" t="str">
            <v>DS.S</v>
          </cell>
          <cell r="E2605">
            <v>0</v>
          </cell>
          <cell r="F2605">
            <v>384472.49912525679</v>
          </cell>
          <cell r="G2605">
            <v>0</v>
          </cell>
          <cell r="H2605">
            <v>955792.61131291953</v>
          </cell>
          <cell r="I2605">
            <v>0</v>
          </cell>
          <cell r="J2605">
            <v>0</v>
          </cell>
          <cell r="K2605">
            <v>0</v>
          </cell>
          <cell r="L2605">
            <v>53161.408260951604</v>
          </cell>
          <cell r="M2605">
            <v>0</v>
          </cell>
          <cell r="N2605">
            <v>0</v>
          </cell>
          <cell r="O2605">
            <v>0</v>
          </cell>
          <cell r="P2605">
            <v>0</v>
          </cell>
          <cell r="Q2605">
            <v>0</v>
          </cell>
          <cell r="R2605">
            <v>0</v>
          </cell>
          <cell r="S2605">
            <v>0</v>
          </cell>
          <cell r="T2605">
            <v>0</v>
          </cell>
          <cell r="U2605">
            <v>0</v>
          </cell>
          <cell r="V2605">
            <v>1393426.5186991279</v>
          </cell>
        </row>
        <row r="2606">
          <cell r="D2606" t="str">
            <v>DSk</v>
          </cell>
          <cell r="E2606">
            <v>0</v>
          </cell>
          <cell r="F2606">
            <v>0</v>
          </cell>
          <cell r="G2606">
            <v>3.7515818591617753</v>
          </cell>
          <cell r="H2606">
            <v>5.1128970371580361E-3</v>
          </cell>
          <cell r="I2606">
            <v>0</v>
          </cell>
          <cell r="J2606">
            <v>0</v>
          </cell>
          <cell r="K2606">
            <v>0</v>
          </cell>
          <cell r="L2606">
            <v>2.3685944740827963E-4</v>
          </cell>
          <cell r="M2606">
            <v>0</v>
          </cell>
          <cell r="N2606">
            <v>0</v>
          </cell>
          <cell r="O2606">
            <v>0</v>
          </cell>
          <cell r="P2606">
            <v>0</v>
          </cell>
          <cell r="Q2606">
            <v>0</v>
          </cell>
          <cell r="R2606">
            <v>0</v>
          </cell>
          <cell r="S2606">
            <v>0</v>
          </cell>
          <cell r="T2606">
            <v>0</v>
          </cell>
          <cell r="U2606">
            <v>0</v>
          </cell>
          <cell r="V2606">
            <v>3.7569316156463417</v>
          </cell>
        </row>
        <row r="2607">
          <cell r="D2607" t="str">
            <v/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  <cell r="M2607">
            <v>0</v>
          </cell>
          <cell r="N2607">
            <v>0</v>
          </cell>
          <cell r="O2607">
            <v>0</v>
          </cell>
          <cell r="P2607">
            <v>0</v>
          </cell>
          <cell r="Q2607">
            <v>0</v>
          </cell>
          <cell r="R2607">
            <v>0</v>
          </cell>
          <cell r="S2607">
            <v>0</v>
          </cell>
          <cell r="T2607">
            <v>0</v>
          </cell>
          <cell r="U2607">
            <v>0</v>
          </cell>
          <cell r="V2607">
            <v>0</v>
          </cell>
        </row>
        <row r="2608">
          <cell r="D2608" t="str">
            <v/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  <cell r="M2608">
            <v>0</v>
          </cell>
          <cell r="N2608">
            <v>0</v>
          </cell>
          <cell r="O2608">
            <v>0</v>
          </cell>
          <cell r="P2608">
            <v>0</v>
          </cell>
          <cell r="Q2608">
            <v>0</v>
          </cell>
          <cell r="R2608">
            <v>0</v>
          </cell>
          <cell r="S2608">
            <v>0</v>
          </cell>
          <cell r="T2608">
            <v>0</v>
          </cell>
          <cell r="U2608">
            <v>0</v>
          </cell>
          <cell r="V2608">
            <v>0</v>
          </cell>
        </row>
        <row r="2609">
          <cell r="D2609" t="str">
            <v/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  <cell r="M2609">
            <v>0</v>
          </cell>
          <cell r="N2609">
            <v>0</v>
          </cell>
          <cell r="O2609">
            <v>0</v>
          </cell>
          <cell r="P2609">
            <v>0</v>
          </cell>
          <cell r="Q2609">
            <v>0</v>
          </cell>
          <cell r="R2609">
            <v>0</v>
          </cell>
          <cell r="S2609">
            <v>0</v>
          </cell>
          <cell r="T2609">
            <v>0</v>
          </cell>
          <cell r="U2609">
            <v>0</v>
          </cell>
          <cell r="V2609">
            <v>0</v>
          </cell>
        </row>
        <row r="2610">
          <cell r="D2610" t="str">
            <v/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  <cell r="M2610">
            <v>0</v>
          </cell>
          <cell r="N2610">
            <v>0</v>
          </cell>
          <cell r="O2610">
            <v>0</v>
          </cell>
          <cell r="P2610">
            <v>0</v>
          </cell>
          <cell r="Q2610">
            <v>0</v>
          </cell>
          <cell r="R2610">
            <v>0</v>
          </cell>
          <cell r="S2610">
            <v>0</v>
          </cell>
          <cell r="T2610">
            <v>0</v>
          </cell>
          <cell r="U2610">
            <v>0</v>
          </cell>
          <cell r="V2610">
            <v>0</v>
          </cell>
        </row>
        <row r="2611">
          <cell r="D2611" t="str">
            <v/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  <cell r="M2611">
            <v>0</v>
          </cell>
          <cell r="N2611">
            <v>0</v>
          </cell>
          <cell r="O2611">
            <v>0</v>
          </cell>
          <cell r="P2611">
            <v>0</v>
          </cell>
          <cell r="Q2611">
            <v>0</v>
          </cell>
          <cell r="R2611">
            <v>0</v>
          </cell>
          <cell r="S2611">
            <v>0</v>
          </cell>
          <cell r="T2611">
            <v>0</v>
          </cell>
          <cell r="U2611">
            <v>0</v>
          </cell>
          <cell r="V2611">
            <v>0</v>
          </cell>
        </row>
        <row r="2612">
          <cell r="D2612" t="str">
            <v/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  <cell r="M2612">
            <v>0</v>
          </cell>
          <cell r="N2612">
            <v>0</v>
          </cell>
          <cell r="O2612">
            <v>0</v>
          </cell>
          <cell r="P2612">
            <v>0</v>
          </cell>
          <cell r="Q2612">
            <v>0</v>
          </cell>
          <cell r="R2612">
            <v>0</v>
          </cell>
          <cell r="S2612">
            <v>0</v>
          </cell>
          <cell r="T2612">
            <v>0</v>
          </cell>
          <cell r="U2612">
            <v>0</v>
          </cell>
          <cell r="V2612">
            <v>0</v>
          </cell>
        </row>
        <row r="2613">
          <cell r="D2613" t="str">
            <v/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  <cell r="M2613">
            <v>0</v>
          </cell>
          <cell r="N2613">
            <v>0</v>
          </cell>
          <cell r="O2613">
            <v>0</v>
          </cell>
          <cell r="P2613">
            <v>0</v>
          </cell>
          <cell r="Q2613">
            <v>0</v>
          </cell>
          <cell r="R2613">
            <v>0</v>
          </cell>
          <cell r="S2613">
            <v>0</v>
          </cell>
          <cell r="T2613">
            <v>0</v>
          </cell>
          <cell r="U2613">
            <v>0</v>
          </cell>
          <cell r="V2613">
            <v>0</v>
          </cell>
        </row>
        <row r="2614">
          <cell r="E2614">
            <v>17221400.085047953</v>
          </cell>
          <cell r="F2614">
            <v>60891630.483517408</v>
          </cell>
          <cell r="G2614">
            <v>244.64723082876264</v>
          </cell>
          <cell r="H2614">
            <v>154406332.55502895</v>
          </cell>
          <cell r="I2614">
            <v>89365359.542449832</v>
          </cell>
          <cell r="J2614">
            <v>40253550.468616478</v>
          </cell>
          <cell r="K2614">
            <v>27595066.005156461</v>
          </cell>
          <cell r="L2614">
            <v>24973437.400368586</v>
          </cell>
          <cell r="M2614">
            <v>0</v>
          </cell>
          <cell r="N2614">
            <v>0</v>
          </cell>
          <cell r="O2614">
            <v>0</v>
          </cell>
          <cell r="P2614">
            <v>0</v>
          </cell>
          <cell r="Q2614">
            <v>0</v>
          </cell>
          <cell r="R2614">
            <v>0</v>
          </cell>
          <cell r="S2614">
            <v>0</v>
          </cell>
          <cell r="T2614">
            <v>0</v>
          </cell>
          <cell r="U2614">
            <v>0</v>
          </cell>
          <cell r="V2614">
            <v>414707021.18741655</v>
          </cell>
        </row>
        <row r="2619">
          <cell r="G2619" t="str">
            <v>Price</v>
          </cell>
          <cell r="H2619">
            <v>2019</v>
          </cell>
          <cell r="I2619" t="str">
            <v>Quantity</v>
          </cell>
          <cell r="J2619">
            <v>2017</v>
          </cell>
        </row>
        <row r="2622">
          <cell r="F2622" t="str">
            <v>Revenue from demand charges</v>
          </cell>
          <cell r="H2622" t="str">
            <v>Revenue from peak charges</v>
          </cell>
          <cell r="L2622" t="str">
            <v>Revenue from off peak charges</v>
          </cell>
          <cell r="N2622" t="str">
            <v>Summer Time of Use Tariffs</v>
          </cell>
          <cell r="R2622" t="str">
            <v>Winter Time of use tariffs</v>
          </cell>
        </row>
        <row r="2623">
          <cell r="D2623" t="str">
            <v>Network Tariff Category</v>
          </cell>
          <cell r="E2623" t="str">
            <v>Standing revenue</v>
          </cell>
          <cell r="F2623" t="str">
            <v>kW</v>
          </cell>
          <cell r="G2623" t="str">
            <v>kVA</v>
          </cell>
          <cell r="H2623" t="str">
            <v>Block1</v>
          </cell>
          <cell r="I2623" t="str">
            <v>Block 2</v>
          </cell>
          <cell r="J2623" t="str">
            <v>Block 3</v>
          </cell>
          <cell r="K2623" t="str">
            <v>Block 4</v>
          </cell>
          <cell r="L2623" t="str">
            <v>Block 1</v>
          </cell>
          <cell r="M2623" t="str">
            <v>Block 2</v>
          </cell>
          <cell r="N2623" t="str">
            <v>Block 1</v>
          </cell>
          <cell r="O2623" t="str">
            <v>Block 2</v>
          </cell>
          <cell r="P2623" t="str">
            <v>Block 3</v>
          </cell>
          <cell r="Q2623" t="str">
            <v>Block 4</v>
          </cell>
          <cell r="R2623" t="str">
            <v>Block1</v>
          </cell>
          <cell r="S2623" t="str">
            <v>Block 2</v>
          </cell>
          <cell r="T2623" t="str">
            <v>Block 3</v>
          </cell>
          <cell r="U2623" t="str">
            <v>Block 4</v>
          </cell>
          <cell r="V2623" t="str">
            <v>Total Revenue</v>
          </cell>
        </row>
        <row r="2624">
          <cell r="E2624" t="str">
            <v>$ pa</v>
          </cell>
          <cell r="F2624" t="str">
            <v>$ pa</v>
          </cell>
          <cell r="G2624" t="str">
            <v>$ pa</v>
          </cell>
          <cell r="H2624" t="str">
            <v>$ pa</v>
          </cell>
          <cell r="I2624" t="str">
            <v>$ pa</v>
          </cell>
          <cell r="J2624" t="str">
            <v>$ pa</v>
          </cell>
          <cell r="K2624" t="str">
            <v>$ pa</v>
          </cell>
          <cell r="L2624" t="str">
            <v>$ pa</v>
          </cell>
          <cell r="M2624" t="str">
            <v>$ pa</v>
          </cell>
          <cell r="N2624" t="str">
            <v>c/kWh</v>
          </cell>
          <cell r="O2624" t="str">
            <v>c/kWh</v>
          </cell>
          <cell r="P2624" t="str">
            <v>c/kWh</v>
          </cell>
          <cell r="Q2624" t="str">
            <v>c/kWh</v>
          </cell>
          <cell r="R2624" t="str">
            <v>c/kWh</v>
          </cell>
          <cell r="S2624" t="str">
            <v>c/kWh</v>
          </cell>
          <cell r="T2624" t="str">
            <v>c/kWh</v>
          </cell>
          <cell r="U2624" t="str">
            <v>c/kWh</v>
          </cell>
          <cell r="V2624" t="str">
            <v>$ pa</v>
          </cell>
        </row>
        <row r="2625">
          <cell r="D2625" t="str">
            <v>D1</v>
          </cell>
          <cell r="E2625">
            <v>12863122.010866931</v>
          </cell>
          <cell r="F2625">
            <v>0</v>
          </cell>
          <cell r="G2625">
            <v>0</v>
          </cell>
          <cell r="H2625">
            <v>85018182.857627347</v>
          </cell>
          <cell r="I2625">
            <v>50079103.680801027</v>
          </cell>
          <cell r="J2625">
            <v>1726302.3248330834</v>
          </cell>
          <cell r="K2625">
            <v>386963.46674459445</v>
          </cell>
          <cell r="L2625">
            <v>0</v>
          </cell>
          <cell r="M2625">
            <v>0</v>
          </cell>
          <cell r="N2625">
            <v>0</v>
          </cell>
          <cell r="O2625">
            <v>0</v>
          </cell>
          <cell r="P2625">
            <v>0</v>
          </cell>
          <cell r="Q2625">
            <v>0</v>
          </cell>
          <cell r="R2625">
            <v>0</v>
          </cell>
          <cell r="S2625">
            <v>0</v>
          </cell>
          <cell r="T2625">
            <v>0</v>
          </cell>
          <cell r="U2625">
            <v>0</v>
          </cell>
          <cell r="V2625">
            <v>150073674.340873</v>
          </cell>
        </row>
        <row r="2626">
          <cell r="D2626" t="str">
            <v>D1.CS</v>
          </cell>
          <cell r="E2626">
            <v>0</v>
          </cell>
          <cell r="F2626">
            <v>0</v>
          </cell>
          <cell r="G2626">
            <v>0</v>
          </cell>
          <cell r="H2626">
            <v>713421.2840933433</v>
          </cell>
          <cell r="I2626">
            <v>199150.20411444499</v>
          </cell>
          <cell r="J2626">
            <v>4725.8857430727958</v>
          </cell>
          <cell r="K2626">
            <v>7.0308198677709672</v>
          </cell>
          <cell r="L2626">
            <v>546708.38373801508</v>
          </cell>
          <cell r="M2626">
            <v>0</v>
          </cell>
          <cell r="N2626">
            <v>0</v>
          </cell>
          <cell r="O2626">
            <v>0</v>
          </cell>
          <cell r="P2626">
            <v>0</v>
          </cell>
          <cell r="Q2626">
            <v>0</v>
          </cell>
          <cell r="R2626">
            <v>0</v>
          </cell>
          <cell r="S2626">
            <v>0</v>
          </cell>
          <cell r="T2626">
            <v>0</v>
          </cell>
          <cell r="U2626">
            <v>0</v>
          </cell>
          <cell r="V2626">
            <v>1464012.788508744</v>
          </cell>
        </row>
        <row r="2627">
          <cell r="D2627" t="str">
            <v>D3.CS</v>
          </cell>
          <cell r="E2627">
            <v>0</v>
          </cell>
          <cell r="F2627">
            <v>0</v>
          </cell>
          <cell r="G2627">
            <v>0</v>
          </cell>
          <cell r="H2627">
            <v>205770.68793638513</v>
          </cell>
          <cell r="I2627">
            <v>60014.630980788061</v>
          </cell>
          <cell r="J2627">
            <v>859.36191501198903</v>
          </cell>
          <cell r="K2627">
            <v>373.85040392434314</v>
          </cell>
          <cell r="L2627">
            <v>193846.69202124927</v>
          </cell>
          <cell r="M2627">
            <v>0</v>
          </cell>
          <cell r="N2627">
            <v>0</v>
          </cell>
          <cell r="O2627">
            <v>0</v>
          </cell>
          <cell r="P2627">
            <v>0</v>
          </cell>
          <cell r="Q2627">
            <v>0</v>
          </cell>
          <cell r="R2627">
            <v>0</v>
          </cell>
          <cell r="S2627">
            <v>0</v>
          </cell>
          <cell r="T2627">
            <v>0</v>
          </cell>
          <cell r="U2627">
            <v>0</v>
          </cell>
          <cell r="V2627">
            <v>460865.22325735883</v>
          </cell>
        </row>
        <row r="2628">
          <cell r="D2628" t="str">
            <v/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  <cell r="M2628">
            <v>0</v>
          </cell>
          <cell r="N2628">
            <v>0</v>
          </cell>
          <cell r="O2628">
            <v>0</v>
          </cell>
          <cell r="P2628">
            <v>0</v>
          </cell>
          <cell r="Q2628">
            <v>0</v>
          </cell>
          <cell r="R2628">
            <v>0</v>
          </cell>
          <cell r="S2628">
            <v>0</v>
          </cell>
          <cell r="T2628">
            <v>0</v>
          </cell>
          <cell r="U2628">
            <v>0</v>
          </cell>
          <cell r="V2628">
            <v>0</v>
          </cell>
        </row>
        <row r="2629">
          <cell r="D2629" t="str">
            <v/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  <cell r="M2629">
            <v>0</v>
          </cell>
          <cell r="N2629">
            <v>0</v>
          </cell>
          <cell r="O2629">
            <v>0</v>
          </cell>
          <cell r="P2629">
            <v>0</v>
          </cell>
          <cell r="Q2629">
            <v>0</v>
          </cell>
          <cell r="R2629">
            <v>0</v>
          </cell>
          <cell r="S2629">
            <v>0</v>
          </cell>
          <cell r="T2629">
            <v>0</v>
          </cell>
          <cell r="U2629">
            <v>0</v>
          </cell>
          <cell r="V2629">
            <v>0</v>
          </cell>
        </row>
        <row r="2630">
          <cell r="D2630" t="str">
            <v/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  <cell r="M2630">
            <v>0</v>
          </cell>
          <cell r="N2630">
            <v>0</v>
          </cell>
          <cell r="O2630">
            <v>0</v>
          </cell>
          <cell r="P2630">
            <v>0</v>
          </cell>
          <cell r="Q2630">
            <v>0</v>
          </cell>
          <cell r="R2630">
            <v>0</v>
          </cell>
          <cell r="S2630">
            <v>0</v>
          </cell>
          <cell r="T2630">
            <v>0</v>
          </cell>
          <cell r="U2630">
            <v>0</v>
          </cell>
          <cell r="V2630">
            <v>0</v>
          </cell>
        </row>
        <row r="2631">
          <cell r="D2631" t="str">
            <v/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  <cell r="M2631">
            <v>0</v>
          </cell>
          <cell r="N2631">
            <v>0</v>
          </cell>
          <cell r="O2631">
            <v>0</v>
          </cell>
          <cell r="P2631">
            <v>0</v>
          </cell>
          <cell r="Q2631">
            <v>0</v>
          </cell>
          <cell r="R2631">
            <v>0</v>
          </cell>
          <cell r="S2631">
            <v>0</v>
          </cell>
          <cell r="T2631">
            <v>0</v>
          </cell>
          <cell r="U2631">
            <v>0</v>
          </cell>
          <cell r="V2631">
            <v>0</v>
          </cell>
        </row>
        <row r="2632">
          <cell r="D2632" t="str">
            <v/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  <cell r="M2632">
            <v>0</v>
          </cell>
          <cell r="N2632">
            <v>0</v>
          </cell>
          <cell r="O2632">
            <v>0</v>
          </cell>
          <cell r="P2632">
            <v>0</v>
          </cell>
          <cell r="Q2632">
            <v>0</v>
          </cell>
          <cell r="R2632">
            <v>0</v>
          </cell>
          <cell r="S2632">
            <v>0</v>
          </cell>
          <cell r="T2632">
            <v>0</v>
          </cell>
          <cell r="U2632">
            <v>0</v>
          </cell>
          <cell r="V2632">
            <v>0</v>
          </cell>
        </row>
        <row r="2633">
          <cell r="D2633" t="str">
            <v/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  <cell r="M2633">
            <v>0</v>
          </cell>
          <cell r="N2633">
            <v>0</v>
          </cell>
          <cell r="O2633">
            <v>0</v>
          </cell>
          <cell r="P2633">
            <v>0</v>
          </cell>
          <cell r="Q2633">
            <v>0</v>
          </cell>
          <cell r="R2633">
            <v>0</v>
          </cell>
          <cell r="S2633">
            <v>0</v>
          </cell>
          <cell r="T2633">
            <v>0</v>
          </cell>
          <cell r="U2633">
            <v>0</v>
          </cell>
          <cell r="V2633">
            <v>0</v>
          </cell>
        </row>
        <row r="2634">
          <cell r="D2634" t="str">
            <v/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  <cell r="M2634">
            <v>0</v>
          </cell>
          <cell r="N2634">
            <v>0</v>
          </cell>
          <cell r="O2634">
            <v>0</v>
          </cell>
          <cell r="P2634">
            <v>0</v>
          </cell>
          <cell r="Q2634">
            <v>0</v>
          </cell>
          <cell r="R2634">
            <v>0</v>
          </cell>
          <cell r="S2634">
            <v>0</v>
          </cell>
          <cell r="T2634">
            <v>0</v>
          </cell>
          <cell r="U2634">
            <v>0</v>
          </cell>
          <cell r="V2634">
            <v>0</v>
          </cell>
        </row>
        <row r="2635">
          <cell r="D2635" t="str">
            <v/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  <cell r="M2635">
            <v>0</v>
          </cell>
          <cell r="N2635">
            <v>0</v>
          </cell>
          <cell r="O2635">
            <v>0</v>
          </cell>
          <cell r="P2635">
            <v>0</v>
          </cell>
          <cell r="Q2635">
            <v>0</v>
          </cell>
          <cell r="R2635">
            <v>0</v>
          </cell>
          <cell r="S2635">
            <v>0</v>
          </cell>
          <cell r="T2635">
            <v>0</v>
          </cell>
          <cell r="U2635">
            <v>0</v>
          </cell>
          <cell r="V2635">
            <v>0</v>
          </cell>
        </row>
        <row r="2636">
          <cell r="D2636" t="str">
            <v/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  <cell r="M2636">
            <v>0</v>
          </cell>
          <cell r="N2636">
            <v>0</v>
          </cell>
          <cell r="O2636">
            <v>0</v>
          </cell>
          <cell r="P2636">
            <v>0</v>
          </cell>
          <cell r="Q2636">
            <v>0</v>
          </cell>
          <cell r="R2636">
            <v>0</v>
          </cell>
          <cell r="S2636">
            <v>0</v>
          </cell>
          <cell r="T2636">
            <v>0</v>
          </cell>
          <cell r="U2636">
            <v>0</v>
          </cell>
          <cell r="V2636">
            <v>0</v>
          </cell>
        </row>
        <row r="2637">
          <cell r="D2637" t="str">
            <v>D2</v>
          </cell>
          <cell r="E2637">
            <v>1372097.296462677</v>
          </cell>
          <cell r="F2637">
            <v>0</v>
          </cell>
          <cell r="G2637">
            <v>0</v>
          </cell>
          <cell r="H2637">
            <v>7256909.5450461749</v>
          </cell>
          <cell r="I2637">
            <v>1918459.7673445698</v>
          </cell>
          <cell r="J2637">
            <v>63868.45688675069</v>
          </cell>
          <cell r="K2637">
            <v>21976.341542765731</v>
          </cell>
          <cell r="L2637">
            <v>1885453.3299572822</v>
          </cell>
          <cell r="M2637">
            <v>0</v>
          </cell>
          <cell r="N2637">
            <v>0</v>
          </cell>
          <cell r="O2637">
            <v>0</v>
          </cell>
          <cell r="P2637">
            <v>0</v>
          </cell>
          <cell r="Q2637">
            <v>0</v>
          </cell>
          <cell r="R2637">
            <v>0</v>
          </cell>
          <cell r="S2637">
            <v>0</v>
          </cell>
          <cell r="T2637">
            <v>0</v>
          </cell>
          <cell r="U2637">
            <v>0</v>
          </cell>
          <cell r="V2637">
            <v>12518764.737240221</v>
          </cell>
        </row>
        <row r="2638">
          <cell r="D2638" t="str">
            <v>D2.DK</v>
          </cell>
          <cell r="E2638">
            <v>16839.118647121977</v>
          </cell>
          <cell r="F2638">
            <v>0</v>
          </cell>
          <cell r="G2638">
            <v>0</v>
          </cell>
          <cell r="H2638">
            <v>170431.22709880688</v>
          </cell>
          <cell r="I2638">
            <v>44948.727099670257</v>
          </cell>
          <cell r="J2638">
            <v>10694.733077607076</v>
          </cell>
          <cell r="K2638">
            <v>6651.6296955523485</v>
          </cell>
          <cell r="L2638">
            <v>21751.274767118794</v>
          </cell>
          <cell r="M2638">
            <v>0</v>
          </cell>
          <cell r="N2638">
            <v>0</v>
          </cell>
          <cell r="O2638">
            <v>0</v>
          </cell>
          <cell r="P2638">
            <v>0</v>
          </cell>
          <cell r="Q2638">
            <v>0</v>
          </cell>
          <cell r="R2638">
            <v>0</v>
          </cell>
          <cell r="S2638">
            <v>0</v>
          </cell>
          <cell r="T2638">
            <v>0</v>
          </cell>
          <cell r="U2638">
            <v>0</v>
          </cell>
          <cell r="V2638">
            <v>271316.71038587729</v>
          </cell>
        </row>
        <row r="2639">
          <cell r="D2639" t="str">
            <v>D3</v>
          </cell>
          <cell r="E2639">
            <v>376182.35292890808</v>
          </cell>
          <cell r="F2639">
            <v>0</v>
          </cell>
          <cell r="G2639">
            <v>0</v>
          </cell>
          <cell r="H2639">
            <v>2908411.3659969373</v>
          </cell>
          <cell r="I2639">
            <v>1065127.115336353</v>
          </cell>
          <cell r="J2639">
            <v>94286.005957891786</v>
          </cell>
          <cell r="K2639">
            <v>97186.103150757102</v>
          </cell>
          <cell r="L2639">
            <v>343834.60766728618</v>
          </cell>
          <cell r="M2639">
            <v>0</v>
          </cell>
          <cell r="N2639">
            <v>0</v>
          </cell>
          <cell r="O2639">
            <v>0</v>
          </cell>
          <cell r="P2639">
            <v>0</v>
          </cell>
          <cell r="Q2639">
            <v>0</v>
          </cell>
          <cell r="R2639">
            <v>0</v>
          </cell>
          <cell r="S2639">
            <v>0</v>
          </cell>
          <cell r="T2639">
            <v>0</v>
          </cell>
          <cell r="U2639">
            <v>0</v>
          </cell>
          <cell r="V2639">
            <v>4885027.551038133</v>
          </cell>
        </row>
        <row r="2640">
          <cell r="D2640" t="str">
            <v>D4</v>
          </cell>
          <cell r="E2640">
            <v>420140.14627307217</v>
          </cell>
          <cell r="F2640">
            <v>0</v>
          </cell>
          <cell r="G2640">
            <v>0</v>
          </cell>
          <cell r="H2640">
            <v>3830347.1601524595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  <cell r="M2640">
            <v>0</v>
          </cell>
          <cell r="N2640">
            <v>0</v>
          </cell>
          <cell r="O2640">
            <v>0</v>
          </cell>
          <cell r="P2640">
            <v>0</v>
          </cell>
          <cell r="Q2640">
            <v>0</v>
          </cell>
          <cell r="R2640">
            <v>0</v>
          </cell>
          <cell r="S2640">
            <v>0</v>
          </cell>
          <cell r="T2640">
            <v>0</v>
          </cell>
          <cell r="U2640">
            <v>0</v>
          </cell>
          <cell r="V2640">
            <v>4250487.3064255314</v>
          </cell>
        </row>
        <row r="2641">
          <cell r="D2641" t="str">
            <v>D4.DK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  <cell r="M2641">
            <v>0</v>
          </cell>
          <cell r="N2641">
            <v>0</v>
          </cell>
          <cell r="O2641">
            <v>0</v>
          </cell>
          <cell r="P2641">
            <v>0</v>
          </cell>
          <cell r="Q2641">
            <v>0</v>
          </cell>
          <cell r="R2641">
            <v>0</v>
          </cell>
          <cell r="S2641">
            <v>0</v>
          </cell>
          <cell r="T2641">
            <v>0</v>
          </cell>
          <cell r="U2641">
            <v>0</v>
          </cell>
          <cell r="V2641">
            <v>0</v>
          </cell>
        </row>
        <row r="2642">
          <cell r="D2642" t="str">
            <v/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  <cell r="M2642">
            <v>0</v>
          </cell>
          <cell r="N2642">
            <v>0</v>
          </cell>
          <cell r="O2642">
            <v>0</v>
          </cell>
          <cell r="P2642">
            <v>0</v>
          </cell>
          <cell r="Q2642">
            <v>0</v>
          </cell>
          <cell r="R2642">
            <v>0</v>
          </cell>
          <cell r="S2642">
            <v>0</v>
          </cell>
          <cell r="T2642">
            <v>0</v>
          </cell>
          <cell r="U2642">
            <v>0</v>
          </cell>
          <cell r="V2642">
            <v>0</v>
          </cell>
        </row>
        <row r="2643">
          <cell r="D2643" t="str">
            <v/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  <cell r="M2643">
            <v>0</v>
          </cell>
          <cell r="N2643">
            <v>0</v>
          </cell>
          <cell r="O2643">
            <v>0</v>
          </cell>
          <cell r="P2643">
            <v>0</v>
          </cell>
          <cell r="Q2643">
            <v>0</v>
          </cell>
          <cell r="R2643">
            <v>0</v>
          </cell>
          <cell r="S2643">
            <v>0</v>
          </cell>
          <cell r="T2643">
            <v>0</v>
          </cell>
          <cell r="U2643">
            <v>0</v>
          </cell>
          <cell r="V2643">
            <v>0</v>
          </cell>
        </row>
        <row r="2644">
          <cell r="D2644" t="str">
            <v/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  <cell r="M2644">
            <v>0</v>
          </cell>
          <cell r="N2644">
            <v>0</v>
          </cell>
          <cell r="O2644">
            <v>0</v>
          </cell>
          <cell r="P2644">
            <v>0</v>
          </cell>
          <cell r="Q2644">
            <v>0</v>
          </cell>
          <cell r="R2644">
            <v>0</v>
          </cell>
          <cell r="S2644">
            <v>0</v>
          </cell>
          <cell r="T2644">
            <v>0</v>
          </cell>
          <cell r="U2644">
            <v>0</v>
          </cell>
          <cell r="V2644">
            <v>0</v>
          </cell>
        </row>
        <row r="2645">
          <cell r="D2645" t="str">
            <v/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  <cell r="M2645">
            <v>0</v>
          </cell>
          <cell r="N2645">
            <v>0</v>
          </cell>
          <cell r="O2645">
            <v>0</v>
          </cell>
          <cell r="P2645">
            <v>0</v>
          </cell>
          <cell r="Q2645">
            <v>0</v>
          </cell>
          <cell r="R2645">
            <v>0</v>
          </cell>
          <cell r="S2645">
            <v>0</v>
          </cell>
          <cell r="T2645">
            <v>0</v>
          </cell>
          <cell r="U2645">
            <v>0</v>
          </cell>
          <cell r="V2645">
            <v>0</v>
          </cell>
        </row>
        <row r="2646">
          <cell r="D2646" t="str">
            <v/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  <cell r="M2646">
            <v>0</v>
          </cell>
          <cell r="N2646">
            <v>0</v>
          </cell>
          <cell r="O2646">
            <v>0</v>
          </cell>
          <cell r="P2646">
            <v>0</v>
          </cell>
          <cell r="Q2646">
            <v>0</v>
          </cell>
          <cell r="R2646">
            <v>0</v>
          </cell>
          <cell r="S2646">
            <v>0</v>
          </cell>
          <cell r="T2646">
            <v>0</v>
          </cell>
          <cell r="U2646">
            <v>0</v>
          </cell>
          <cell r="V2646">
            <v>0</v>
          </cell>
        </row>
        <row r="2647">
          <cell r="D2647" t="str">
            <v/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  <cell r="M2647">
            <v>0</v>
          </cell>
          <cell r="N2647">
            <v>0</v>
          </cell>
          <cell r="O2647">
            <v>0</v>
          </cell>
          <cell r="P2647">
            <v>0</v>
          </cell>
          <cell r="Q2647">
            <v>0</v>
          </cell>
          <cell r="R2647">
            <v>0</v>
          </cell>
          <cell r="S2647">
            <v>0</v>
          </cell>
          <cell r="T2647">
            <v>0</v>
          </cell>
          <cell r="U2647">
            <v>0</v>
          </cell>
          <cell r="V2647">
            <v>0</v>
          </cell>
        </row>
        <row r="2648">
          <cell r="D2648" t="str">
            <v/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  <cell r="M2648">
            <v>0</v>
          </cell>
          <cell r="N2648">
            <v>0</v>
          </cell>
          <cell r="O2648">
            <v>0</v>
          </cell>
          <cell r="P2648">
            <v>0</v>
          </cell>
          <cell r="Q2648">
            <v>0</v>
          </cell>
          <cell r="R2648">
            <v>0</v>
          </cell>
          <cell r="S2648">
            <v>0</v>
          </cell>
          <cell r="T2648">
            <v>0</v>
          </cell>
          <cell r="U2648">
            <v>0</v>
          </cell>
          <cell r="V2648">
            <v>0</v>
          </cell>
        </row>
        <row r="2649">
          <cell r="D2649" t="str">
            <v>DD1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  <cell r="J2649">
            <v>0</v>
          </cell>
          <cell r="K2649">
            <v>0</v>
          </cell>
          <cell r="L2649">
            <v>723697.72748072539</v>
          </cell>
          <cell r="M2649">
            <v>0</v>
          </cell>
          <cell r="N2649">
            <v>0</v>
          </cell>
          <cell r="O2649">
            <v>0</v>
          </cell>
          <cell r="P2649">
            <v>0</v>
          </cell>
          <cell r="Q2649">
            <v>0</v>
          </cell>
          <cell r="R2649">
            <v>0</v>
          </cell>
          <cell r="S2649">
            <v>0</v>
          </cell>
          <cell r="T2649">
            <v>0</v>
          </cell>
          <cell r="U2649">
            <v>0</v>
          </cell>
          <cell r="V2649">
            <v>723697.72748072539</v>
          </cell>
        </row>
        <row r="2650">
          <cell r="D2650" t="str">
            <v>D3.HW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  <cell r="J2650">
            <v>0</v>
          </cell>
          <cell r="K2650">
            <v>0</v>
          </cell>
          <cell r="L2650">
            <v>18293.39653628632</v>
          </cell>
          <cell r="M2650">
            <v>0</v>
          </cell>
          <cell r="N2650">
            <v>0</v>
          </cell>
          <cell r="O2650">
            <v>0</v>
          </cell>
          <cell r="P2650">
            <v>0</v>
          </cell>
          <cell r="Q2650">
            <v>0</v>
          </cell>
          <cell r="R2650">
            <v>0</v>
          </cell>
          <cell r="S2650">
            <v>0</v>
          </cell>
          <cell r="T2650">
            <v>0</v>
          </cell>
          <cell r="U2650">
            <v>0</v>
          </cell>
          <cell r="V2650">
            <v>18293.39653628632</v>
          </cell>
        </row>
        <row r="2651">
          <cell r="D2651" t="str">
            <v>DCSH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  <cell r="J2651">
            <v>0</v>
          </cell>
          <cell r="K2651">
            <v>0</v>
          </cell>
          <cell r="L2651">
            <v>1.3695832760953215E-3</v>
          </cell>
          <cell r="M2651">
            <v>0</v>
          </cell>
          <cell r="N2651">
            <v>0</v>
          </cell>
          <cell r="O2651">
            <v>0</v>
          </cell>
          <cell r="P2651">
            <v>0</v>
          </cell>
          <cell r="Q2651">
            <v>0</v>
          </cell>
          <cell r="R2651">
            <v>0</v>
          </cell>
          <cell r="S2651">
            <v>0</v>
          </cell>
          <cell r="T2651">
            <v>0</v>
          </cell>
          <cell r="U2651">
            <v>0</v>
          </cell>
          <cell r="V2651">
            <v>1.3695832760953215E-3</v>
          </cell>
        </row>
        <row r="2652">
          <cell r="D2652" t="str">
            <v>DCHW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  <cell r="J2652">
            <v>0</v>
          </cell>
          <cell r="K2652">
            <v>0</v>
          </cell>
          <cell r="L2652">
            <v>1.3695832760953215E-3</v>
          </cell>
          <cell r="M2652">
            <v>0</v>
          </cell>
          <cell r="N2652">
            <v>0</v>
          </cell>
          <cell r="O2652">
            <v>0</v>
          </cell>
          <cell r="P2652">
            <v>0</v>
          </cell>
          <cell r="Q2652">
            <v>0</v>
          </cell>
          <cell r="R2652">
            <v>0</v>
          </cell>
          <cell r="S2652">
            <v>0</v>
          </cell>
          <cell r="T2652">
            <v>0</v>
          </cell>
          <cell r="U2652">
            <v>0</v>
          </cell>
          <cell r="V2652">
            <v>1.3695832760953215E-3</v>
          </cell>
        </row>
        <row r="2653">
          <cell r="D2653" t="str">
            <v/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  <cell r="M2653">
            <v>0</v>
          </cell>
          <cell r="N2653">
            <v>0</v>
          </cell>
          <cell r="O2653">
            <v>0</v>
          </cell>
          <cell r="P2653">
            <v>0</v>
          </cell>
          <cell r="Q2653">
            <v>0</v>
          </cell>
          <cell r="R2653">
            <v>0</v>
          </cell>
          <cell r="S2653">
            <v>0</v>
          </cell>
          <cell r="T2653">
            <v>0</v>
          </cell>
          <cell r="U2653">
            <v>0</v>
          </cell>
          <cell r="V2653">
            <v>0</v>
          </cell>
        </row>
        <row r="2654">
          <cell r="D2654" t="str">
            <v/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  <cell r="M2654">
            <v>0</v>
          </cell>
          <cell r="N2654">
            <v>0</v>
          </cell>
          <cell r="O2654">
            <v>0</v>
          </cell>
          <cell r="P2654">
            <v>0</v>
          </cell>
          <cell r="Q2654">
            <v>0</v>
          </cell>
          <cell r="R2654">
            <v>0</v>
          </cell>
          <cell r="S2654">
            <v>0</v>
          </cell>
          <cell r="T2654">
            <v>0</v>
          </cell>
          <cell r="U2654">
            <v>0</v>
          </cell>
          <cell r="V2654">
            <v>0</v>
          </cell>
        </row>
        <row r="2655">
          <cell r="D2655" t="str">
            <v/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  <cell r="M2655">
            <v>0</v>
          </cell>
          <cell r="N2655">
            <v>0</v>
          </cell>
          <cell r="O2655">
            <v>0</v>
          </cell>
          <cell r="P2655">
            <v>0</v>
          </cell>
          <cell r="Q2655">
            <v>0</v>
          </cell>
          <cell r="R2655">
            <v>0</v>
          </cell>
          <cell r="S2655">
            <v>0</v>
          </cell>
          <cell r="T2655">
            <v>0</v>
          </cell>
          <cell r="U2655">
            <v>0</v>
          </cell>
          <cell r="V2655">
            <v>0</v>
          </cell>
        </row>
        <row r="2656">
          <cell r="D2656" t="str">
            <v/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  <cell r="M2656">
            <v>0</v>
          </cell>
          <cell r="N2656">
            <v>0</v>
          </cell>
          <cell r="O2656">
            <v>0</v>
          </cell>
          <cell r="P2656">
            <v>0</v>
          </cell>
          <cell r="Q2656">
            <v>0</v>
          </cell>
          <cell r="R2656">
            <v>0</v>
          </cell>
          <cell r="S2656">
            <v>0</v>
          </cell>
          <cell r="T2656">
            <v>0</v>
          </cell>
          <cell r="U2656">
            <v>0</v>
          </cell>
          <cell r="V2656">
            <v>0</v>
          </cell>
        </row>
        <row r="2657">
          <cell r="D2657" t="str">
            <v/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  <cell r="M2657">
            <v>0</v>
          </cell>
          <cell r="N2657">
            <v>0</v>
          </cell>
          <cell r="O2657">
            <v>0</v>
          </cell>
          <cell r="P2657">
            <v>0</v>
          </cell>
          <cell r="Q2657">
            <v>0</v>
          </cell>
          <cell r="R2657">
            <v>0</v>
          </cell>
          <cell r="S2657">
            <v>0</v>
          </cell>
          <cell r="T2657">
            <v>0</v>
          </cell>
          <cell r="U2657">
            <v>0</v>
          </cell>
          <cell r="V2657">
            <v>0</v>
          </cell>
        </row>
        <row r="2658">
          <cell r="D2658" t="str">
            <v/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  <cell r="M2658">
            <v>0</v>
          </cell>
          <cell r="N2658">
            <v>0</v>
          </cell>
          <cell r="O2658">
            <v>0</v>
          </cell>
          <cell r="P2658">
            <v>0</v>
          </cell>
          <cell r="Q2658">
            <v>0</v>
          </cell>
          <cell r="R2658">
            <v>0</v>
          </cell>
          <cell r="S2658">
            <v>0</v>
          </cell>
          <cell r="T2658">
            <v>0</v>
          </cell>
          <cell r="U2658">
            <v>0</v>
          </cell>
          <cell r="V2658">
            <v>0</v>
          </cell>
        </row>
        <row r="2659">
          <cell r="D2659" t="str">
            <v/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  <cell r="M2659">
            <v>0</v>
          </cell>
          <cell r="N2659">
            <v>0</v>
          </cell>
          <cell r="O2659">
            <v>0</v>
          </cell>
          <cell r="P2659">
            <v>0</v>
          </cell>
          <cell r="Q2659">
            <v>0</v>
          </cell>
          <cell r="R2659">
            <v>0</v>
          </cell>
          <cell r="S2659">
            <v>0</v>
          </cell>
          <cell r="T2659">
            <v>0</v>
          </cell>
          <cell r="U2659">
            <v>0</v>
          </cell>
          <cell r="V2659">
            <v>0</v>
          </cell>
        </row>
        <row r="2660">
          <cell r="D2660" t="str">
            <v/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  <cell r="M2660">
            <v>0</v>
          </cell>
          <cell r="N2660">
            <v>0</v>
          </cell>
          <cell r="O2660">
            <v>0</v>
          </cell>
          <cell r="P2660">
            <v>0</v>
          </cell>
          <cell r="Q2660">
            <v>0</v>
          </cell>
          <cell r="R2660">
            <v>0</v>
          </cell>
          <cell r="S2660">
            <v>0</v>
          </cell>
          <cell r="T2660">
            <v>0</v>
          </cell>
          <cell r="U2660">
            <v>0</v>
          </cell>
          <cell r="V2660">
            <v>0</v>
          </cell>
        </row>
        <row r="2661">
          <cell r="D2661" t="str">
            <v>ND1</v>
          </cell>
          <cell r="E2661">
            <v>851378.75958091917</v>
          </cell>
          <cell r="F2661">
            <v>0</v>
          </cell>
          <cell r="G2661">
            <v>0</v>
          </cell>
          <cell r="H2661">
            <v>4400216.6516192993</v>
          </cell>
          <cell r="I2661">
            <v>6804766.4794864273</v>
          </cell>
          <cell r="J2661">
            <v>4260437.8471568553</v>
          </cell>
          <cell r="K2661">
            <v>1740502.412042731</v>
          </cell>
          <cell r="L2661">
            <v>0</v>
          </cell>
          <cell r="M2661">
            <v>0</v>
          </cell>
          <cell r="N2661">
            <v>0</v>
          </cell>
          <cell r="O2661">
            <v>0</v>
          </cell>
          <cell r="P2661">
            <v>0</v>
          </cell>
          <cell r="Q2661">
            <v>0</v>
          </cell>
          <cell r="R2661">
            <v>0</v>
          </cell>
          <cell r="S2661">
            <v>0</v>
          </cell>
          <cell r="T2661">
            <v>0</v>
          </cell>
          <cell r="U2661">
            <v>0</v>
          </cell>
          <cell r="V2661">
            <v>18057302.149886232</v>
          </cell>
        </row>
        <row r="2662">
          <cell r="D2662" t="str">
            <v>ND1.R</v>
          </cell>
          <cell r="E2662">
            <v>0</v>
          </cell>
          <cell r="F2662">
            <v>0</v>
          </cell>
          <cell r="G2662">
            <v>0</v>
          </cell>
          <cell r="H2662">
            <v>5.287860594733617E-2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  <cell r="M2662">
            <v>0</v>
          </cell>
          <cell r="N2662">
            <v>0</v>
          </cell>
          <cell r="O2662">
            <v>0</v>
          </cell>
          <cell r="P2662">
            <v>0</v>
          </cell>
          <cell r="Q2662">
            <v>0</v>
          </cell>
          <cell r="R2662">
            <v>0</v>
          </cell>
          <cell r="S2662">
            <v>0</v>
          </cell>
          <cell r="T2662">
            <v>0</v>
          </cell>
          <cell r="U2662">
            <v>0</v>
          </cell>
          <cell r="V2662">
            <v>5.287860594733617E-2</v>
          </cell>
        </row>
        <row r="2663">
          <cell r="D2663" t="str">
            <v/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  <cell r="M2663">
            <v>0</v>
          </cell>
          <cell r="N2663">
            <v>0</v>
          </cell>
          <cell r="O2663">
            <v>0</v>
          </cell>
          <cell r="P2663">
            <v>0</v>
          </cell>
          <cell r="Q2663">
            <v>0</v>
          </cell>
          <cell r="R2663">
            <v>0</v>
          </cell>
          <cell r="S2663">
            <v>0</v>
          </cell>
          <cell r="T2663">
            <v>0</v>
          </cell>
          <cell r="U2663">
            <v>0</v>
          </cell>
          <cell r="V2663">
            <v>0</v>
          </cell>
        </row>
        <row r="2664">
          <cell r="D2664" t="str">
            <v/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  <cell r="M2664">
            <v>0</v>
          </cell>
          <cell r="N2664">
            <v>0</v>
          </cell>
          <cell r="O2664">
            <v>0</v>
          </cell>
          <cell r="P2664">
            <v>0</v>
          </cell>
          <cell r="Q2664">
            <v>0</v>
          </cell>
          <cell r="R2664">
            <v>0</v>
          </cell>
          <cell r="S2664">
            <v>0</v>
          </cell>
          <cell r="T2664">
            <v>0</v>
          </cell>
          <cell r="U2664">
            <v>0</v>
          </cell>
          <cell r="V2664">
            <v>0</v>
          </cell>
        </row>
        <row r="2665">
          <cell r="D2665" t="str">
            <v/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  <cell r="M2665">
            <v>0</v>
          </cell>
          <cell r="N2665">
            <v>0</v>
          </cell>
          <cell r="O2665">
            <v>0</v>
          </cell>
          <cell r="P2665">
            <v>0</v>
          </cell>
          <cell r="Q2665">
            <v>0</v>
          </cell>
          <cell r="R2665">
            <v>0</v>
          </cell>
          <cell r="S2665">
            <v>0</v>
          </cell>
          <cell r="T2665">
            <v>0</v>
          </cell>
          <cell r="U2665">
            <v>0</v>
          </cell>
          <cell r="V2665">
            <v>0</v>
          </cell>
        </row>
        <row r="2666">
          <cell r="D2666" t="str">
            <v/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  <cell r="M2666">
            <v>0</v>
          </cell>
          <cell r="N2666">
            <v>0</v>
          </cell>
          <cell r="O2666">
            <v>0</v>
          </cell>
          <cell r="P2666">
            <v>0</v>
          </cell>
          <cell r="Q2666">
            <v>0</v>
          </cell>
          <cell r="R2666">
            <v>0</v>
          </cell>
          <cell r="S2666">
            <v>0</v>
          </cell>
          <cell r="T2666">
            <v>0</v>
          </cell>
          <cell r="U2666">
            <v>0</v>
          </cell>
          <cell r="V2666">
            <v>0</v>
          </cell>
        </row>
        <row r="2667">
          <cell r="D2667" t="str">
            <v/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  <cell r="M2667">
            <v>0</v>
          </cell>
          <cell r="N2667">
            <v>0</v>
          </cell>
          <cell r="O2667">
            <v>0</v>
          </cell>
          <cell r="P2667">
            <v>0</v>
          </cell>
          <cell r="Q2667">
            <v>0</v>
          </cell>
          <cell r="R2667">
            <v>0</v>
          </cell>
          <cell r="S2667">
            <v>0</v>
          </cell>
          <cell r="T2667">
            <v>0</v>
          </cell>
          <cell r="U2667">
            <v>0</v>
          </cell>
          <cell r="V2667">
            <v>0</v>
          </cell>
        </row>
        <row r="2668">
          <cell r="D2668" t="str">
            <v/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  <cell r="M2668">
            <v>0</v>
          </cell>
          <cell r="N2668">
            <v>0</v>
          </cell>
          <cell r="O2668">
            <v>0</v>
          </cell>
          <cell r="P2668">
            <v>0</v>
          </cell>
          <cell r="Q2668">
            <v>0</v>
          </cell>
          <cell r="R2668">
            <v>0</v>
          </cell>
          <cell r="S2668">
            <v>0</v>
          </cell>
          <cell r="T2668">
            <v>0</v>
          </cell>
          <cell r="U2668">
            <v>0</v>
          </cell>
          <cell r="V2668">
            <v>0</v>
          </cell>
        </row>
        <row r="2669">
          <cell r="D2669" t="str">
            <v/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  <cell r="M2669">
            <v>0</v>
          </cell>
          <cell r="N2669">
            <v>0</v>
          </cell>
          <cell r="O2669">
            <v>0</v>
          </cell>
          <cell r="P2669">
            <v>0</v>
          </cell>
          <cell r="Q2669">
            <v>0</v>
          </cell>
          <cell r="R2669">
            <v>0</v>
          </cell>
          <cell r="S2669">
            <v>0</v>
          </cell>
          <cell r="T2669">
            <v>0</v>
          </cell>
          <cell r="U2669">
            <v>0</v>
          </cell>
          <cell r="V2669">
            <v>0</v>
          </cell>
        </row>
        <row r="2670">
          <cell r="D2670" t="str">
            <v/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  <cell r="M2670">
            <v>0</v>
          </cell>
          <cell r="N2670">
            <v>0</v>
          </cell>
          <cell r="O2670">
            <v>0</v>
          </cell>
          <cell r="P2670">
            <v>0</v>
          </cell>
          <cell r="Q2670">
            <v>0</v>
          </cell>
          <cell r="R2670">
            <v>0</v>
          </cell>
          <cell r="S2670">
            <v>0</v>
          </cell>
          <cell r="T2670">
            <v>0</v>
          </cell>
          <cell r="U2670">
            <v>0</v>
          </cell>
          <cell r="V2670">
            <v>0</v>
          </cell>
        </row>
        <row r="2671">
          <cell r="D2671" t="str">
            <v/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  <cell r="M2671">
            <v>0</v>
          </cell>
          <cell r="N2671">
            <v>0</v>
          </cell>
          <cell r="O2671">
            <v>0</v>
          </cell>
          <cell r="P2671">
            <v>0</v>
          </cell>
          <cell r="Q2671">
            <v>0</v>
          </cell>
          <cell r="R2671">
            <v>0</v>
          </cell>
          <cell r="S2671">
            <v>0</v>
          </cell>
          <cell r="T2671">
            <v>0</v>
          </cell>
          <cell r="U2671">
            <v>0</v>
          </cell>
          <cell r="V2671">
            <v>0</v>
          </cell>
        </row>
        <row r="2672">
          <cell r="D2672" t="str">
            <v/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  <cell r="M2672">
            <v>0</v>
          </cell>
          <cell r="N2672">
            <v>0</v>
          </cell>
          <cell r="O2672">
            <v>0</v>
          </cell>
          <cell r="P2672">
            <v>0</v>
          </cell>
          <cell r="Q2672">
            <v>0</v>
          </cell>
          <cell r="R2672">
            <v>0</v>
          </cell>
          <cell r="S2672">
            <v>0</v>
          </cell>
          <cell r="T2672">
            <v>0</v>
          </cell>
          <cell r="U2672">
            <v>0</v>
          </cell>
          <cell r="V2672">
            <v>0</v>
          </cell>
        </row>
        <row r="2673">
          <cell r="D2673" t="str">
            <v>ND2</v>
          </cell>
          <cell r="E2673">
            <v>1213720.4551478492</v>
          </cell>
          <cell r="F2673">
            <v>0</v>
          </cell>
          <cell r="G2673">
            <v>0</v>
          </cell>
          <cell r="H2673">
            <v>10283705.233531384</v>
          </cell>
          <cell r="I2673">
            <v>24940681.03121246</v>
          </cell>
          <cell r="J2673">
            <v>28636887.969482817</v>
          </cell>
          <cell r="K2673">
            <v>20468927.97110891</v>
          </cell>
          <cell r="L2673">
            <v>5951029.4890242219</v>
          </cell>
          <cell r="M2673">
            <v>0</v>
          </cell>
          <cell r="N2673">
            <v>0</v>
          </cell>
          <cell r="O2673">
            <v>0</v>
          </cell>
          <cell r="P2673">
            <v>0</v>
          </cell>
          <cell r="Q2673">
            <v>0</v>
          </cell>
          <cell r="R2673">
            <v>0</v>
          </cell>
          <cell r="S2673">
            <v>0</v>
          </cell>
          <cell r="T2673">
            <v>0</v>
          </cell>
          <cell r="U2673">
            <v>0</v>
          </cell>
          <cell r="V2673">
            <v>91494952.149507642</v>
          </cell>
        </row>
        <row r="2674"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7.1416045944079326E-2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  <cell r="M2674">
            <v>0</v>
          </cell>
          <cell r="N2674">
            <v>0</v>
          </cell>
          <cell r="O2674">
            <v>0</v>
          </cell>
          <cell r="P2674">
            <v>0</v>
          </cell>
          <cell r="Q2674">
            <v>0</v>
          </cell>
          <cell r="R2674">
            <v>0</v>
          </cell>
          <cell r="S2674">
            <v>0</v>
          </cell>
          <cell r="T2674">
            <v>0</v>
          </cell>
          <cell r="U2674">
            <v>0</v>
          </cell>
          <cell r="V2674">
            <v>7.1416045944079326E-2</v>
          </cell>
        </row>
        <row r="2675">
          <cell r="D2675" t="str">
            <v>ND5</v>
          </cell>
          <cell r="E2675">
            <v>209040.07724324087</v>
          </cell>
          <cell r="F2675">
            <v>0</v>
          </cell>
          <cell r="G2675">
            <v>0</v>
          </cell>
          <cell r="H2675">
            <v>1614389.6126279444</v>
          </cell>
          <cell r="I2675">
            <v>3676884.7008624654</v>
          </cell>
          <cell r="J2675">
            <v>4104184.9901981698</v>
          </cell>
          <cell r="K2675">
            <v>2581852.9080566973</v>
          </cell>
          <cell r="L2675">
            <v>836816.20688960294</v>
          </cell>
          <cell r="M2675">
            <v>0</v>
          </cell>
          <cell r="N2675">
            <v>0</v>
          </cell>
          <cell r="O2675">
            <v>0</v>
          </cell>
          <cell r="P2675">
            <v>0</v>
          </cell>
          <cell r="Q2675">
            <v>0</v>
          </cell>
          <cell r="R2675">
            <v>0</v>
          </cell>
          <cell r="S2675">
            <v>0</v>
          </cell>
          <cell r="T2675">
            <v>0</v>
          </cell>
          <cell r="U2675">
            <v>0</v>
          </cell>
          <cell r="V2675">
            <v>13023168.495878121</v>
          </cell>
        </row>
        <row r="2676">
          <cell r="D2676" t="str">
            <v>ND7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  <cell r="M2676">
            <v>0</v>
          </cell>
          <cell r="N2676">
            <v>0</v>
          </cell>
          <cell r="O2676">
            <v>0</v>
          </cell>
          <cell r="P2676">
            <v>0</v>
          </cell>
          <cell r="Q2676">
            <v>0</v>
          </cell>
          <cell r="R2676">
            <v>0</v>
          </cell>
          <cell r="S2676">
            <v>0</v>
          </cell>
          <cell r="T2676">
            <v>0</v>
          </cell>
          <cell r="U2676">
            <v>0</v>
          </cell>
          <cell r="V2676">
            <v>0</v>
          </cell>
        </row>
        <row r="2677">
          <cell r="D2677" t="str">
            <v/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  <cell r="M2677">
            <v>0</v>
          </cell>
          <cell r="N2677">
            <v>0</v>
          </cell>
          <cell r="O2677">
            <v>0</v>
          </cell>
          <cell r="P2677">
            <v>0</v>
          </cell>
          <cell r="Q2677">
            <v>0</v>
          </cell>
          <cell r="R2677">
            <v>0</v>
          </cell>
          <cell r="S2677">
            <v>0</v>
          </cell>
          <cell r="T2677">
            <v>0</v>
          </cell>
          <cell r="U2677">
            <v>0</v>
          </cell>
          <cell r="V2677">
            <v>0</v>
          </cell>
        </row>
        <row r="2678">
          <cell r="D2678" t="str">
            <v/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  <cell r="M2678">
            <v>0</v>
          </cell>
          <cell r="N2678">
            <v>0</v>
          </cell>
          <cell r="O2678">
            <v>0</v>
          </cell>
          <cell r="P2678">
            <v>0</v>
          </cell>
          <cell r="Q2678">
            <v>0</v>
          </cell>
          <cell r="R2678">
            <v>0</v>
          </cell>
          <cell r="S2678">
            <v>0</v>
          </cell>
          <cell r="T2678">
            <v>0</v>
          </cell>
          <cell r="U2678">
            <v>0</v>
          </cell>
          <cell r="V2678">
            <v>0</v>
          </cell>
        </row>
        <row r="2679">
          <cell r="D2679" t="str">
            <v/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  <cell r="M2679">
            <v>0</v>
          </cell>
          <cell r="N2679">
            <v>0</v>
          </cell>
          <cell r="O2679">
            <v>0</v>
          </cell>
          <cell r="P2679">
            <v>0</v>
          </cell>
          <cell r="Q2679">
            <v>0</v>
          </cell>
          <cell r="R2679">
            <v>0</v>
          </cell>
          <cell r="S2679">
            <v>0</v>
          </cell>
          <cell r="T2679">
            <v>0</v>
          </cell>
          <cell r="U2679">
            <v>0</v>
          </cell>
          <cell r="V2679">
            <v>0</v>
          </cell>
        </row>
        <row r="2680">
          <cell r="D2680" t="str">
            <v/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  <cell r="M2680">
            <v>0</v>
          </cell>
          <cell r="N2680">
            <v>0</v>
          </cell>
          <cell r="O2680">
            <v>0</v>
          </cell>
          <cell r="P2680">
            <v>0</v>
          </cell>
          <cell r="Q2680">
            <v>0</v>
          </cell>
          <cell r="R2680">
            <v>0</v>
          </cell>
          <cell r="S2680">
            <v>0</v>
          </cell>
          <cell r="T2680">
            <v>0</v>
          </cell>
          <cell r="U2680">
            <v>0</v>
          </cell>
          <cell r="V2680">
            <v>0</v>
          </cell>
        </row>
        <row r="2681">
          <cell r="D2681" t="str">
            <v/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  <cell r="M2681">
            <v>0</v>
          </cell>
          <cell r="N2681">
            <v>0</v>
          </cell>
          <cell r="O2681">
            <v>0</v>
          </cell>
          <cell r="P2681">
            <v>0</v>
          </cell>
          <cell r="Q2681">
            <v>0</v>
          </cell>
          <cell r="R2681">
            <v>0</v>
          </cell>
          <cell r="S2681">
            <v>0</v>
          </cell>
          <cell r="T2681">
            <v>0</v>
          </cell>
          <cell r="U2681">
            <v>0</v>
          </cell>
          <cell r="V2681">
            <v>0</v>
          </cell>
        </row>
        <row r="2682">
          <cell r="D2682" t="str">
            <v/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  <cell r="M2682">
            <v>0</v>
          </cell>
          <cell r="N2682">
            <v>0</v>
          </cell>
          <cell r="O2682">
            <v>0</v>
          </cell>
          <cell r="P2682">
            <v>0</v>
          </cell>
          <cell r="Q2682">
            <v>0</v>
          </cell>
          <cell r="R2682">
            <v>0</v>
          </cell>
          <cell r="S2682">
            <v>0</v>
          </cell>
          <cell r="T2682">
            <v>0</v>
          </cell>
          <cell r="U2682">
            <v>0</v>
          </cell>
          <cell r="V2682">
            <v>0</v>
          </cell>
        </row>
        <row r="2683">
          <cell r="D2683" t="str">
            <v/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  <cell r="M2683">
            <v>0</v>
          </cell>
          <cell r="N2683">
            <v>0</v>
          </cell>
          <cell r="O2683">
            <v>0</v>
          </cell>
          <cell r="P2683">
            <v>0</v>
          </cell>
          <cell r="Q2683">
            <v>0</v>
          </cell>
          <cell r="R2683">
            <v>0</v>
          </cell>
          <cell r="S2683">
            <v>0</v>
          </cell>
          <cell r="T2683">
            <v>0</v>
          </cell>
          <cell r="U2683">
            <v>0</v>
          </cell>
          <cell r="V2683">
            <v>0</v>
          </cell>
        </row>
        <row r="2684">
          <cell r="D2684" t="str">
            <v/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  <cell r="M2684">
            <v>0</v>
          </cell>
          <cell r="N2684">
            <v>0</v>
          </cell>
          <cell r="O2684">
            <v>0</v>
          </cell>
          <cell r="P2684">
            <v>0</v>
          </cell>
          <cell r="Q2684">
            <v>0</v>
          </cell>
          <cell r="R2684">
            <v>0</v>
          </cell>
          <cell r="S2684">
            <v>0</v>
          </cell>
          <cell r="T2684">
            <v>0</v>
          </cell>
          <cell r="U2684">
            <v>0</v>
          </cell>
          <cell r="V2684">
            <v>0</v>
          </cell>
        </row>
        <row r="2685">
          <cell r="D2685" t="str">
            <v>ND3</v>
          </cell>
          <cell r="E2685">
            <v>238428.06070844724</v>
          </cell>
          <cell r="F2685">
            <v>0</v>
          </cell>
          <cell r="G2685">
            <v>0</v>
          </cell>
          <cell r="H2685">
            <v>1089251.3214090678</v>
          </cell>
          <cell r="I2685">
            <v>2291446.6667278418</v>
          </cell>
          <cell r="J2685">
            <v>2322848.8047308982</v>
          </cell>
          <cell r="K2685">
            <v>2921585.4756587846</v>
          </cell>
          <cell r="L2685">
            <v>347302.19890841527</v>
          </cell>
          <cell r="M2685">
            <v>0</v>
          </cell>
          <cell r="N2685">
            <v>0</v>
          </cell>
          <cell r="O2685">
            <v>0</v>
          </cell>
          <cell r="P2685">
            <v>0</v>
          </cell>
          <cell r="Q2685">
            <v>0</v>
          </cell>
          <cell r="R2685">
            <v>0</v>
          </cell>
          <cell r="S2685">
            <v>0</v>
          </cell>
          <cell r="T2685">
            <v>0</v>
          </cell>
          <cell r="U2685">
            <v>0</v>
          </cell>
          <cell r="V2685">
            <v>9210862.5281434543</v>
          </cell>
        </row>
        <row r="2686">
          <cell r="D2686" t="str">
            <v/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  <cell r="M2686">
            <v>0</v>
          </cell>
          <cell r="N2686">
            <v>0</v>
          </cell>
          <cell r="O2686">
            <v>0</v>
          </cell>
          <cell r="P2686">
            <v>0</v>
          </cell>
          <cell r="Q2686">
            <v>0</v>
          </cell>
          <cell r="R2686">
            <v>0</v>
          </cell>
          <cell r="S2686">
            <v>0</v>
          </cell>
          <cell r="T2686">
            <v>0</v>
          </cell>
          <cell r="U2686">
            <v>0</v>
          </cell>
          <cell r="V2686">
            <v>0</v>
          </cell>
        </row>
        <row r="2687">
          <cell r="D2687" t="str">
            <v/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  <cell r="M2687">
            <v>0</v>
          </cell>
          <cell r="N2687">
            <v>0</v>
          </cell>
          <cell r="O2687">
            <v>0</v>
          </cell>
          <cell r="P2687">
            <v>0</v>
          </cell>
          <cell r="Q2687">
            <v>0</v>
          </cell>
          <cell r="R2687">
            <v>0</v>
          </cell>
          <cell r="S2687">
            <v>0</v>
          </cell>
          <cell r="T2687">
            <v>0</v>
          </cell>
          <cell r="U2687">
            <v>0</v>
          </cell>
          <cell r="V2687">
            <v>0</v>
          </cell>
        </row>
        <row r="2688">
          <cell r="D2688" t="str">
            <v/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  <cell r="M2688">
            <v>0</v>
          </cell>
          <cell r="N2688">
            <v>0</v>
          </cell>
          <cell r="O2688">
            <v>0</v>
          </cell>
          <cell r="P2688">
            <v>0</v>
          </cell>
          <cell r="Q2688">
            <v>0</v>
          </cell>
          <cell r="R2688">
            <v>0</v>
          </cell>
          <cell r="S2688">
            <v>0</v>
          </cell>
          <cell r="T2688">
            <v>0</v>
          </cell>
          <cell r="U2688">
            <v>0</v>
          </cell>
          <cell r="V2688">
            <v>0</v>
          </cell>
        </row>
        <row r="2689">
          <cell r="D2689" t="str">
            <v/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  <cell r="M2689">
            <v>0</v>
          </cell>
          <cell r="N2689">
            <v>0</v>
          </cell>
          <cell r="O2689">
            <v>0</v>
          </cell>
          <cell r="P2689">
            <v>0</v>
          </cell>
          <cell r="Q2689">
            <v>0</v>
          </cell>
          <cell r="R2689">
            <v>0</v>
          </cell>
          <cell r="S2689">
            <v>0</v>
          </cell>
          <cell r="T2689">
            <v>0</v>
          </cell>
          <cell r="U2689">
            <v>0</v>
          </cell>
          <cell r="V2689">
            <v>0</v>
          </cell>
        </row>
        <row r="2690">
          <cell r="D2690" t="str">
            <v/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  <cell r="M2690">
            <v>0</v>
          </cell>
          <cell r="N2690">
            <v>0</v>
          </cell>
          <cell r="O2690">
            <v>0</v>
          </cell>
          <cell r="P2690">
            <v>0</v>
          </cell>
          <cell r="Q2690">
            <v>0</v>
          </cell>
          <cell r="R2690">
            <v>0</v>
          </cell>
          <cell r="S2690">
            <v>0</v>
          </cell>
          <cell r="T2690">
            <v>0</v>
          </cell>
          <cell r="U2690">
            <v>0</v>
          </cell>
          <cell r="V2690">
            <v>0</v>
          </cell>
        </row>
        <row r="2691">
          <cell r="D2691" t="str">
            <v/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  <cell r="M2691">
            <v>0</v>
          </cell>
          <cell r="N2691">
            <v>0</v>
          </cell>
          <cell r="O2691">
            <v>0</v>
          </cell>
          <cell r="P2691">
            <v>0</v>
          </cell>
          <cell r="Q2691">
            <v>0</v>
          </cell>
          <cell r="R2691">
            <v>0</v>
          </cell>
          <cell r="S2691">
            <v>0</v>
          </cell>
          <cell r="T2691">
            <v>0</v>
          </cell>
          <cell r="U2691">
            <v>0</v>
          </cell>
          <cell r="V2691">
            <v>0</v>
          </cell>
        </row>
        <row r="2692">
          <cell r="D2692" t="str">
            <v/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  <cell r="M2692">
            <v>0</v>
          </cell>
          <cell r="N2692">
            <v>0</v>
          </cell>
          <cell r="O2692">
            <v>0</v>
          </cell>
          <cell r="P2692">
            <v>0</v>
          </cell>
          <cell r="Q2692">
            <v>0</v>
          </cell>
          <cell r="R2692">
            <v>0</v>
          </cell>
          <cell r="S2692">
            <v>0</v>
          </cell>
          <cell r="T2692">
            <v>0</v>
          </cell>
          <cell r="U2692">
            <v>0</v>
          </cell>
          <cell r="V2692">
            <v>0</v>
          </cell>
        </row>
        <row r="2693">
          <cell r="D2693" t="str">
            <v/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  <cell r="M2693">
            <v>0</v>
          </cell>
          <cell r="N2693">
            <v>0</v>
          </cell>
          <cell r="O2693">
            <v>0</v>
          </cell>
          <cell r="P2693">
            <v>0</v>
          </cell>
          <cell r="Q2693">
            <v>0</v>
          </cell>
          <cell r="R2693">
            <v>0</v>
          </cell>
          <cell r="S2693">
            <v>0</v>
          </cell>
          <cell r="T2693">
            <v>0</v>
          </cell>
          <cell r="U2693">
            <v>0</v>
          </cell>
          <cell r="V2693">
            <v>0</v>
          </cell>
        </row>
        <row r="2694">
          <cell r="D2694" t="str">
            <v/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  <cell r="M2694">
            <v>0</v>
          </cell>
          <cell r="N2694">
            <v>0</v>
          </cell>
          <cell r="O2694">
            <v>0</v>
          </cell>
          <cell r="P2694">
            <v>0</v>
          </cell>
          <cell r="Q2694">
            <v>0</v>
          </cell>
          <cell r="R2694">
            <v>0</v>
          </cell>
          <cell r="S2694">
            <v>0</v>
          </cell>
          <cell r="T2694">
            <v>0</v>
          </cell>
          <cell r="U2694">
            <v>0</v>
          </cell>
          <cell r="V2694">
            <v>0</v>
          </cell>
        </row>
        <row r="2695">
          <cell r="D2695" t="str">
            <v/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  <cell r="M2695">
            <v>0</v>
          </cell>
          <cell r="N2695">
            <v>0</v>
          </cell>
          <cell r="O2695">
            <v>0</v>
          </cell>
          <cell r="P2695">
            <v>0</v>
          </cell>
          <cell r="Q2695">
            <v>0</v>
          </cell>
          <cell r="R2695">
            <v>0</v>
          </cell>
          <cell r="S2695">
            <v>0</v>
          </cell>
          <cell r="T2695">
            <v>0</v>
          </cell>
          <cell r="U2695">
            <v>0</v>
          </cell>
          <cell r="V2695">
            <v>0</v>
          </cell>
        </row>
        <row r="2696">
          <cell r="D2696" t="str">
            <v/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  <cell r="M2696">
            <v>0</v>
          </cell>
          <cell r="N2696">
            <v>0</v>
          </cell>
          <cell r="O2696">
            <v>0</v>
          </cell>
          <cell r="P2696">
            <v>0</v>
          </cell>
          <cell r="Q2696">
            <v>0</v>
          </cell>
          <cell r="R2696">
            <v>0</v>
          </cell>
          <cell r="S2696">
            <v>0</v>
          </cell>
          <cell r="T2696">
            <v>0</v>
          </cell>
          <cell r="U2696">
            <v>0</v>
          </cell>
          <cell r="V2696">
            <v>0</v>
          </cell>
        </row>
        <row r="2697">
          <cell r="D2697" t="str">
            <v>PL2</v>
          </cell>
          <cell r="E2697">
            <v>0</v>
          </cell>
          <cell r="F2697">
            <v>0</v>
          </cell>
          <cell r="G2697">
            <v>0</v>
          </cell>
          <cell r="H2697">
            <v>2924940.3242405816</v>
          </cell>
          <cell r="I2697">
            <v>0</v>
          </cell>
          <cell r="J2697">
            <v>0</v>
          </cell>
          <cell r="K2697">
            <v>0</v>
          </cell>
          <cell r="L2697">
            <v>1625748.1941878872</v>
          </cell>
          <cell r="M2697">
            <v>0</v>
          </cell>
          <cell r="N2697">
            <v>0</v>
          </cell>
          <cell r="O2697">
            <v>0</v>
          </cell>
          <cell r="P2697">
            <v>0</v>
          </cell>
          <cell r="Q2697">
            <v>0</v>
          </cell>
          <cell r="R2697">
            <v>0</v>
          </cell>
          <cell r="S2697">
            <v>0</v>
          </cell>
          <cell r="T2697">
            <v>0</v>
          </cell>
          <cell r="U2697">
            <v>0</v>
          </cell>
          <cell r="V2697">
            <v>4550688.5184284691</v>
          </cell>
        </row>
        <row r="2698"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  <cell r="M2698">
            <v>0</v>
          </cell>
          <cell r="N2698">
            <v>0</v>
          </cell>
          <cell r="O2698">
            <v>0</v>
          </cell>
          <cell r="P2698">
            <v>0</v>
          </cell>
          <cell r="Q2698">
            <v>0</v>
          </cell>
          <cell r="R2698">
            <v>0</v>
          </cell>
          <cell r="S2698">
            <v>0</v>
          </cell>
          <cell r="T2698">
            <v>0</v>
          </cell>
          <cell r="U2698">
            <v>0</v>
          </cell>
          <cell r="V2698">
            <v>0</v>
          </cell>
        </row>
        <row r="2699">
          <cell r="D2699" t="str">
            <v/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  <cell r="M2699">
            <v>0</v>
          </cell>
          <cell r="N2699">
            <v>0</v>
          </cell>
          <cell r="O2699">
            <v>0</v>
          </cell>
          <cell r="P2699">
            <v>0</v>
          </cell>
          <cell r="Q2699">
            <v>0</v>
          </cell>
          <cell r="R2699">
            <v>0</v>
          </cell>
          <cell r="S2699">
            <v>0</v>
          </cell>
          <cell r="T2699">
            <v>0</v>
          </cell>
          <cell r="U2699">
            <v>0</v>
          </cell>
          <cell r="V2699">
            <v>0</v>
          </cell>
        </row>
        <row r="2700">
          <cell r="D2700" t="str">
            <v>DLk</v>
          </cell>
          <cell r="E2700">
            <v>0</v>
          </cell>
          <cell r="F2700">
            <v>0</v>
          </cell>
          <cell r="G2700">
            <v>59.141852169798504</v>
          </cell>
          <cell r="H2700">
            <v>2.0028345942128462E-2</v>
          </cell>
          <cell r="I2700">
            <v>0</v>
          </cell>
          <cell r="J2700">
            <v>0</v>
          </cell>
          <cell r="K2700">
            <v>0</v>
          </cell>
          <cell r="L2700">
            <v>1.2214455338592238E-2</v>
          </cell>
          <cell r="M2700">
            <v>0</v>
          </cell>
          <cell r="N2700">
            <v>0</v>
          </cell>
          <cell r="O2700">
            <v>0</v>
          </cell>
          <cell r="P2700">
            <v>0</v>
          </cell>
          <cell r="Q2700">
            <v>0</v>
          </cell>
          <cell r="R2700">
            <v>0</v>
          </cell>
          <cell r="S2700">
            <v>0</v>
          </cell>
          <cell r="T2700">
            <v>0</v>
          </cell>
          <cell r="U2700">
            <v>0</v>
          </cell>
          <cell r="V2700">
            <v>59.174094971079228</v>
          </cell>
        </row>
        <row r="2701">
          <cell r="D2701" t="str">
            <v>DLDKk</v>
          </cell>
          <cell r="E2701">
            <v>0</v>
          </cell>
          <cell r="F2701">
            <v>0</v>
          </cell>
          <cell r="G2701">
            <v>50.654771485144543</v>
          </cell>
          <cell r="H2701">
            <v>1.359028822711811E-2</v>
          </cell>
          <cell r="I2701">
            <v>0</v>
          </cell>
          <cell r="J2701">
            <v>0</v>
          </cell>
          <cell r="K2701">
            <v>0</v>
          </cell>
          <cell r="L2701">
            <v>1.1720835905304332E-2</v>
          </cell>
          <cell r="M2701">
            <v>0</v>
          </cell>
          <cell r="N2701">
            <v>0</v>
          </cell>
          <cell r="O2701">
            <v>0</v>
          </cell>
          <cell r="P2701">
            <v>0</v>
          </cell>
          <cell r="Q2701">
            <v>0</v>
          </cell>
          <cell r="R2701">
            <v>0</v>
          </cell>
          <cell r="S2701">
            <v>0</v>
          </cell>
          <cell r="T2701">
            <v>0</v>
          </cell>
          <cell r="U2701">
            <v>0</v>
          </cell>
          <cell r="V2701">
            <v>50.680082609276965</v>
          </cell>
        </row>
        <row r="2702">
          <cell r="D2702" t="str">
            <v>DLCXXk</v>
          </cell>
          <cell r="E2702">
            <v>0</v>
          </cell>
          <cell r="F2702">
            <v>0</v>
          </cell>
          <cell r="G2702">
            <v>67.780505442349622</v>
          </cell>
          <cell r="H2702">
            <v>2.3651722633284369E-2</v>
          </cell>
          <cell r="I2702">
            <v>0</v>
          </cell>
          <cell r="J2702">
            <v>0</v>
          </cell>
          <cell r="K2702">
            <v>0</v>
          </cell>
          <cell r="L2702">
            <v>1.4136420366074933E-2</v>
          </cell>
          <cell r="M2702">
            <v>0</v>
          </cell>
          <cell r="N2702">
            <v>0</v>
          </cell>
          <cell r="O2702">
            <v>0</v>
          </cell>
          <cell r="P2702">
            <v>0</v>
          </cell>
          <cell r="Q2702">
            <v>0</v>
          </cell>
          <cell r="R2702">
            <v>0</v>
          </cell>
          <cell r="S2702">
            <v>0</v>
          </cell>
          <cell r="T2702">
            <v>0</v>
          </cell>
          <cell r="U2702">
            <v>0</v>
          </cell>
          <cell r="V2702">
            <v>67.818293585348982</v>
          </cell>
        </row>
        <row r="2703">
          <cell r="D2703" t="str">
            <v/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  <cell r="M2703">
            <v>0</v>
          </cell>
          <cell r="N2703">
            <v>0</v>
          </cell>
          <cell r="O2703">
            <v>0</v>
          </cell>
          <cell r="P2703">
            <v>0</v>
          </cell>
          <cell r="Q2703">
            <v>0</v>
          </cell>
          <cell r="R2703">
            <v>0</v>
          </cell>
          <cell r="S2703">
            <v>0</v>
          </cell>
          <cell r="T2703">
            <v>0</v>
          </cell>
          <cell r="U2703">
            <v>0</v>
          </cell>
          <cell r="V2703">
            <v>0</v>
          </cell>
        </row>
        <row r="2704">
          <cell r="D2704" t="str">
            <v/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  <cell r="M2704">
            <v>0</v>
          </cell>
          <cell r="N2704">
            <v>0</v>
          </cell>
          <cell r="O2704">
            <v>0</v>
          </cell>
          <cell r="P2704">
            <v>0</v>
          </cell>
          <cell r="Q2704">
            <v>0</v>
          </cell>
          <cell r="R2704">
            <v>0</v>
          </cell>
          <cell r="S2704">
            <v>0</v>
          </cell>
          <cell r="T2704">
            <v>0</v>
          </cell>
          <cell r="U2704">
            <v>0</v>
          </cell>
          <cell r="V2704">
            <v>0</v>
          </cell>
        </row>
        <row r="2705">
          <cell r="D2705" t="str">
            <v/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  <cell r="M2705">
            <v>0</v>
          </cell>
          <cell r="N2705">
            <v>0</v>
          </cell>
          <cell r="O2705">
            <v>0</v>
          </cell>
          <cell r="P2705">
            <v>0</v>
          </cell>
          <cell r="Q2705">
            <v>0</v>
          </cell>
          <cell r="R2705">
            <v>0</v>
          </cell>
          <cell r="S2705">
            <v>0</v>
          </cell>
          <cell r="T2705">
            <v>0</v>
          </cell>
          <cell r="U2705">
            <v>0</v>
          </cell>
          <cell r="V2705">
            <v>0</v>
          </cell>
        </row>
        <row r="2706">
          <cell r="D2706" t="str">
            <v/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  <cell r="M2706">
            <v>0</v>
          </cell>
          <cell r="N2706">
            <v>0</v>
          </cell>
          <cell r="O2706">
            <v>0</v>
          </cell>
          <cell r="P2706">
            <v>0</v>
          </cell>
          <cell r="Q2706">
            <v>0</v>
          </cell>
          <cell r="R2706">
            <v>0</v>
          </cell>
          <cell r="S2706">
            <v>0</v>
          </cell>
          <cell r="T2706">
            <v>0</v>
          </cell>
          <cell r="U2706">
            <v>0</v>
          </cell>
          <cell r="V2706">
            <v>0</v>
          </cell>
        </row>
        <row r="2707">
          <cell r="D2707" t="str">
            <v/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  <cell r="M2707">
            <v>0</v>
          </cell>
          <cell r="N2707">
            <v>0</v>
          </cell>
          <cell r="O2707">
            <v>0</v>
          </cell>
          <cell r="P2707">
            <v>0</v>
          </cell>
          <cell r="Q2707">
            <v>0</v>
          </cell>
          <cell r="R2707">
            <v>0</v>
          </cell>
          <cell r="S2707">
            <v>0</v>
          </cell>
          <cell r="T2707">
            <v>0</v>
          </cell>
          <cell r="U2707">
            <v>0</v>
          </cell>
          <cell r="V2707">
            <v>0</v>
          </cell>
        </row>
        <row r="2708">
          <cell r="D2708" t="str">
            <v/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  <cell r="M2708">
            <v>0</v>
          </cell>
          <cell r="N2708">
            <v>0</v>
          </cell>
          <cell r="O2708">
            <v>0</v>
          </cell>
          <cell r="P2708">
            <v>0</v>
          </cell>
          <cell r="Q2708">
            <v>0</v>
          </cell>
          <cell r="R2708">
            <v>0</v>
          </cell>
          <cell r="S2708">
            <v>0</v>
          </cell>
          <cell r="T2708">
            <v>0</v>
          </cell>
          <cell r="U2708">
            <v>0</v>
          </cell>
          <cell r="V2708">
            <v>0</v>
          </cell>
        </row>
        <row r="2709">
          <cell r="D2709" t="str">
            <v>DL</v>
          </cell>
          <cell r="E2709">
            <v>0</v>
          </cell>
          <cell r="F2709">
            <v>19966876.480386063</v>
          </cell>
          <cell r="G2709">
            <v>0</v>
          </cell>
          <cell r="H2709">
            <v>11226360.185698651</v>
          </cell>
          <cell r="I2709">
            <v>0</v>
          </cell>
          <cell r="J2709">
            <v>0</v>
          </cell>
          <cell r="K2709">
            <v>0</v>
          </cell>
          <cell r="L2709">
            <v>4982672.8576417211</v>
          </cell>
          <cell r="M2709">
            <v>0</v>
          </cell>
          <cell r="N2709">
            <v>0</v>
          </cell>
          <cell r="O2709">
            <v>0</v>
          </cell>
          <cell r="P2709">
            <v>0</v>
          </cell>
          <cell r="Q2709">
            <v>0</v>
          </cell>
          <cell r="R2709">
            <v>0</v>
          </cell>
          <cell r="S2709">
            <v>0</v>
          </cell>
          <cell r="T2709">
            <v>0</v>
          </cell>
          <cell r="U2709">
            <v>0</v>
          </cell>
          <cell r="V2709">
            <v>36175909.523726434</v>
          </cell>
        </row>
        <row r="2710">
          <cell r="D2710" t="str">
            <v>DL.A</v>
          </cell>
          <cell r="E2710">
            <v>0</v>
          </cell>
          <cell r="F2710">
            <v>75296.916733575301</v>
          </cell>
          <cell r="G2710">
            <v>0</v>
          </cell>
          <cell r="H2710">
            <v>58195.792162395577</v>
          </cell>
          <cell r="I2710">
            <v>0</v>
          </cell>
          <cell r="J2710">
            <v>0</v>
          </cell>
          <cell r="K2710">
            <v>0</v>
          </cell>
          <cell r="L2710">
            <v>31845.982426619608</v>
          </cell>
          <cell r="M2710">
            <v>0</v>
          </cell>
          <cell r="N2710">
            <v>0</v>
          </cell>
          <cell r="O2710">
            <v>0</v>
          </cell>
          <cell r="P2710">
            <v>0</v>
          </cell>
          <cell r="Q2710">
            <v>0</v>
          </cell>
          <cell r="R2710">
            <v>0</v>
          </cell>
          <cell r="S2710">
            <v>0</v>
          </cell>
          <cell r="T2710">
            <v>0</v>
          </cell>
          <cell r="U2710">
            <v>0</v>
          </cell>
          <cell r="V2710">
            <v>165338.69132259052</v>
          </cell>
        </row>
        <row r="2711">
          <cell r="D2711" t="str">
            <v>DL.C</v>
          </cell>
          <cell r="E2711">
            <v>0</v>
          </cell>
          <cell r="F2711">
            <v>12891893.112719961</v>
          </cell>
          <cell r="G2711">
            <v>0</v>
          </cell>
          <cell r="H2711">
            <v>8476289.701357374</v>
          </cell>
          <cell r="I2711">
            <v>0</v>
          </cell>
          <cell r="J2711">
            <v>0</v>
          </cell>
          <cell r="K2711">
            <v>0</v>
          </cell>
          <cell r="L2711">
            <v>3322500.0361448391</v>
          </cell>
          <cell r="M2711">
            <v>0</v>
          </cell>
          <cell r="N2711">
            <v>0</v>
          </cell>
          <cell r="O2711">
            <v>0</v>
          </cell>
          <cell r="P2711">
            <v>0</v>
          </cell>
          <cell r="Q2711">
            <v>0</v>
          </cell>
          <cell r="R2711">
            <v>0</v>
          </cell>
          <cell r="S2711">
            <v>0</v>
          </cell>
          <cell r="T2711">
            <v>0</v>
          </cell>
          <cell r="U2711">
            <v>0</v>
          </cell>
          <cell r="V2711">
            <v>24690682.85022217</v>
          </cell>
        </row>
        <row r="2712">
          <cell r="D2712" t="str">
            <v>DL.S</v>
          </cell>
          <cell r="E2712">
            <v>0</v>
          </cell>
          <cell r="F2712">
            <v>1121278.9651600977</v>
          </cell>
          <cell r="G2712">
            <v>0</v>
          </cell>
          <cell r="H2712">
            <v>454089.47047717543</v>
          </cell>
          <cell r="I2712">
            <v>0</v>
          </cell>
          <cell r="J2712">
            <v>0</v>
          </cell>
          <cell r="K2712">
            <v>0</v>
          </cell>
          <cell r="L2712">
            <v>169507.55272623309</v>
          </cell>
          <cell r="M2712">
            <v>0</v>
          </cell>
          <cell r="N2712">
            <v>0</v>
          </cell>
          <cell r="O2712">
            <v>0</v>
          </cell>
          <cell r="P2712">
            <v>0</v>
          </cell>
          <cell r="Q2712">
            <v>0</v>
          </cell>
          <cell r="R2712">
            <v>0</v>
          </cell>
          <cell r="S2712">
            <v>0</v>
          </cell>
          <cell r="T2712">
            <v>0</v>
          </cell>
          <cell r="U2712">
            <v>0</v>
          </cell>
          <cell r="V2712">
            <v>1744875.9883635063</v>
          </cell>
        </row>
        <row r="2713">
          <cell r="D2713" t="str">
            <v>DL.DK</v>
          </cell>
          <cell r="E2713">
            <v>0</v>
          </cell>
          <cell r="F2713">
            <v>108740.28626045944</v>
          </cell>
          <cell r="G2713">
            <v>0</v>
          </cell>
          <cell r="H2713">
            <v>58748.783779794794</v>
          </cell>
          <cell r="I2713">
            <v>0</v>
          </cell>
          <cell r="J2713">
            <v>0</v>
          </cell>
          <cell r="K2713">
            <v>0</v>
          </cell>
          <cell r="L2713">
            <v>51486.535222153841</v>
          </cell>
          <cell r="M2713">
            <v>0</v>
          </cell>
          <cell r="N2713">
            <v>0</v>
          </cell>
          <cell r="O2713">
            <v>0</v>
          </cell>
          <cell r="P2713">
            <v>0</v>
          </cell>
          <cell r="Q2713">
            <v>0</v>
          </cell>
          <cell r="R2713">
            <v>0</v>
          </cell>
          <cell r="S2713">
            <v>0</v>
          </cell>
          <cell r="T2713">
            <v>0</v>
          </cell>
          <cell r="U2713">
            <v>0</v>
          </cell>
          <cell r="V2713">
            <v>218975.60526240809</v>
          </cell>
        </row>
        <row r="2714">
          <cell r="D2714" t="str">
            <v>DL.CXX</v>
          </cell>
          <cell r="E2714">
            <v>0</v>
          </cell>
          <cell r="F2714">
            <v>7159905.9644689215</v>
          </cell>
          <cell r="G2714">
            <v>0</v>
          </cell>
          <cell r="H2714">
            <v>4229370.2715214835</v>
          </cell>
          <cell r="I2714">
            <v>0</v>
          </cell>
          <cell r="J2714">
            <v>0</v>
          </cell>
          <cell r="K2714">
            <v>0</v>
          </cell>
          <cell r="L2714">
            <v>1769676.7551348025</v>
          </cell>
          <cell r="M2714">
            <v>0</v>
          </cell>
          <cell r="N2714">
            <v>0</v>
          </cell>
          <cell r="O2714">
            <v>0</v>
          </cell>
          <cell r="P2714">
            <v>0</v>
          </cell>
          <cell r="Q2714">
            <v>0</v>
          </cell>
          <cell r="R2714">
            <v>0</v>
          </cell>
          <cell r="S2714">
            <v>0</v>
          </cell>
          <cell r="T2714">
            <v>0</v>
          </cell>
          <cell r="U2714">
            <v>0</v>
          </cell>
          <cell r="V2714">
            <v>13158952.991125207</v>
          </cell>
        </row>
        <row r="2715">
          <cell r="D2715" t="str">
            <v>DL.R</v>
          </cell>
          <cell r="E2715">
            <v>0</v>
          </cell>
          <cell r="F2715">
            <v>17.36422272520176</v>
          </cell>
          <cell r="G2715">
            <v>0</v>
          </cell>
          <cell r="H2715">
            <v>2.2391417697230142E-2</v>
          </cell>
          <cell r="I2715">
            <v>0</v>
          </cell>
          <cell r="J2715">
            <v>0</v>
          </cell>
          <cell r="K2715">
            <v>0</v>
          </cell>
          <cell r="L2715">
            <v>3.2618414680082664E-3</v>
          </cell>
          <cell r="M2715">
            <v>0</v>
          </cell>
          <cell r="N2715">
            <v>0</v>
          </cell>
          <cell r="O2715">
            <v>0</v>
          </cell>
          <cell r="P2715">
            <v>0</v>
          </cell>
          <cell r="Q2715">
            <v>0</v>
          </cell>
          <cell r="R2715">
            <v>0</v>
          </cell>
          <cell r="S2715">
            <v>0</v>
          </cell>
          <cell r="T2715">
            <v>0</v>
          </cell>
          <cell r="U2715">
            <v>0</v>
          </cell>
          <cell r="V2715">
            <v>17.389875984366995</v>
          </cell>
        </row>
        <row r="2716">
          <cell r="D2716" t="str">
            <v>DL.NR</v>
          </cell>
          <cell r="E2716">
            <v>0</v>
          </cell>
          <cell r="F2716">
            <v>166777.08838161291</v>
          </cell>
          <cell r="G2716">
            <v>0</v>
          </cell>
          <cell r="H2716">
            <v>218857.49003924511</v>
          </cell>
          <cell r="I2716">
            <v>0</v>
          </cell>
          <cell r="J2716">
            <v>0</v>
          </cell>
          <cell r="K2716">
            <v>0</v>
          </cell>
          <cell r="L2716">
            <v>83935.269518652043</v>
          </cell>
          <cell r="M2716">
            <v>0</v>
          </cell>
          <cell r="N2716">
            <v>0</v>
          </cell>
          <cell r="O2716">
            <v>0</v>
          </cell>
          <cell r="P2716">
            <v>0</v>
          </cell>
          <cell r="Q2716">
            <v>0</v>
          </cell>
          <cell r="R2716">
            <v>0</v>
          </cell>
          <cell r="S2716">
            <v>0</v>
          </cell>
          <cell r="T2716">
            <v>0</v>
          </cell>
          <cell r="U2716">
            <v>0</v>
          </cell>
          <cell r="V2716">
            <v>469569.84793951007</v>
          </cell>
        </row>
        <row r="2717">
          <cell r="D2717" t="str">
            <v>DL.CXXR</v>
          </cell>
          <cell r="E2717">
            <v>0</v>
          </cell>
          <cell r="F2717">
            <v>5024.726951537471</v>
          </cell>
          <cell r="G2717">
            <v>0</v>
          </cell>
          <cell r="H2717">
            <v>37.080187706613103</v>
          </cell>
          <cell r="I2717">
            <v>0</v>
          </cell>
          <cell r="J2717">
            <v>0</v>
          </cell>
          <cell r="K2717">
            <v>0</v>
          </cell>
          <cell r="L2717">
            <v>23.939102985235305</v>
          </cell>
          <cell r="M2717">
            <v>0</v>
          </cell>
          <cell r="N2717">
            <v>0</v>
          </cell>
          <cell r="O2717">
            <v>0</v>
          </cell>
          <cell r="P2717">
            <v>0</v>
          </cell>
          <cell r="Q2717">
            <v>0</v>
          </cell>
          <cell r="R2717">
            <v>0</v>
          </cell>
          <cell r="S2717">
            <v>0</v>
          </cell>
          <cell r="T2717">
            <v>0</v>
          </cell>
          <cell r="U2717">
            <v>0</v>
          </cell>
          <cell r="V2717">
            <v>5085.7462422293193</v>
          </cell>
        </row>
        <row r="2718">
          <cell r="D2718" t="str">
            <v>DL.CXXNR</v>
          </cell>
          <cell r="E2718">
            <v>0</v>
          </cell>
          <cell r="F2718">
            <v>18.223459494474618</v>
          </cell>
          <cell r="G2718">
            <v>0</v>
          </cell>
          <cell r="H2718">
            <v>2.2391417697230135E-2</v>
          </cell>
          <cell r="I2718">
            <v>0</v>
          </cell>
          <cell r="J2718">
            <v>0</v>
          </cell>
          <cell r="K2718">
            <v>0</v>
          </cell>
          <cell r="L2718">
            <v>5.6811936605520438E-3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18.2515321058324</v>
          </cell>
        </row>
        <row r="2719"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</row>
        <row r="2720">
          <cell r="D2720" t="str">
            <v/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  <cell r="M2720">
            <v>0</v>
          </cell>
          <cell r="N2720">
            <v>0</v>
          </cell>
          <cell r="O2720">
            <v>0</v>
          </cell>
          <cell r="P2720">
            <v>0</v>
          </cell>
          <cell r="Q2720">
            <v>0</v>
          </cell>
          <cell r="R2720">
            <v>0</v>
          </cell>
          <cell r="S2720">
            <v>0</v>
          </cell>
          <cell r="T2720">
            <v>0</v>
          </cell>
          <cell r="U2720">
            <v>0</v>
          </cell>
          <cell r="V2720">
            <v>0</v>
          </cell>
        </row>
        <row r="2721">
          <cell r="D2721" t="str">
            <v>DH</v>
          </cell>
          <cell r="E2721">
            <v>0</v>
          </cell>
          <cell r="F2721">
            <v>11688799.059981523</v>
          </cell>
          <cell r="G2721">
            <v>0</v>
          </cell>
          <cell r="H2721">
            <v>5866345.1711806068</v>
          </cell>
          <cell r="I2721">
            <v>0</v>
          </cell>
          <cell r="J2721">
            <v>0</v>
          </cell>
          <cell r="K2721">
            <v>0</v>
          </cell>
          <cell r="L2721">
            <v>1423486.1243720341</v>
          </cell>
          <cell r="M2721">
            <v>0</v>
          </cell>
          <cell r="N2721">
            <v>0</v>
          </cell>
          <cell r="O2721">
            <v>0</v>
          </cell>
          <cell r="P2721">
            <v>0</v>
          </cell>
          <cell r="Q2721">
            <v>0</v>
          </cell>
          <cell r="R2721">
            <v>0</v>
          </cell>
          <cell r="S2721">
            <v>0</v>
          </cell>
          <cell r="T2721">
            <v>0</v>
          </cell>
          <cell r="U2721">
            <v>0</v>
          </cell>
          <cell r="V2721">
            <v>18978630.355534166</v>
          </cell>
        </row>
        <row r="2722">
          <cell r="D2722" t="str">
            <v>DH.A</v>
          </cell>
          <cell r="E2722">
            <v>0</v>
          </cell>
          <cell r="F2722">
            <v>120707.07140931037</v>
          </cell>
          <cell r="G2722">
            <v>0</v>
          </cell>
          <cell r="H2722">
            <v>41872.225910641922</v>
          </cell>
          <cell r="I2722">
            <v>0</v>
          </cell>
          <cell r="J2722">
            <v>0</v>
          </cell>
          <cell r="K2722">
            <v>0</v>
          </cell>
          <cell r="L2722">
            <v>12134.039908430634</v>
          </cell>
          <cell r="M2722">
            <v>0</v>
          </cell>
          <cell r="N2722">
            <v>0</v>
          </cell>
          <cell r="O2722">
            <v>0</v>
          </cell>
          <cell r="P2722">
            <v>0</v>
          </cell>
          <cell r="Q2722">
            <v>0</v>
          </cell>
          <cell r="R2722">
            <v>0</v>
          </cell>
          <cell r="S2722">
            <v>0</v>
          </cell>
          <cell r="T2722">
            <v>0</v>
          </cell>
          <cell r="U2722">
            <v>0</v>
          </cell>
          <cell r="V2722">
            <v>174713.33722838291</v>
          </cell>
        </row>
        <row r="2723">
          <cell r="D2723" t="str">
            <v>DH.C</v>
          </cell>
          <cell r="E2723">
            <v>0</v>
          </cell>
          <cell r="F2723">
            <v>5796332.2506542914</v>
          </cell>
          <cell r="G2723">
            <v>0</v>
          </cell>
          <cell r="H2723">
            <v>3267434.9535053046</v>
          </cell>
          <cell r="I2723">
            <v>0</v>
          </cell>
          <cell r="J2723">
            <v>0</v>
          </cell>
          <cell r="K2723">
            <v>0</v>
          </cell>
          <cell r="L2723">
            <v>800751.40688565257</v>
          </cell>
          <cell r="M2723">
            <v>0</v>
          </cell>
          <cell r="N2723">
            <v>0</v>
          </cell>
          <cell r="O2723">
            <v>0</v>
          </cell>
          <cell r="P2723">
            <v>0</v>
          </cell>
          <cell r="Q2723">
            <v>0</v>
          </cell>
          <cell r="R2723">
            <v>0</v>
          </cell>
          <cell r="S2723">
            <v>0</v>
          </cell>
          <cell r="T2723">
            <v>0</v>
          </cell>
          <cell r="U2723">
            <v>0</v>
          </cell>
          <cell r="V2723">
            <v>9864518.6110452469</v>
          </cell>
        </row>
        <row r="2724">
          <cell r="D2724" t="str">
            <v>DH.D1</v>
          </cell>
          <cell r="E2724">
            <v>0</v>
          </cell>
          <cell r="F2724">
            <v>670160.08499028953</v>
          </cell>
          <cell r="G2724">
            <v>0</v>
          </cell>
          <cell r="H2724">
            <v>245686.52383217323</v>
          </cell>
          <cell r="I2724">
            <v>0</v>
          </cell>
          <cell r="J2724">
            <v>0</v>
          </cell>
          <cell r="K2724">
            <v>0</v>
          </cell>
          <cell r="L2724">
            <v>82467.268464533423</v>
          </cell>
          <cell r="M2724">
            <v>0</v>
          </cell>
          <cell r="N2724">
            <v>0</v>
          </cell>
          <cell r="O2724">
            <v>0</v>
          </cell>
          <cell r="P2724">
            <v>0</v>
          </cell>
          <cell r="Q2724">
            <v>0</v>
          </cell>
          <cell r="R2724">
            <v>0</v>
          </cell>
          <cell r="S2724">
            <v>0</v>
          </cell>
          <cell r="T2724">
            <v>0</v>
          </cell>
          <cell r="U2724">
            <v>0</v>
          </cell>
          <cell r="V2724">
            <v>998313.87728699611</v>
          </cell>
        </row>
        <row r="2725">
          <cell r="D2725" t="str">
            <v>DH.D2</v>
          </cell>
          <cell r="E2725">
            <v>0</v>
          </cell>
          <cell r="F2725">
            <v>430338.95319375227</v>
          </cell>
          <cell r="G2725">
            <v>0</v>
          </cell>
          <cell r="H2725">
            <v>66880.499022850068</v>
          </cell>
          <cell r="I2725">
            <v>0</v>
          </cell>
          <cell r="J2725">
            <v>0</v>
          </cell>
          <cell r="K2725">
            <v>0</v>
          </cell>
          <cell r="L2725">
            <v>72834.371860056752</v>
          </cell>
          <cell r="M2725">
            <v>0</v>
          </cell>
          <cell r="N2725">
            <v>0</v>
          </cell>
          <cell r="O2725">
            <v>0</v>
          </cell>
          <cell r="P2725">
            <v>0</v>
          </cell>
          <cell r="Q2725">
            <v>0</v>
          </cell>
          <cell r="R2725">
            <v>0</v>
          </cell>
          <cell r="S2725">
            <v>0</v>
          </cell>
          <cell r="T2725">
            <v>0</v>
          </cell>
          <cell r="U2725">
            <v>0</v>
          </cell>
          <cell r="V2725">
            <v>570053.82407665905</v>
          </cell>
        </row>
        <row r="2726">
          <cell r="D2726" t="str">
            <v>DH.DK</v>
          </cell>
          <cell r="E2726">
            <v>0</v>
          </cell>
          <cell r="F2726">
            <v>25311.985894940139</v>
          </cell>
          <cell r="G2726">
            <v>0</v>
          </cell>
          <cell r="H2726">
            <v>10229.20930387855</v>
          </cell>
          <cell r="I2726">
            <v>0</v>
          </cell>
          <cell r="J2726">
            <v>0</v>
          </cell>
          <cell r="K2726">
            <v>0</v>
          </cell>
          <cell r="L2726">
            <v>1933.2292579323237</v>
          </cell>
          <cell r="M2726">
            <v>0</v>
          </cell>
          <cell r="N2726">
            <v>0</v>
          </cell>
          <cell r="O2726">
            <v>0</v>
          </cell>
          <cell r="P2726">
            <v>0</v>
          </cell>
          <cell r="Q2726">
            <v>0</v>
          </cell>
          <cell r="R2726">
            <v>0</v>
          </cell>
          <cell r="S2726">
            <v>0</v>
          </cell>
          <cell r="T2726">
            <v>0</v>
          </cell>
          <cell r="U2726">
            <v>0</v>
          </cell>
          <cell r="V2726">
            <v>37474.424456751018</v>
          </cell>
        </row>
        <row r="2727">
          <cell r="D2727" t="str">
            <v>DH.D3</v>
          </cell>
          <cell r="E2727">
            <v>0</v>
          </cell>
          <cell r="F2727">
            <v>492934.51241814869</v>
          </cell>
          <cell r="G2727">
            <v>0</v>
          </cell>
          <cell r="H2727">
            <v>154634.14625976386</v>
          </cell>
          <cell r="I2727">
            <v>0</v>
          </cell>
          <cell r="J2727">
            <v>0</v>
          </cell>
          <cell r="K2727">
            <v>0</v>
          </cell>
          <cell r="L2727">
            <v>20634.221892519316</v>
          </cell>
          <cell r="M2727">
            <v>0</v>
          </cell>
          <cell r="N2727">
            <v>0</v>
          </cell>
          <cell r="O2727">
            <v>0</v>
          </cell>
          <cell r="P2727">
            <v>0</v>
          </cell>
          <cell r="Q2727">
            <v>0</v>
          </cell>
          <cell r="R2727">
            <v>0</v>
          </cell>
          <cell r="S2727">
            <v>0</v>
          </cell>
          <cell r="T2727">
            <v>0</v>
          </cell>
          <cell r="U2727">
            <v>0</v>
          </cell>
          <cell r="V2727">
            <v>668202.88057043182</v>
          </cell>
        </row>
        <row r="2728">
          <cell r="D2728" t="str">
            <v>DH.D4</v>
          </cell>
          <cell r="E2728">
            <v>0</v>
          </cell>
          <cell r="F2728">
            <v>287247.11846793955</v>
          </cell>
          <cell r="G2728">
            <v>0</v>
          </cell>
          <cell r="H2728">
            <v>168085.93443129933</v>
          </cell>
          <cell r="I2728">
            <v>0</v>
          </cell>
          <cell r="J2728">
            <v>0</v>
          </cell>
          <cell r="K2728">
            <v>0</v>
          </cell>
          <cell r="L2728">
            <v>55154.024047414139</v>
          </cell>
          <cell r="M2728">
            <v>0</v>
          </cell>
          <cell r="N2728">
            <v>0</v>
          </cell>
          <cell r="O2728">
            <v>0</v>
          </cell>
          <cell r="P2728">
            <v>0</v>
          </cell>
          <cell r="Q2728">
            <v>0</v>
          </cell>
          <cell r="R2728">
            <v>0</v>
          </cell>
          <cell r="S2728">
            <v>0</v>
          </cell>
          <cell r="T2728">
            <v>0</v>
          </cell>
          <cell r="U2728">
            <v>0</v>
          </cell>
          <cell r="V2728">
            <v>510487.07694665302</v>
          </cell>
        </row>
        <row r="2729"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6.1352714385849638E-3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  <cell r="M2729">
            <v>0</v>
          </cell>
          <cell r="N2729">
            <v>0</v>
          </cell>
          <cell r="O2729">
            <v>0</v>
          </cell>
          <cell r="P2729">
            <v>0</v>
          </cell>
          <cell r="Q2729">
            <v>0</v>
          </cell>
          <cell r="R2729">
            <v>0</v>
          </cell>
          <cell r="S2729">
            <v>0</v>
          </cell>
          <cell r="T2729">
            <v>0</v>
          </cell>
          <cell r="U2729">
            <v>0</v>
          </cell>
          <cell r="V2729">
            <v>6.1352714385849638E-3</v>
          </cell>
        </row>
        <row r="2730"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1.2911638366386646E-2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  <cell r="M2730">
            <v>0</v>
          </cell>
          <cell r="N2730">
            <v>0</v>
          </cell>
          <cell r="O2730">
            <v>0</v>
          </cell>
          <cell r="P2730">
            <v>0</v>
          </cell>
          <cell r="Q2730">
            <v>0</v>
          </cell>
          <cell r="R2730">
            <v>0</v>
          </cell>
          <cell r="S2730">
            <v>0</v>
          </cell>
          <cell r="T2730">
            <v>0</v>
          </cell>
          <cell r="U2730">
            <v>0</v>
          </cell>
          <cell r="V2730">
            <v>1.2911638366386646E-2</v>
          </cell>
        </row>
        <row r="2731"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1.2911638366386646E-2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  <cell r="M2731">
            <v>0</v>
          </cell>
          <cell r="N2731">
            <v>0</v>
          </cell>
          <cell r="O2731">
            <v>0</v>
          </cell>
          <cell r="P2731">
            <v>0</v>
          </cell>
          <cell r="Q2731">
            <v>0</v>
          </cell>
          <cell r="R2731">
            <v>0</v>
          </cell>
          <cell r="S2731">
            <v>0</v>
          </cell>
          <cell r="T2731">
            <v>0</v>
          </cell>
          <cell r="U2731">
            <v>0</v>
          </cell>
          <cell r="V2731">
            <v>1.2911638366386646E-2</v>
          </cell>
        </row>
        <row r="2732">
          <cell r="D2732" t="str">
            <v/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  <cell r="M2732">
            <v>0</v>
          </cell>
          <cell r="N2732">
            <v>0</v>
          </cell>
          <cell r="O2732">
            <v>0</v>
          </cell>
          <cell r="P2732">
            <v>0</v>
          </cell>
          <cell r="Q2732">
            <v>0</v>
          </cell>
          <cell r="R2732">
            <v>0</v>
          </cell>
          <cell r="S2732">
            <v>0</v>
          </cell>
          <cell r="T2732">
            <v>0</v>
          </cell>
          <cell r="U2732">
            <v>0</v>
          </cell>
          <cell r="V2732">
            <v>0</v>
          </cell>
        </row>
        <row r="2733">
          <cell r="D2733" t="str">
            <v/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  <cell r="M2733">
            <v>0</v>
          </cell>
          <cell r="N2733">
            <v>0</v>
          </cell>
          <cell r="O2733">
            <v>0</v>
          </cell>
          <cell r="P2733">
            <v>0</v>
          </cell>
          <cell r="Q2733">
            <v>0</v>
          </cell>
          <cell r="R2733">
            <v>0</v>
          </cell>
          <cell r="S2733">
            <v>0</v>
          </cell>
          <cell r="T2733">
            <v>0</v>
          </cell>
          <cell r="U2733">
            <v>0</v>
          </cell>
          <cell r="V2733">
            <v>0</v>
          </cell>
        </row>
        <row r="2734">
          <cell r="D2734" t="str">
            <v/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  <cell r="M2734">
            <v>0</v>
          </cell>
          <cell r="N2734">
            <v>0</v>
          </cell>
          <cell r="O2734">
            <v>0</v>
          </cell>
          <cell r="P2734">
            <v>0</v>
          </cell>
          <cell r="Q2734">
            <v>0</v>
          </cell>
          <cell r="R2734">
            <v>0</v>
          </cell>
          <cell r="S2734">
            <v>0</v>
          </cell>
          <cell r="T2734">
            <v>0</v>
          </cell>
          <cell r="U2734">
            <v>0</v>
          </cell>
          <cell r="V2734">
            <v>0</v>
          </cell>
        </row>
        <row r="2735">
          <cell r="D2735" t="str">
            <v>DHk</v>
          </cell>
          <cell r="E2735">
            <v>0</v>
          </cell>
          <cell r="F2735">
            <v>0</v>
          </cell>
          <cell r="G2735">
            <v>44.865223494853353</v>
          </cell>
          <cell r="H2735">
            <v>1.1417104401632733E-2</v>
          </cell>
          <cell r="I2735">
            <v>0</v>
          </cell>
          <cell r="J2735">
            <v>0</v>
          </cell>
          <cell r="K2735">
            <v>0</v>
          </cell>
          <cell r="L2735">
            <v>3.0836586867707305E-3</v>
          </cell>
          <cell r="M2735">
            <v>0</v>
          </cell>
          <cell r="N2735">
            <v>0</v>
          </cell>
          <cell r="O2735">
            <v>0</v>
          </cell>
          <cell r="P2735">
            <v>0</v>
          </cell>
          <cell r="Q2735">
            <v>0</v>
          </cell>
          <cell r="R2735">
            <v>0</v>
          </cell>
          <cell r="S2735">
            <v>0</v>
          </cell>
          <cell r="T2735">
            <v>0</v>
          </cell>
          <cell r="U2735">
            <v>0</v>
          </cell>
          <cell r="V2735">
            <v>44.879724257941753</v>
          </cell>
        </row>
        <row r="2736">
          <cell r="D2736" t="str">
            <v>DHDKk</v>
          </cell>
          <cell r="E2736">
            <v>0</v>
          </cell>
          <cell r="F2736">
            <v>0</v>
          </cell>
          <cell r="G2736">
            <v>23.626540892991834</v>
          </cell>
          <cell r="H2736">
            <v>8.2388549575990958E-3</v>
          </cell>
          <cell r="I2736">
            <v>0</v>
          </cell>
          <cell r="J2736">
            <v>0</v>
          </cell>
          <cell r="K2736">
            <v>0</v>
          </cell>
          <cell r="L2736">
            <v>3.868761972052848E-3</v>
          </cell>
          <cell r="M2736">
            <v>0</v>
          </cell>
          <cell r="N2736">
            <v>0</v>
          </cell>
          <cell r="O2736">
            <v>0</v>
          </cell>
          <cell r="P2736">
            <v>0</v>
          </cell>
          <cell r="Q2736">
            <v>0</v>
          </cell>
          <cell r="R2736">
            <v>0</v>
          </cell>
          <cell r="S2736">
            <v>0</v>
          </cell>
          <cell r="T2736">
            <v>0</v>
          </cell>
          <cell r="U2736">
            <v>0</v>
          </cell>
          <cell r="V2736">
            <v>23.638648509921488</v>
          </cell>
        </row>
        <row r="2737">
          <cell r="D2737" t="str">
            <v/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  <cell r="M2737">
            <v>0</v>
          </cell>
          <cell r="N2737">
            <v>0</v>
          </cell>
          <cell r="O2737">
            <v>0</v>
          </cell>
          <cell r="P2737">
            <v>0</v>
          </cell>
          <cell r="Q2737">
            <v>0</v>
          </cell>
          <cell r="R2737">
            <v>0</v>
          </cell>
          <cell r="S2737">
            <v>0</v>
          </cell>
          <cell r="T2737">
            <v>0</v>
          </cell>
          <cell r="U2737">
            <v>0</v>
          </cell>
          <cell r="V2737">
            <v>0</v>
          </cell>
        </row>
        <row r="2738">
          <cell r="D2738" t="str">
            <v/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  <cell r="M2738">
            <v>0</v>
          </cell>
          <cell r="N2738">
            <v>0</v>
          </cell>
          <cell r="O2738">
            <v>0</v>
          </cell>
          <cell r="P2738">
            <v>0</v>
          </cell>
          <cell r="Q2738">
            <v>0</v>
          </cell>
          <cell r="R2738">
            <v>0</v>
          </cell>
          <cell r="S2738">
            <v>0</v>
          </cell>
          <cell r="T2738">
            <v>0</v>
          </cell>
          <cell r="U2738">
            <v>0</v>
          </cell>
          <cell r="V2738">
            <v>0</v>
          </cell>
        </row>
        <row r="2739">
          <cell r="D2739" t="str">
            <v/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  <cell r="M2739">
            <v>0</v>
          </cell>
          <cell r="N2739">
            <v>0</v>
          </cell>
          <cell r="O2739">
            <v>0</v>
          </cell>
          <cell r="P2739">
            <v>0</v>
          </cell>
          <cell r="Q2739">
            <v>0</v>
          </cell>
          <cell r="R2739">
            <v>0</v>
          </cell>
          <cell r="S2739">
            <v>0</v>
          </cell>
          <cell r="T2739">
            <v>0</v>
          </cell>
          <cell r="U2739">
            <v>0</v>
          </cell>
          <cell r="V2739">
            <v>0</v>
          </cell>
        </row>
        <row r="2740">
          <cell r="D2740" t="str">
            <v/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  <cell r="M2740">
            <v>0</v>
          </cell>
          <cell r="N2740">
            <v>0</v>
          </cell>
          <cell r="O2740">
            <v>0</v>
          </cell>
          <cell r="P2740">
            <v>0</v>
          </cell>
          <cell r="Q2740">
            <v>0</v>
          </cell>
          <cell r="R2740">
            <v>0</v>
          </cell>
          <cell r="S2740">
            <v>0</v>
          </cell>
          <cell r="T2740">
            <v>0</v>
          </cell>
          <cell r="U2740">
            <v>0</v>
          </cell>
          <cell r="V2740">
            <v>0</v>
          </cell>
        </row>
        <row r="2741">
          <cell r="D2741" t="str">
            <v/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  <cell r="M2741">
            <v>0</v>
          </cell>
          <cell r="N2741">
            <v>0</v>
          </cell>
          <cell r="O2741">
            <v>0</v>
          </cell>
          <cell r="P2741">
            <v>0</v>
          </cell>
          <cell r="Q2741">
            <v>0</v>
          </cell>
          <cell r="R2741">
            <v>0</v>
          </cell>
          <cell r="S2741">
            <v>0</v>
          </cell>
          <cell r="T2741">
            <v>0</v>
          </cell>
          <cell r="U2741">
            <v>0</v>
          </cell>
          <cell r="V2741">
            <v>0</v>
          </cell>
        </row>
        <row r="2742">
          <cell r="D2742" t="str">
            <v/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  <cell r="M2742">
            <v>0</v>
          </cell>
          <cell r="N2742">
            <v>0</v>
          </cell>
          <cell r="O2742">
            <v>0</v>
          </cell>
          <cell r="P2742">
            <v>0</v>
          </cell>
          <cell r="Q2742">
            <v>0</v>
          </cell>
          <cell r="R2742">
            <v>0</v>
          </cell>
          <cell r="S2742">
            <v>0</v>
          </cell>
          <cell r="T2742">
            <v>0</v>
          </cell>
          <cell r="U2742">
            <v>0</v>
          </cell>
          <cell r="V2742">
            <v>0</v>
          </cell>
        </row>
        <row r="2743">
          <cell r="D2743" t="str">
            <v/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  <cell r="M2743">
            <v>0</v>
          </cell>
          <cell r="N2743">
            <v>0</v>
          </cell>
          <cell r="O2743">
            <v>0</v>
          </cell>
          <cell r="P2743">
            <v>0</v>
          </cell>
          <cell r="Q2743">
            <v>0</v>
          </cell>
          <cell r="R2743">
            <v>0</v>
          </cell>
          <cell r="S2743">
            <v>0</v>
          </cell>
          <cell r="T2743">
            <v>0</v>
          </cell>
          <cell r="U2743">
            <v>0</v>
          </cell>
          <cell r="V2743">
            <v>0</v>
          </cell>
        </row>
        <row r="2744">
          <cell r="D2744" t="str">
            <v/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  <cell r="M2744">
            <v>0</v>
          </cell>
          <cell r="N2744">
            <v>0</v>
          </cell>
          <cell r="O2744">
            <v>0</v>
          </cell>
          <cell r="P2744">
            <v>0</v>
          </cell>
          <cell r="Q2744">
            <v>0</v>
          </cell>
          <cell r="R2744">
            <v>0</v>
          </cell>
          <cell r="S2744">
            <v>0</v>
          </cell>
          <cell r="T2744">
            <v>0</v>
          </cell>
          <cell r="U2744">
            <v>0</v>
          </cell>
          <cell r="V2744">
            <v>0</v>
          </cell>
        </row>
        <row r="2745">
          <cell r="D2745" t="str">
            <v/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  <cell r="M2745">
            <v>0</v>
          </cell>
          <cell r="N2745">
            <v>0</v>
          </cell>
          <cell r="O2745">
            <v>0</v>
          </cell>
          <cell r="P2745">
            <v>0</v>
          </cell>
          <cell r="Q2745">
            <v>0</v>
          </cell>
          <cell r="R2745">
            <v>0</v>
          </cell>
          <cell r="S2745">
            <v>0</v>
          </cell>
          <cell r="T2745">
            <v>0</v>
          </cell>
          <cell r="U2745">
            <v>0</v>
          </cell>
          <cell r="V2745">
            <v>0</v>
          </cell>
        </row>
        <row r="2746">
          <cell r="D2746" t="str">
            <v>DS.A</v>
          </cell>
          <cell r="E2746">
            <v>0</v>
          </cell>
          <cell r="F2746">
            <v>179279.22729787929</v>
          </cell>
          <cell r="G2746">
            <v>0</v>
          </cell>
          <cell r="H2746">
            <v>596374.76462059189</v>
          </cell>
          <cell r="I2746">
            <v>0</v>
          </cell>
          <cell r="J2746">
            <v>0</v>
          </cell>
          <cell r="K2746">
            <v>0</v>
          </cell>
          <cell r="L2746">
            <v>22933.21237486754</v>
          </cell>
          <cell r="M2746">
            <v>0</v>
          </cell>
          <cell r="N2746">
            <v>0</v>
          </cell>
          <cell r="O2746">
            <v>0</v>
          </cell>
          <cell r="P2746">
            <v>0</v>
          </cell>
          <cell r="Q2746">
            <v>0</v>
          </cell>
          <cell r="R2746">
            <v>0</v>
          </cell>
          <cell r="S2746">
            <v>0</v>
          </cell>
          <cell r="T2746">
            <v>0</v>
          </cell>
          <cell r="U2746">
            <v>0</v>
          </cell>
          <cell r="V2746">
            <v>798587.2042933387</v>
          </cell>
        </row>
        <row r="2747">
          <cell r="D2747" t="str">
            <v>DS.G</v>
          </cell>
          <cell r="E2747">
            <v>0</v>
          </cell>
          <cell r="F2747">
            <v>312659.8160451398</v>
          </cell>
          <cell r="G2747">
            <v>0</v>
          </cell>
          <cell r="H2747">
            <v>1033779.0066301774</v>
          </cell>
          <cell r="I2747">
            <v>0</v>
          </cell>
          <cell r="J2747">
            <v>0</v>
          </cell>
          <cell r="K2747">
            <v>0</v>
          </cell>
          <cell r="L2747">
            <v>49380.639732736701</v>
          </cell>
          <cell r="M2747">
            <v>0</v>
          </cell>
          <cell r="N2747">
            <v>0</v>
          </cell>
          <cell r="O2747">
            <v>0</v>
          </cell>
          <cell r="P2747">
            <v>0</v>
          </cell>
          <cell r="Q2747">
            <v>0</v>
          </cell>
          <cell r="R2747">
            <v>0</v>
          </cell>
          <cell r="S2747">
            <v>0</v>
          </cell>
          <cell r="T2747">
            <v>0</v>
          </cell>
          <cell r="U2747">
            <v>0</v>
          </cell>
          <cell r="V2747">
            <v>1395819.4624080537</v>
          </cell>
        </row>
        <row r="2748">
          <cell r="D2748" t="str">
            <v>DS.S</v>
          </cell>
          <cell r="E2748">
            <v>0</v>
          </cell>
          <cell r="F2748">
            <v>382281.38331946643</v>
          </cell>
          <cell r="G2748">
            <v>0</v>
          </cell>
          <cell r="H2748">
            <v>945973.12408261863</v>
          </cell>
          <cell r="I2748">
            <v>0</v>
          </cell>
          <cell r="J2748">
            <v>0</v>
          </cell>
          <cell r="K2748">
            <v>0</v>
          </cell>
          <cell r="L2748">
            <v>52615.246087918924</v>
          </cell>
          <cell r="M2748">
            <v>0</v>
          </cell>
          <cell r="N2748">
            <v>0</v>
          </cell>
          <cell r="O2748">
            <v>0</v>
          </cell>
          <cell r="P2748">
            <v>0</v>
          </cell>
          <cell r="Q2748">
            <v>0</v>
          </cell>
          <cell r="R2748">
            <v>0</v>
          </cell>
          <cell r="S2748">
            <v>0</v>
          </cell>
          <cell r="T2748">
            <v>0</v>
          </cell>
          <cell r="U2748">
            <v>0</v>
          </cell>
          <cell r="V2748">
            <v>1380869.753490004</v>
          </cell>
        </row>
        <row r="2749">
          <cell r="D2749" t="str">
            <v>DSk</v>
          </cell>
          <cell r="E2749">
            <v>0</v>
          </cell>
          <cell r="F2749">
            <v>0</v>
          </cell>
          <cell r="G2749">
            <v>3.7249026820046023</v>
          </cell>
          <cell r="H2749">
            <v>5.0603688772078844E-3</v>
          </cell>
          <cell r="I2749">
            <v>0</v>
          </cell>
          <cell r="J2749">
            <v>0</v>
          </cell>
          <cell r="K2749">
            <v>0</v>
          </cell>
          <cell r="L2749">
            <v>2.3442603424764962E-4</v>
          </cell>
          <cell r="M2749">
            <v>0</v>
          </cell>
          <cell r="N2749">
            <v>0</v>
          </cell>
          <cell r="O2749">
            <v>0</v>
          </cell>
          <cell r="P2749">
            <v>0</v>
          </cell>
          <cell r="Q2749">
            <v>0</v>
          </cell>
          <cell r="R2749">
            <v>0</v>
          </cell>
          <cell r="S2749">
            <v>0</v>
          </cell>
          <cell r="T2749">
            <v>0</v>
          </cell>
          <cell r="U2749">
            <v>0</v>
          </cell>
          <cell r="V2749">
            <v>3.7301974769160577</v>
          </cell>
        </row>
        <row r="2750">
          <cell r="D2750" t="str">
            <v/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  <cell r="M2750">
            <v>0</v>
          </cell>
          <cell r="N2750">
            <v>0</v>
          </cell>
          <cell r="O2750">
            <v>0</v>
          </cell>
          <cell r="P2750">
            <v>0</v>
          </cell>
          <cell r="Q2750">
            <v>0</v>
          </cell>
          <cell r="R2750">
            <v>0</v>
          </cell>
          <cell r="S2750">
            <v>0</v>
          </cell>
          <cell r="T2750">
            <v>0</v>
          </cell>
          <cell r="U2750">
            <v>0</v>
          </cell>
          <cell r="V2750">
            <v>0</v>
          </cell>
        </row>
        <row r="2751">
          <cell r="D2751" t="str">
            <v/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  <cell r="M2751">
            <v>0</v>
          </cell>
          <cell r="N2751">
            <v>0</v>
          </cell>
          <cell r="O2751">
            <v>0</v>
          </cell>
          <cell r="P2751">
            <v>0</v>
          </cell>
          <cell r="Q2751">
            <v>0</v>
          </cell>
          <cell r="R2751">
            <v>0</v>
          </cell>
          <cell r="S2751">
            <v>0</v>
          </cell>
          <cell r="T2751">
            <v>0</v>
          </cell>
          <cell r="U2751">
            <v>0</v>
          </cell>
          <cell r="V2751">
            <v>0</v>
          </cell>
        </row>
        <row r="2752">
          <cell r="D2752" t="str">
            <v/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  <cell r="M2752">
            <v>0</v>
          </cell>
          <cell r="N2752">
            <v>0</v>
          </cell>
          <cell r="O2752">
            <v>0</v>
          </cell>
          <cell r="P2752">
            <v>0</v>
          </cell>
          <cell r="Q2752">
            <v>0</v>
          </cell>
          <cell r="R2752">
            <v>0</v>
          </cell>
          <cell r="S2752">
            <v>0</v>
          </cell>
          <cell r="T2752">
            <v>0</v>
          </cell>
          <cell r="U2752">
            <v>0</v>
          </cell>
          <cell r="V2752">
            <v>0</v>
          </cell>
        </row>
        <row r="2753">
          <cell r="D2753" t="str">
            <v/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  <cell r="M2753">
            <v>0</v>
          </cell>
          <cell r="N2753">
            <v>0</v>
          </cell>
          <cell r="O2753">
            <v>0</v>
          </cell>
          <cell r="P2753">
            <v>0</v>
          </cell>
          <cell r="Q2753">
            <v>0</v>
          </cell>
          <cell r="R2753">
            <v>0</v>
          </cell>
          <cell r="S2753">
            <v>0</v>
          </cell>
          <cell r="T2753">
            <v>0</v>
          </cell>
          <cell r="U2753">
            <v>0</v>
          </cell>
          <cell r="V2753">
            <v>0</v>
          </cell>
        </row>
        <row r="2754">
          <cell r="D2754" t="str">
            <v/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  <cell r="M2754">
            <v>0</v>
          </cell>
          <cell r="N2754">
            <v>0</v>
          </cell>
          <cell r="O2754">
            <v>0</v>
          </cell>
          <cell r="P2754">
            <v>0</v>
          </cell>
          <cell r="Q2754">
            <v>0</v>
          </cell>
          <cell r="R2754">
            <v>0</v>
          </cell>
          <cell r="S2754">
            <v>0</v>
          </cell>
          <cell r="T2754">
            <v>0</v>
          </cell>
          <cell r="U2754">
            <v>0</v>
          </cell>
          <cell r="V2754">
            <v>0</v>
          </cell>
        </row>
        <row r="2755">
          <cell r="D2755" t="str">
            <v/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  <cell r="M2755">
            <v>0</v>
          </cell>
          <cell r="N2755">
            <v>0</v>
          </cell>
          <cell r="O2755">
            <v>0</v>
          </cell>
          <cell r="P2755">
            <v>0</v>
          </cell>
          <cell r="Q2755">
            <v>0</v>
          </cell>
          <cell r="R2755">
            <v>0</v>
          </cell>
          <cell r="S2755">
            <v>0</v>
          </cell>
          <cell r="T2755">
            <v>0</v>
          </cell>
          <cell r="U2755">
            <v>0</v>
          </cell>
          <cell r="V2755">
            <v>0</v>
          </cell>
        </row>
        <row r="2756">
          <cell r="D2756" t="str">
            <v/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  <cell r="M2756">
            <v>0</v>
          </cell>
          <cell r="N2756">
            <v>0</v>
          </cell>
          <cell r="O2756">
            <v>0</v>
          </cell>
          <cell r="P2756">
            <v>0</v>
          </cell>
          <cell r="Q2756">
            <v>0</v>
          </cell>
          <cell r="R2756">
            <v>0</v>
          </cell>
          <cell r="S2756">
            <v>0</v>
          </cell>
          <cell r="T2756">
            <v>0</v>
          </cell>
          <cell r="U2756">
            <v>0</v>
          </cell>
          <cell r="V2756">
            <v>0</v>
          </cell>
        </row>
        <row r="2757">
          <cell r="E2757">
            <v>17560948.27785917</v>
          </cell>
          <cell r="F2757">
            <v>61881880.592417143</v>
          </cell>
          <cell r="G2757">
            <v>249.79379616714246</v>
          </cell>
          <cell r="H2757">
            <v>157535221.88840619</v>
          </cell>
          <cell r="I2757">
            <v>91080583.003966048</v>
          </cell>
          <cell r="J2757">
            <v>41225096.379982159</v>
          </cell>
          <cell r="K2757">
            <v>28226027.189224586</v>
          </cell>
          <cell r="L2757">
            <v>25500454.270920958</v>
          </cell>
          <cell r="M2757">
            <v>0</v>
          </cell>
          <cell r="N2757">
            <v>0</v>
          </cell>
          <cell r="O2757">
            <v>0</v>
          </cell>
          <cell r="P2757">
            <v>0</v>
          </cell>
          <cell r="Q2757">
            <v>0</v>
          </cell>
          <cell r="R2757">
            <v>0</v>
          </cell>
          <cell r="S2757">
            <v>0</v>
          </cell>
          <cell r="T2757">
            <v>0</v>
          </cell>
          <cell r="U2757">
            <v>0</v>
          </cell>
          <cell r="V2757">
            <v>423010461.39657235</v>
          </cell>
        </row>
        <row r="2761">
          <cell r="F2761">
            <v>0</v>
          </cell>
        </row>
        <row r="2762">
          <cell r="G2762" t="str">
            <v>Price</v>
          </cell>
          <cell r="H2762">
            <v>2018</v>
          </cell>
          <cell r="I2762" t="str">
            <v>Quantity</v>
          </cell>
          <cell r="J2762">
            <v>2017</v>
          </cell>
        </row>
        <row r="2765">
          <cell r="F2765" t="str">
            <v>Revenue from demand charges</v>
          </cell>
          <cell r="H2765" t="str">
            <v>Revenue from peak charges</v>
          </cell>
          <cell r="L2765" t="str">
            <v>Revenue from off peak charges</v>
          </cell>
          <cell r="N2765" t="str">
            <v>Summer Time of Use Tariffs</v>
          </cell>
          <cell r="R2765" t="str">
            <v>Winter Time of use tariffs</v>
          </cell>
        </row>
        <row r="2766">
          <cell r="D2766" t="str">
            <v>Network Tariff Category</v>
          </cell>
          <cell r="E2766" t="str">
            <v>Standing revenue</v>
          </cell>
          <cell r="F2766" t="str">
            <v>kW</v>
          </cell>
          <cell r="G2766" t="str">
            <v>kVA</v>
          </cell>
          <cell r="H2766" t="str">
            <v>Block1</v>
          </cell>
          <cell r="I2766" t="str">
            <v>Block 2</v>
          </cell>
          <cell r="J2766" t="str">
            <v>Block 3</v>
          </cell>
          <cell r="K2766" t="str">
            <v>Block 4</v>
          </cell>
          <cell r="L2766" t="str">
            <v>Block 1</v>
          </cell>
          <cell r="M2766" t="str">
            <v>Block 2</v>
          </cell>
          <cell r="N2766" t="str">
            <v>Block 1</v>
          </cell>
          <cell r="O2766" t="str">
            <v>Block 2</v>
          </cell>
          <cell r="P2766" t="str">
            <v>Block 3</v>
          </cell>
          <cell r="Q2766" t="str">
            <v>Block 4</v>
          </cell>
          <cell r="R2766" t="str">
            <v>Block1</v>
          </cell>
          <cell r="S2766" t="str">
            <v>Block 2</v>
          </cell>
          <cell r="T2766" t="str">
            <v>Block 3</v>
          </cell>
          <cell r="U2766" t="str">
            <v>Block 4</v>
          </cell>
          <cell r="V2766" t="str">
            <v>Total Revenue</v>
          </cell>
        </row>
        <row r="2767">
          <cell r="E2767" t="str">
            <v>$ pa</v>
          </cell>
          <cell r="F2767" t="str">
            <v>$ pa</v>
          </cell>
          <cell r="G2767" t="str">
            <v>$ pa</v>
          </cell>
          <cell r="H2767" t="str">
            <v>$ pa</v>
          </cell>
          <cell r="I2767" t="str">
            <v>$ pa</v>
          </cell>
          <cell r="J2767" t="str">
            <v>$ pa</v>
          </cell>
          <cell r="K2767" t="str">
            <v>$ pa</v>
          </cell>
          <cell r="L2767" t="str">
            <v>$ pa</v>
          </cell>
          <cell r="M2767" t="str">
            <v>$ pa</v>
          </cell>
          <cell r="N2767" t="str">
            <v>c/kWh</v>
          </cell>
          <cell r="O2767" t="str">
            <v>c/kWh</v>
          </cell>
          <cell r="P2767" t="str">
            <v>c/kWh</v>
          </cell>
          <cell r="Q2767" t="str">
            <v>c/kWh</v>
          </cell>
          <cell r="R2767" t="str">
            <v>c/kWh</v>
          </cell>
          <cell r="S2767" t="str">
            <v>c/kWh</v>
          </cell>
          <cell r="T2767" t="str">
            <v>c/kWh</v>
          </cell>
          <cell r="U2767" t="str">
            <v>c/kWh</v>
          </cell>
          <cell r="V2767" t="str">
            <v>$ pa</v>
          </cell>
        </row>
        <row r="2768">
          <cell r="D2768" t="str">
            <v>D1</v>
          </cell>
          <cell r="E2768">
            <v>12863756.185683383</v>
          </cell>
          <cell r="F2768">
            <v>0</v>
          </cell>
          <cell r="G2768">
            <v>0</v>
          </cell>
          <cell r="H2768">
            <v>85022374.405407369</v>
          </cell>
          <cell r="I2768">
            <v>50081572.669772603</v>
          </cell>
          <cell r="J2768">
            <v>1726387.4346111813</v>
          </cell>
          <cell r="K2768">
            <v>386982.54473244911</v>
          </cell>
          <cell r="L2768">
            <v>0</v>
          </cell>
          <cell r="M2768">
            <v>0</v>
          </cell>
          <cell r="N2768">
            <v>0</v>
          </cell>
          <cell r="O2768">
            <v>0</v>
          </cell>
          <cell r="P2768">
            <v>0</v>
          </cell>
          <cell r="Q2768">
            <v>0</v>
          </cell>
          <cell r="R2768">
            <v>0</v>
          </cell>
          <cell r="S2768">
            <v>0</v>
          </cell>
          <cell r="T2768">
            <v>0</v>
          </cell>
          <cell r="U2768">
            <v>0</v>
          </cell>
          <cell r="V2768">
            <v>150081073.24020699</v>
          </cell>
        </row>
        <row r="2769">
          <cell r="D2769" t="str">
            <v>D1.CS</v>
          </cell>
          <cell r="E2769">
            <v>0</v>
          </cell>
          <cell r="F2769">
            <v>0</v>
          </cell>
          <cell r="G2769">
            <v>0</v>
          </cell>
          <cell r="H2769">
            <v>713456.45703281404</v>
          </cell>
          <cell r="I2769">
            <v>199160.02257407201</v>
          </cell>
          <cell r="J2769">
            <v>4726.1187376538273</v>
          </cell>
          <cell r="K2769">
            <v>7.0311664997080188</v>
          </cell>
          <cell r="L2769">
            <v>546735.33743468509</v>
          </cell>
          <cell r="M2769">
            <v>0</v>
          </cell>
          <cell r="N2769">
            <v>0</v>
          </cell>
          <cell r="O2769">
            <v>0</v>
          </cell>
          <cell r="P2769">
            <v>0</v>
          </cell>
          <cell r="Q2769">
            <v>0</v>
          </cell>
          <cell r="R2769">
            <v>0</v>
          </cell>
          <cell r="S2769">
            <v>0</v>
          </cell>
          <cell r="T2769">
            <v>0</v>
          </cell>
          <cell r="U2769">
            <v>0</v>
          </cell>
          <cell r="V2769">
            <v>1464084.9669457246</v>
          </cell>
        </row>
        <row r="2770">
          <cell r="D2770" t="str">
            <v>D3.CS</v>
          </cell>
          <cell r="E2770">
            <v>0</v>
          </cell>
          <cell r="F2770">
            <v>0</v>
          </cell>
          <cell r="G2770">
            <v>0</v>
          </cell>
          <cell r="H2770">
            <v>205780.83279765156</v>
          </cell>
          <cell r="I2770">
            <v>60017.589808944591</v>
          </cell>
          <cell r="J2770">
            <v>859.40428308439471</v>
          </cell>
          <cell r="K2770">
            <v>373.8688354148544</v>
          </cell>
          <cell r="L2770">
            <v>193856.24900828779</v>
          </cell>
          <cell r="M2770">
            <v>0</v>
          </cell>
          <cell r="N2770">
            <v>0</v>
          </cell>
          <cell r="O2770">
            <v>0</v>
          </cell>
          <cell r="P2770">
            <v>0</v>
          </cell>
          <cell r="Q2770">
            <v>0</v>
          </cell>
          <cell r="R2770">
            <v>0</v>
          </cell>
          <cell r="S2770">
            <v>0</v>
          </cell>
          <cell r="T2770">
            <v>0</v>
          </cell>
          <cell r="U2770">
            <v>0</v>
          </cell>
          <cell r="V2770">
            <v>460887.94473338319</v>
          </cell>
        </row>
        <row r="2771">
          <cell r="D2771" t="str">
            <v/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  <cell r="M2771">
            <v>0</v>
          </cell>
          <cell r="N2771">
            <v>0</v>
          </cell>
          <cell r="O2771">
            <v>0</v>
          </cell>
          <cell r="P2771">
            <v>0</v>
          </cell>
          <cell r="Q2771">
            <v>0</v>
          </cell>
          <cell r="R2771">
            <v>0</v>
          </cell>
          <cell r="S2771">
            <v>0</v>
          </cell>
          <cell r="T2771">
            <v>0</v>
          </cell>
          <cell r="U2771">
            <v>0</v>
          </cell>
          <cell r="V2771">
            <v>0</v>
          </cell>
        </row>
        <row r="2772">
          <cell r="D2772" t="str">
            <v/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  <cell r="M2772">
            <v>0</v>
          </cell>
          <cell r="N2772">
            <v>0</v>
          </cell>
          <cell r="O2772">
            <v>0</v>
          </cell>
          <cell r="P2772">
            <v>0</v>
          </cell>
          <cell r="Q2772">
            <v>0</v>
          </cell>
          <cell r="R2772">
            <v>0</v>
          </cell>
          <cell r="S2772">
            <v>0</v>
          </cell>
          <cell r="T2772">
            <v>0</v>
          </cell>
          <cell r="U2772">
            <v>0</v>
          </cell>
          <cell r="V2772">
            <v>0</v>
          </cell>
        </row>
        <row r="2773">
          <cell r="D2773" t="str">
            <v/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  <cell r="M2773">
            <v>0</v>
          </cell>
          <cell r="N2773">
            <v>0</v>
          </cell>
          <cell r="O2773">
            <v>0</v>
          </cell>
          <cell r="P2773">
            <v>0</v>
          </cell>
          <cell r="Q2773">
            <v>0</v>
          </cell>
          <cell r="R2773">
            <v>0</v>
          </cell>
          <cell r="S2773">
            <v>0</v>
          </cell>
          <cell r="T2773">
            <v>0</v>
          </cell>
          <cell r="U2773">
            <v>0</v>
          </cell>
          <cell r="V2773">
            <v>0</v>
          </cell>
        </row>
        <row r="2774">
          <cell r="D2774" t="str">
            <v/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  <cell r="M2774">
            <v>0</v>
          </cell>
          <cell r="N2774">
            <v>0</v>
          </cell>
          <cell r="O2774">
            <v>0</v>
          </cell>
          <cell r="P2774">
            <v>0</v>
          </cell>
          <cell r="Q2774">
            <v>0</v>
          </cell>
          <cell r="R2774">
            <v>0</v>
          </cell>
          <cell r="S2774">
            <v>0</v>
          </cell>
          <cell r="T2774">
            <v>0</v>
          </cell>
          <cell r="U2774">
            <v>0</v>
          </cell>
          <cell r="V2774">
            <v>0</v>
          </cell>
        </row>
        <row r="2775">
          <cell r="D2775" t="str">
            <v/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  <cell r="M2775">
            <v>0</v>
          </cell>
          <cell r="N2775">
            <v>0</v>
          </cell>
          <cell r="O2775">
            <v>0</v>
          </cell>
          <cell r="P2775">
            <v>0</v>
          </cell>
          <cell r="Q2775">
            <v>0</v>
          </cell>
          <cell r="R2775">
            <v>0</v>
          </cell>
          <cell r="S2775">
            <v>0</v>
          </cell>
          <cell r="T2775">
            <v>0</v>
          </cell>
          <cell r="U2775">
            <v>0</v>
          </cell>
          <cell r="V2775">
            <v>0</v>
          </cell>
        </row>
        <row r="2776">
          <cell r="D2776" t="str">
            <v/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  <cell r="M2776">
            <v>0</v>
          </cell>
          <cell r="N2776">
            <v>0</v>
          </cell>
          <cell r="O2776">
            <v>0</v>
          </cell>
          <cell r="P2776">
            <v>0</v>
          </cell>
          <cell r="Q2776">
            <v>0</v>
          </cell>
          <cell r="R2776">
            <v>0</v>
          </cell>
          <cell r="S2776">
            <v>0</v>
          </cell>
          <cell r="T2776">
            <v>0</v>
          </cell>
          <cell r="U2776">
            <v>0</v>
          </cell>
          <cell r="V2776">
            <v>0</v>
          </cell>
        </row>
        <row r="2777">
          <cell r="D2777" t="str">
            <v/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  <cell r="M2777">
            <v>0</v>
          </cell>
          <cell r="N2777">
            <v>0</v>
          </cell>
          <cell r="O2777">
            <v>0</v>
          </cell>
          <cell r="P2777">
            <v>0</v>
          </cell>
          <cell r="Q2777">
            <v>0</v>
          </cell>
          <cell r="R2777">
            <v>0</v>
          </cell>
          <cell r="S2777">
            <v>0</v>
          </cell>
          <cell r="T2777">
            <v>0</v>
          </cell>
          <cell r="U2777">
            <v>0</v>
          </cell>
          <cell r="V2777">
            <v>0</v>
          </cell>
        </row>
        <row r="2778">
          <cell r="D2778" t="str">
            <v/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  <cell r="M2778">
            <v>0</v>
          </cell>
          <cell r="N2778">
            <v>0</v>
          </cell>
          <cell r="O2778">
            <v>0</v>
          </cell>
          <cell r="P2778">
            <v>0</v>
          </cell>
          <cell r="Q2778">
            <v>0</v>
          </cell>
          <cell r="R2778">
            <v>0</v>
          </cell>
          <cell r="S2778">
            <v>0</v>
          </cell>
          <cell r="T2778">
            <v>0</v>
          </cell>
          <cell r="U2778">
            <v>0</v>
          </cell>
          <cell r="V2778">
            <v>0</v>
          </cell>
        </row>
        <row r="2779">
          <cell r="D2779" t="str">
            <v/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  <cell r="M2779">
            <v>0</v>
          </cell>
          <cell r="N2779">
            <v>0</v>
          </cell>
          <cell r="O2779">
            <v>0</v>
          </cell>
          <cell r="P2779">
            <v>0</v>
          </cell>
          <cell r="Q2779">
            <v>0</v>
          </cell>
          <cell r="R2779">
            <v>0</v>
          </cell>
          <cell r="S2779">
            <v>0</v>
          </cell>
          <cell r="T2779">
            <v>0</v>
          </cell>
          <cell r="U2779">
            <v>0</v>
          </cell>
          <cell r="V2779">
            <v>0</v>
          </cell>
        </row>
        <row r="2780">
          <cell r="D2780" t="str">
            <v>D2</v>
          </cell>
          <cell r="E2780">
            <v>1372164.9433022549</v>
          </cell>
          <cell r="F2780">
            <v>0</v>
          </cell>
          <cell r="G2780">
            <v>0</v>
          </cell>
          <cell r="H2780">
            <v>7257267.3236068413</v>
          </cell>
          <cell r="I2780">
            <v>1918554.3508266979</v>
          </cell>
          <cell r="J2780">
            <v>63871.605715385682</v>
          </cell>
          <cell r="K2780">
            <v>21977.425015530149</v>
          </cell>
          <cell r="L2780">
            <v>1885546.2861632826</v>
          </cell>
          <cell r="M2780">
            <v>0</v>
          </cell>
          <cell r="N2780">
            <v>0</v>
          </cell>
          <cell r="O2780">
            <v>0</v>
          </cell>
          <cell r="P2780">
            <v>0</v>
          </cell>
          <cell r="Q2780">
            <v>0</v>
          </cell>
          <cell r="R2780">
            <v>0</v>
          </cell>
          <cell r="S2780">
            <v>0</v>
          </cell>
          <cell r="T2780">
            <v>0</v>
          </cell>
          <cell r="U2780">
            <v>0</v>
          </cell>
          <cell r="V2780">
            <v>12519381.934629992</v>
          </cell>
        </row>
        <row r="2781">
          <cell r="D2781" t="str">
            <v>D2.DK</v>
          </cell>
          <cell r="E2781">
            <v>16839.948845651405</v>
          </cell>
          <cell r="F2781">
            <v>0</v>
          </cell>
          <cell r="G2781">
            <v>0</v>
          </cell>
          <cell r="H2781">
            <v>170439.62966173611</v>
          </cell>
          <cell r="I2781">
            <v>44950.943151942331</v>
          </cell>
          <cell r="J2781">
            <v>10695.260346988551</v>
          </cell>
          <cell r="K2781">
            <v>6651.9576327388049</v>
          </cell>
          <cell r="L2781">
            <v>21752.347143690466</v>
          </cell>
          <cell r="M2781">
            <v>0</v>
          </cell>
          <cell r="N2781">
            <v>0</v>
          </cell>
          <cell r="O2781">
            <v>0</v>
          </cell>
          <cell r="P2781">
            <v>0</v>
          </cell>
          <cell r="Q2781">
            <v>0</v>
          </cell>
          <cell r="R2781">
            <v>0</v>
          </cell>
          <cell r="S2781">
            <v>0</v>
          </cell>
          <cell r="T2781">
            <v>0</v>
          </cell>
          <cell r="U2781">
            <v>0</v>
          </cell>
          <cell r="V2781">
            <v>271330.08678274765</v>
          </cell>
        </row>
        <row r="2782">
          <cell r="D2782" t="str">
            <v>D3</v>
          </cell>
          <cell r="E2782">
            <v>376200.89938865707</v>
          </cell>
          <cell r="F2782">
            <v>0</v>
          </cell>
          <cell r="G2782">
            <v>0</v>
          </cell>
          <cell r="H2782">
            <v>2908554.7558553745</v>
          </cell>
          <cell r="I2782">
            <v>1065179.6279994762</v>
          </cell>
          <cell r="J2782">
            <v>94290.654425850953</v>
          </cell>
          <cell r="K2782">
            <v>97190.894598671162</v>
          </cell>
          <cell r="L2782">
            <v>343851.55932560225</v>
          </cell>
          <cell r="M2782">
            <v>0</v>
          </cell>
          <cell r="N2782">
            <v>0</v>
          </cell>
          <cell r="O2782">
            <v>0</v>
          </cell>
          <cell r="P2782">
            <v>0</v>
          </cell>
          <cell r="Q2782">
            <v>0</v>
          </cell>
          <cell r="R2782">
            <v>0</v>
          </cell>
          <cell r="S2782">
            <v>0</v>
          </cell>
          <cell r="T2782">
            <v>0</v>
          </cell>
          <cell r="U2782">
            <v>0</v>
          </cell>
          <cell r="V2782">
            <v>4885268.3915936314</v>
          </cell>
        </row>
        <row r="2783">
          <cell r="D2783" t="str">
            <v>D4</v>
          </cell>
          <cell r="E2783">
            <v>420160.85993029492</v>
          </cell>
          <cell r="F2783">
            <v>0</v>
          </cell>
          <cell r="G2783">
            <v>0</v>
          </cell>
          <cell r="H2783">
            <v>3830536.0030869497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  <cell r="M2783">
            <v>0</v>
          </cell>
          <cell r="N2783">
            <v>0</v>
          </cell>
          <cell r="O2783">
            <v>0</v>
          </cell>
          <cell r="P2783">
            <v>0</v>
          </cell>
          <cell r="Q2783">
            <v>0</v>
          </cell>
          <cell r="R2783">
            <v>0</v>
          </cell>
          <cell r="S2783">
            <v>0</v>
          </cell>
          <cell r="T2783">
            <v>0</v>
          </cell>
          <cell r="U2783">
            <v>0</v>
          </cell>
          <cell r="V2783">
            <v>4250696.8630172443</v>
          </cell>
        </row>
        <row r="2784">
          <cell r="D2784" t="str">
            <v>D4.DK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  <cell r="M2784">
            <v>0</v>
          </cell>
          <cell r="N2784">
            <v>0</v>
          </cell>
          <cell r="O2784">
            <v>0</v>
          </cell>
          <cell r="P2784">
            <v>0</v>
          </cell>
          <cell r="Q2784">
            <v>0</v>
          </cell>
          <cell r="R2784">
            <v>0</v>
          </cell>
          <cell r="S2784">
            <v>0</v>
          </cell>
          <cell r="T2784">
            <v>0</v>
          </cell>
          <cell r="U2784">
            <v>0</v>
          </cell>
          <cell r="V2784">
            <v>0</v>
          </cell>
        </row>
        <row r="2785">
          <cell r="D2785" t="str">
            <v/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  <cell r="M2785">
            <v>0</v>
          </cell>
          <cell r="N2785">
            <v>0</v>
          </cell>
          <cell r="O2785">
            <v>0</v>
          </cell>
          <cell r="P2785">
            <v>0</v>
          </cell>
          <cell r="Q2785">
            <v>0</v>
          </cell>
          <cell r="R2785">
            <v>0</v>
          </cell>
          <cell r="S2785">
            <v>0</v>
          </cell>
          <cell r="T2785">
            <v>0</v>
          </cell>
          <cell r="U2785">
            <v>0</v>
          </cell>
          <cell r="V2785">
            <v>0</v>
          </cell>
        </row>
        <row r="2786">
          <cell r="D2786" t="str">
            <v/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  <cell r="M2786">
            <v>0</v>
          </cell>
          <cell r="N2786">
            <v>0</v>
          </cell>
          <cell r="O2786">
            <v>0</v>
          </cell>
          <cell r="P2786">
            <v>0</v>
          </cell>
          <cell r="Q2786">
            <v>0</v>
          </cell>
          <cell r="R2786">
            <v>0</v>
          </cell>
          <cell r="S2786">
            <v>0</v>
          </cell>
          <cell r="T2786">
            <v>0</v>
          </cell>
          <cell r="U2786">
            <v>0</v>
          </cell>
          <cell r="V2786">
            <v>0</v>
          </cell>
        </row>
        <row r="2787">
          <cell r="D2787" t="str">
            <v/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  <cell r="P2787">
            <v>0</v>
          </cell>
          <cell r="Q2787">
            <v>0</v>
          </cell>
          <cell r="R2787">
            <v>0</v>
          </cell>
          <cell r="S2787">
            <v>0</v>
          </cell>
          <cell r="T2787">
            <v>0</v>
          </cell>
          <cell r="U2787">
            <v>0</v>
          </cell>
          <cell r="V2787">
            <v>0</v>
          </cell>
        </row>
        <row r="2788">
          <cell r="D2788" t="str">
            <v/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  <cell r="M2788">
            <v>0</v>
          </cell>
          <cell r="N2788">
            <v>0</v>
          </cell>
          <cell r="O2788">
            <v>0</v>
          </cell>
          <cell r="P2788">
            <v>0</v>
          </cell>
          <cell r="Q2788">
            <v>0</v>
          </cell>
          <cell r="R2788">
            <v>0</v>
          </cell>
          <cell r="S2788">
            <v>0</v>
          </cell>
          <cell r="T2788">
            <v>0</v>
          </cell>
          <cell r="U2788">
            <v>0</v>
          </cell>
          <cell r="V2788">
            <v>0</v>
          </cell>
        </row>
        <row r="2789">
          <cell r="D2789" t="str">
            <v/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  <cell r="M2789">
            <v>0</v>
          </cell>
          <cell r="N2789">
            <v>0</v>
          </cell>
          <cell r="O2789">
            <v>0</v>
          </cell>
          <cell r="P2789">
            <v>0</v>
          </cell>
          <cell r="Q2789">
            <v>0</v>
          </cell>
          <cell r="R2789">
            <v>0</v>
          </cell>
          <cell r="S2789">
            <v>0</v>
          </cell>
          <cell r="T2789">
            <v>0</v>
          </cell>
          <cell r="U2789">
            <v>0</v>
          </cell>
          <cell r="V2789">
            <v>0</v>
          </cell>
        </row>
        <row r="2790">
          <cell r="D2790" t="str">
            <v/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  <cell r="M2790">
            <v>0</v>
          </cell>
          <cell r="N2790">
            <v>0</v>
          </cell>
          <cell r="O2790">
            <v>0</v>
          </cell>
          <cell r="P2790">
            <v>0</v>
          </cell>
          <cell r="Q2790">
            <v>0</v>
          </cell>
          <cell r="R2790">
            <v>0</v>
          </cell>
          <cell r="S2790">
            <v>0</v>
          </cell>
          <cell r="T2790">
            <v>0</v>
          </cell>
          <cell r="U2790">
            <v>0</v>
          </cell>
          <cell r="V2790">
            <v>0</v>
          </cell>
        </row>
        <row r="2791">
          <cell r="D2791" t="str">
            <v/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  <cell r="M2791">
            <v>0</v>
          </cell>
          <cell r="N2791">
            <v>0</v>
          </cell>
          <cell r="O2791">
            <v>0</v>
          </cell>
          <cell r="P2791">
            <v>0</v>
          </cell>
          <cell r="Q2791">
            <v>0</v>
          </cell>
          <cell r="R2791">
            <v>0</v>
          </cell>
          <cell r="S2791">
            <v>0</v>
          </cell>
          <cell r="T2791">
            <v>0</v>
          </cell>
          <cell r="U2791">
            <v>0</v>
          </cell>
          <cell r="V2791">
            <v>0</v>
          </cell>
        </row>
        <row r="2792">
          <cell r="D2792" t="str">
            <v>DD1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  <cell r="J2792">
            <v>0</v>
          </cell>
          <cell r="K2792">
            <v>0</v>
          </cell>
          <cell r="L2792">
            <v>723733.40706715104</v>
          </cell>
          <cell r="M2792">
            <v>0</v>
          </cell>
          <cell r="N2792">
            <v>0</v>
          </cell>
          <cell r="O2792">
            <v>0</v>
          </cell>
          <cell r="P2792">
            <v>0</v>
          </cell>
          <cell r="Q2792">
            <v>0</v>
          </cell>
          <cell r="R2792">
            <v>0</v>
          </cell>
          <cell r="S2792">
            <v>0</v>
          </cell>
          <cell r="T2792">
            <v>0</v>
          </cell>
          <cell r="U2792">
            <v>0</v>
          </cell>
          <cell r="V2792">
            <v>723733.40706715104</v>
          </cell>
        </row>
        <row r="2793">
          <cell r="D2793" t="str">
            <v>D3.HW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  <cell r="J2793">
            <v>0</v>
          </cell>
          <cell r="K2793">
            <v>0</v>
          </cell>
          <cell r="L2793">
            <v>18294.298433304859</v>
          </cell>
          <cell r="M2793">
            <v>0</v>
          </cell>
          <cell r="N2793">
            <v>0</v>
          </cell>
          <cell r="O2793">
            <v>0</v>
          </cell>
          <cell r="P2793">
            <v>0</v>
          </cell>
          <cell r="Q2793">
            <v>0</v>
          </cell>
          <cell r="R2793">
            <v>0</v>
          </cell>
          <cell r="S2793">
            <v>0</v>
          </cell>
          <cell r="T2793">
            <v>0</v>
          </cell>
          <cell r="U2793">
            <v>0</v>
          </cell>
          <cell r="V2793">
            <v>18294.298433304859</v>
          </cell>
        </row>
        <row r="2794">
          <cell r="D2794" t="str">
            <v>DCSH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  <cell r="J2794">
            <v>0</v>
          </cell>
          <cell r="K2794">
            <v>0</v>
          </cell>
          <cell r="L2794">
            <v>1.3696507989892192E-3</v>
          </cell>
          <cell r="M2794">
            <v>0</v>
          </cell>
          <cell r="N2794">
            <v>0</v>
          </cell>
          <cell r="O2794">
            <v>0</v>
          </cell>
          <cell r="P2794">
            <v>0</v>
          </cell>
          <cell r="Q2794">
            <v>0</v>
          </cell>
          <cell r="R2794">
            <v>0</v>
          </cell>
          <cell r="S2794">
            <v>0</v>
          </cell>
          <cell r="T2794">
            <v>0</v>
          </cell>
          <cell r="U2794">
            <v>0</v>
          </cell>
          <cell r="V2794">
            <v>1.3696507989892192E-3</v>
          </cell>
        </row>
        <row r="2795">
          <cell r="D2795" t="str">
            <v>DCHW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  <cell r="J2795">
            <v>0</v>
          </cell>
          <cell r="K2795">
            <v>0</v>
          </cell>
          <cell r="L2795">
            <v>1.3696507989892192E-3</v>
          </cell>
          <cell r="M2795">
            <v>0</v>
          </cell>
          <cell r="N2795">
            <v>0</v>
          </cell>
          <cell r="O2795">
            <v>0</v>
          </cell>
          <cell r="P2795">
            <v>0</v>
          </cell>
          <cell r="Q2795">
            <v>0</v>
          </cell>
          <cell r="R2795">
            <v>0</v>
          </cell>
          <cell r="S2795">
            <v>0</v>
          </cell>
          <cell r="T2795">
            <v>0</v>
          </cell>
          <cell r="U2795">
            <v>0</v>
          </cell>
          <cell r="V2795">
            <v>1.3696507989892192E-3</v>
          </cell>
        </row>
        <row r="2796">
          <cell r="D2796" t="str">
            <v/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  <cell r="M2796">
            <v>0</v>
          </cell>
          <cell r="N2796">
            <v>0</v>
          </cell>
          <cell r="O2796">
            <v>0</v>
          </cell>
          <cell r="P2796">
            <v>0</v>
          </cell>
          <cell r="Q2796">
            <v>0</v>
          </cell>
          <cell r="R2796">
            <v>0</v>
          </cell>
          <cell r="S2796">
            <v>0</v>
          </cell>
          <cell r="T2796">
            <v>0</v>
          </cell>
          <cell r="U2796">
            <v>0</v>
          </cell>
          <cell r="V2796">
            <v>0</v>
          </cell>
        </row>
        <row r="2797">
          <cell r="D2797" t="str">
            <v/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  <cell r="M2797">
            <v>0</v>
          </cell>
          <cell r="N2797">
            <v>0</v>
          </cell>
          <cell r="O2797">
            <v>0</v>
          </cell>
          <cell r="P2797">
            <v>0</v>
          </cell>
          <cell r="Q2797">
            <v>0</v>
          </cell>
          <cell r="R2797">
            <v>0</v>
          </cell>
          <cell r="S2797">
            <v>0</v>
          </cell>
          <cell r="T2797">
            <v>0</v>
          </cell>
          <cell r="U2797">
            <v>0</v>
          </cell>
          <cell r="V2797">
            <v>0</v>
          </cell>
        </row>
        <row r="2798">
          <cell r="D2798" t="str">
            <v/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  <cell r="M2798">
            <v>0</v>
          </cell>
          <cell r="N2798">
            <v>0</v>
          </cell>
          <cell r="O2798">
            <v>0</v>
          </cell>
          <cell r="P2798">
            <v>0</v>
          </cell>
          <cell r="Q2798">
            <v>0</v>
          </cell>
          <cell r="R2798">
            <v>0</v>
          </cell>
          <cell r="S2798">
            <v>0</v>
          </cell>
          <cell r="T2798">
            <v>0</v>
          </cell>
          <cell r="U2798">
            <v>0</v>
          </cell>
          <cell r="V2798">
            <v>0</v>
          </cell>
        </row>
        <row r="2799">
          <cell r="D2799" t="str">
            <v/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  <cell r="M2799">
            <v>0</v>
          </cell>
          <cell r="N2799">
            <v>0</v>
          </cell>
          <cell r="O2799">
            <v>0</v>
          </cell>
          <cell r="P2799">
            <v>0</v>
          </cell>
          <cell r="Q2799">
            <v>0</v>
          </cell>
          <cell r="R2799">
            <v>0</v>
          </cell>
          <cell r="S2799">
            <v>0</v>
          </cell>
          <cell r="T2799">
            <v>0</v>
          </cell>
          <cell r="U2799">
            <v>0</v>
          </cell>
          <cell r="V2799">
            <v>0</v>
          </cell>
        </row>
        <row r="2800">
          <cell r="D2800" t="str">
            <v/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  <cell r="M2800">
            <v>0</v>
          </cell>
          <cell r="N2800">
            <v>0</v>
          </cell>
          <cell r="O2800">
            <v>0</v>
          </cell>
          <cell r="P2800">
            <v>0</v>
          </cell>
          <cell r="Q2800">
            <v>0</v>
          </cell>
          <cell r="R2800">
            <v>0</v>
          </cell>
          <cell r="S2800">
            <v>0</v>
          </cell>
          <cell r="T2800">
            <v>0</v>
          </cell>
          <cell r="U2800">
            <v>0</v>
          </cell>
          <cell r="V2800">
            <v>0</v>
          </cell>
        </row>
        <row r="2801">
          <cell r="D2801" t="str">
            <v/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  <cell r="M2801">
            <v>0</v>
          </cell>
          <cell r="N2801">
            <v>0</v>
          </cell>
          <cell r="O2801">
            <v>0</v>
          </cell>
          <cell r="P2801">
            <v>0</v>
          </cell>
          <cell r="Q2801">
            <v>0</v>
          </cell>
          <cell r="R2801">
            <v>0</v>
          </cell>
          <cell r="S2801">
            <v>0</v>
          </cell>
          <cell r="T2801">
            <v>0</v>
          </cell>
          <cell r="U2801">
            <v>0</v>
          </cell>
          <cell r="V2801">
            <v>0</v>
          </cell>
        </row>
        <row r="2802">
          <cell r="D2802" t="str">
            <v/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  <cell r="M2802">
            <v>0</v>
          </cell>
          <cell r="N2802">
            <v>0</v>
          </cell>
          <cell r="O2802">
            <v>0</v>
          </cell>
          <cell r="P2802">
            <v>0</v>
          </cell>
          <cell r="Q2802">
            <v>0</v>
          </cell>
          <cell r="R2802">
            <v>0</v>
          </cell>
          <cell r="S2802">
            <v>0</v>
          </cell>
          <cell r="T2802">
            <v>0</v>
          </cell>
          <cell r="U2802">
            <v>0</v>
          </cell>
          <cell r="V2802">
            <v>0</v>
          </cell>
        </row>
        <row r="2803">
          <cell r="D2803" t="str">
            <v/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  <cell r="M2803">
            <v>0</v>
          </cell>
          <cell r="N2803">
            <v>0</v>
          </cell>
          <cell r="O2803">
            <v>0</v>
          </cell>
          <cell r="P2803">
            <v>0</v>
          </cell>
          <cell r="Q2803">
            <v>0</v>
          </cell>
          <cell r="R2803">
            <v>0</v>
          </cell>
          <cell r="S2803">
            <v>0</v>
          </cell>
          <cell r="T2803">
            <v>0</v>
          </cell>
          <cell r="U2803">
            <v>0</v>
          </cell>
          <cell r="V2803">
            <v>0</v>
          </cell>
        </row>
        <row r="2804">
          <cell r="D2804" t="str">
            <v>ND1</v>
          </cell>
          <cell r="E2804">
            <v>851420.73406954878</v>
          </cell>
          <cell r="F2804">
            <v>0</v>
          </cell>
          <cell r="G2804">
            <v>0</v>
          </cell>
          <cell r="H2804">
            <v>4400433.5901343059</v>
          </cell>
          <cell r="I2804">
            <v>6805101.9665889731</v>
          </cell>
          <cell r="J2804">
            <v>4260647.8943279414</v>
          </cell>
          <cell r="K2804">
            <v>1740588.2219104103</v>
          </cell>
          <cell r="L2804">
            <v>0</v>
          </cell>
          <cell r="M2804">
            <v>0</v>
          </cell>
          <cell r="N2804">
            <v>0</v>
          </cell>
          <cell r="O2804">
            <v>0</v>
          </cell>
          <cell r="P2804">
            <v>0</v>
          </cell>
          <cell r="Q2804">
            <v>0</v>
          </cell>
          <cell r="R2804">
            <v>0</v>
          </cell>
          <cell r="S2804">
            <v>0</v>
          </cell>
          <cell r="T2804">
            <v>0</v>
          </cell>
          <cell r="U2804">
            <v>0</v>
          </cell>
          <cell r="V2804">
            <v>18058192.407031178</v>
          </cell>
        </row>
        <row r="2805">
          <cell r="D2805" t="str">
            <v>ND1.R</v>
          </cell>
          <cell r="E2805">
            <v>0</v>
          </cell>
          <cell r="F2805">
            <v>0</v>
          </cell>
          <cell r="G2805">
            <v>0</v>
          </cell>
          <cell r="H2805">
            <v>5.288121295675368E-2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  <cell r="M2805">
            <v>0</v>
          </cell>
          <cell r="N2805">
            <v>0</v>
          </cell>
          <cell r="O2805">
            <v>0</v>
          </cell>
          <cell r="P2805">
            <v>0</v>
          </cell>
          <cell r="Q2805">
            <v>0</v>
          </cell>
          <cell r="R2805">
            <v>0</v>
          </cell>
          <cell r="S2805">
            <v>0</v>
          </cell>
          <cell r="T2805">
            <v>0</v>
          </cell>
          <cell r="U2805">
            <v>0</v>
          </cell>
          <cell r="V2805">
            <v>5.288121295675368E-2</v>
          </cell>
        </row>
        <row r="2806">
          <cell r="D2806" t="str">
            <v/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  <cell r="M2806">
            <v>0</v>
          </cell>
          <cell r="N2806">
            <v>0</v>
          </cell>
          <cell r="O2806">
            <v>0</v>
          </cell>
          <cell r="P2806">
            <v>0</v>
          </cell>
          <cell r="Q2806">
            <v>0</v>
          </cell>
          <cell r="R2806">
            <v>0</v>
          </cell>
          <cell r="S2806">
            <v>0</v>
          </cell>
          <cell r="T2806">
            <v>0</v>
          </cell>
          <cell r="U2806">
            <v>0</v>
          </cell>
          <cell r="V2806">
            <v>0</v>
          </cell>
        </row>
        <row r="2807">
          <cell r="D2807" t="str">
            <v/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  <cell r="M2807">
            <v>0</v>
          </cell>
          <cell r="N2807">
            <v>0</v>
          </cell>
          <cell r="O2807">
            <v>0</v>
          </cell>
          <cell r="P2807">
            <v>0</v>
          </cell>
          <cell r="Q2807">
            <v>0</v>
          </cell>
          <cell r="R2807">
            <v>0</v>
          </cell>
          <cell r="S2807">
            <v>0</v>
          </cell>
          <cell r="T2807">
            <v>0</v>
          </cell>
          <cell r="U2807">
            <v>0</v>
          </cell>
          <cell r="V2807">
            <v>0</v>
          </cell>
        </row>
        <row r="2808">
          <cell r="D2808" t="str">
            <v/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  <cell r="M2808">
            <v>0</v>
          </cell>
          <cell r="N2808">
            <v>0</v>
          </cell>
          <cell r="O2808">
            <v>0</v>
          </cell>
          <cell r="P2808">
            <v>0</v>
          </cell>
          <cell r="Q2808">
            <v>0</v>
          </cell>
          <cell r="R2808">
            <v>0</v>
          </cell>
          <cell r="S2808">
            <v>0</v>
          </cell>
          <cell r="T2808">
            <v>0</v>
          </cell>
          <cell r="U2808">
            <v>0</v>
          </cell>
          <cell r="V2808">
            <v>0</v>
          </cell>
        </row>
        <row r="2809">
          <cell r="D2809" t="str">
            <v/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  <cell r="M2809">
            <v>0</v>
          </cell>
          <cell r="N2809">
            <v>0</v>
          </cell>
          <cell r="O2809">
            <v>0</v>
          </cell>
          <cell r="P2809">
            <v>0</v>
          </cell>
          <cell r="Q2809">
            <v>0</v>
          </cell>
          <cell r="R2809">
            <v>0</v>
          </cell>
          <cell r="S2809">
            <v>0</v>
          </cell>
          <cell r="T2809">
            <v>0</v>
          </cell>
          <cell r="U2809">
            <v>0</v>
          </cell>
          <cell r="V2809">
            <v>0</v>
          </cell>
        </row>
        <row r="2810">
          <cell r="D2810" t="str">
            <v/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  <cell r="M2810">
            <v>0</v>
          </cell>
          <cell r="N2810">
            <v>0</v>
          </cell>
          <cell r="O2810">
            <v>0</v>
          </cell>
          <cell r="P2810">
            <v>0</v>
          </cell>
          <cell r="Q2810">
            <v>0</v>
          </cell>
          <cell r="R2810">
            <v>0</v>
          </cell>
          <cell r="S2810">
            <v>0</v>
          </cell>
          <cell r="T2810">
            <v>0</v>
          </cell>
          <cell r="U2810">
            <v>0</v>
          </cell>
          <cell r="V2810">
            <v>0</v>
          </cell>
        </row>
        <row r="2811">
          <cell r="D2811" t="str">
            <v/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  <cell r="M2811">
            <v>0</v>
          </cell>
          <cell r="N2811">
            <v>0</v>
          </cell>
          <cell r="O2811">
            <v>0</v>
          </cell>
          <cell r="P2811">
            <v>0</v>
          </cell>
          <cell r="Q2811">
            <v>0</v>
          </cell>
          <cell r="R2811">
            <v>0</v>
          </cell>
          <cell r="S2811">
            <v>0</v>
          </cell>
          <cell r="T2811">
            <v>0</v>
          </cell>
          <cell r="U2811">
            <v>0</v>
          </cell>
          <cell r="V2811">
            <v>0</v>
          </cell>
        </row>
        <row r="2812">
          <cell r="D2812" t="str">
            <v/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  <cell r="M2812">
            <v>0</v>
          </cell>
          <cell r="N2812">
            <v>0</v>
          </cell>
          <cell r="O2812">
            <v>0</v>
          </cell>
          <cell r="P2812">
            <v>0</v>
          </cell>
          <cell r="Q2812">
            <v>0</v>
          </cell>
          <cell r="R2812">
            <v>0</v>
          </cell>
          <cell r="S2812">
            <v>0</v>
          </cell>
          <cell r="T2812">
            <v>0</v>
          </cell>
          <cell r="U2812">
            <v>0</v>
          </cell>
          <cell r="V2812">
            <v>0</v>
          </cell>
        </row>
        <row r="2813">
          <cell r="D2813" t="str">
            <v/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  <cell r="M2813">
            <v>0</v>
          </cell>
          <cell r="N2813">
            <v>0</v>
          </cell>
          <cell r="O2813">
            <v>0</v>
          </cell>
          <cell r="P2813">
            <v>0</v>
          </cell>
          <cell r="Q2813">
            <v>0</v>
          </cell>
          <cell r="R2813">
            <v>0</v>
          </cell>
          <cell r="S2813">
            <v>0</v>
          </cell>
          <cell r="T2813">
            <v>0</v>
          </cell>
          <cell r="U2813">
            <v>0</v>
          </cell>
          <cell r="V2813">
            <v>0</v>
          </cell>
        </row>
        <row r="2814">
          <cell r="D2814" t="str">
            <v/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  <cell r="M2814">
            <v>0</v>
          </cell>
          <cell r="N2814">
            <v>0</v>
          </cell>
          <cell r="O2814">
            <v>0</v>
          </cell>
          <cell r="P2814">
            <v>0</v>
          </cell>
          <cell r="Q2814">
            <v>0</v>
          </cell>
          <cell r="R2814">
            <v>0</v>
          </cell>
          <cell r="S2814">
            <v>0</v>
          </cell>
          <cell r="T2814">
            <v>0</v>
          </cell>
          <cell r="U2814">
            <v>0</v>
          </cell>
          <cell r="V2814">
            <v>0</v>
          </cell>
        </row>
        <row r="2815">
          <cell r="D2815" t="str">
            <v/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  <cell r="M2815">
            <v>0</v>
          </cell>
          <cell r="N2815">
            <v>0</v>
          </cell>
          <cell r="O2815">
            <v>0</v>
          </cell>
          <cell r="P2815">
            <v>0</v>
          </cell>
          <cell r="Q2815">
            <v>0</v>
          </cell>
          <cell r="R2815">
            <v>0</v>
          </cell>
          <cell r="S2815">
            <v>0</v>
          </cell>
          <cell r="T2815">
            <v>0</v>
          </cell>
          <cell r="U2815">
            <v>0</v>
          </cell>
          <cell r="V2815">
            <v>0</v>
          </cell>
        </row>
        <row r="2816">
          <cell r="D2816" t="str">
            <v>ND2</v>
          </cell>
          <cell r="E2816">
            <v>1213780.2937271784</v>
          </cell>
          <cell r="F2816">
            <v>0</v>
          </cell>
          <cell r="G2816">
            <v>0</v>
          </cell>
          <cell r="H2816">
            <v>10284212.238508357</v>
          </cell>
          <cell r="I2816">
            <v>24941910.651191324</v>
          </cell>
          <cell r="J2816">
            <v>28638299.819044415</v>
          </cell>
          <cell r="K2816">
            <v>20469937.12570047</v>
          </cell>
          <cell r="L2816">
            <v>5951322.8853731574</v>
          </cell>
          <cell r="M2816">
            <v>0</v>
          </cell>
          <cell r="N2816">
            <v>0</v>
          </cell>
          <cell r="O2816">
            <v>0</v>
          </cell>
          <cell r="P2816">
            <v>0</v>
          </cell>
          <cell r="Q2816">
            <v>0</v>
          </cell>
          <cell r="R2816">
            <v>0</v>
          </cell>
          <cell r="S2816">
            <v>0</v>
          </cell>
          <cell r="T2816">
            <v>0</v>
          </cell>
          <cell r="U2816">
            <v>0</v>
          </cell>
          <cell r="V2816">
            <v>91499463.013544902</v>
          </cell>
        </row>
        <row r="2817"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7.1419566882292465E-2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  <cell r="M2817">
            <v>0</v>
          </cell>
          <cell r="N2817">
            <v>0</v>
          </cell>
          <cell r="O2817">
            <v>0</v>
          </cell>
          <cell r="P2817">
            <v>0</v>
          </cell>
          <cell r="Q2817">
            <v>0</v>
          </cell>
          <cell r="R2817">
            <v>0</v>
          </cell>
          <cell r="S2817">
            <v>0</v>
          </cell>
          <cell r="T2817">
            <v>0</v>
          </cell>
          <cell r="U2817">
            <v>0</v>
          </cell>
          <cell r="V2817">
            <v>7.1419566882292465E-2</v>
          </cell>
        </row>
        <row r="2818">
          <cell r="D2818" t="str">
            <v>ND5</v>
          </cell>
          <cell r="E2818">
            <v>209050.3832912209</v>
          </cell>
          <cell r="F2818">
            <v>0</v>
          </cell>
          <cell r="G2818">
            <v>0</v>
          </cell>
          <cell r="H2818">
            <v>1614469.2049100827</v>
          </cell>
          <cell r="I2818">
            <v>3677065.9778244901</v>
          </cell>
          <cell r="J2818">
            <v>4104387.3338252185</v>
          </cell>
          <cell r="K2818">
            <v>2581980.1980017582</v>
          </cell>
          <cell r="L2818">
            <v>836857.46341845812</v>
          </cell>
          <cell r="M2818">
            <v>0</v>
          </cell>
          <cell r="N2818">
            <v>0</v>
          </cell>
          <cell r="O2818">
            <v>0</v>
          </cell>
          <cell r="P2818">
            <v>0</v>
          </cell>
          <cell r="Q2818">
            <v>0</v>
          </cell>
          <cell r="R2818">
            <v>0</v>
          </cell>
          <cell r="S2818">
            <v>0</v>
          </cell>
          <cell r="T2818">
            <v>0</v>
          </cell>
          <cell r="U2818">
            <v>0</v>
          </cell>
          <cell r="V2818">
            <v>13023810.561271228</v>
          </cell>
        </row>
        <row r="2819">
          <cell r="D2819" t="str">
            <v>ND7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  <cell r="M2819">
            <v>0</v>
          </cell>
          <cell r="N2819">
            <v>0</v>
          </cell>
          <cell r="O2819">
            <v>0</v>
          </cell>
          <cell r="P2819">
            <v>0</v>
          </cell>
          <cell r="Q2819">
            <v>0</v>
          </cell>
          <cell r="R2819">
            <v>0</v>
          </cell>
          <cell r="S2819">
            <v>0</v>
          </cell>
          <cell r="T2819">
            <v>0</v>
          </cell>
          <cell r="U2819">
            <v>0</v>
          </cell>
          <cell r="V2819">
            <v>0</v>
          </cell>
        </row>
        <row r="2820">
          <cell r="D2820" t="str">
            <v/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  <cell r="M2820">
            <v>0</v>
          </cell>
          <cell r="N2820">
            <v>0</v>
          </cell>
          <cell r="O2820">
            <v>0</v>
          </cell>
          <cell r="P2820">
            <v>0</v>
          </cell>
          <cell r="Q2820">
            <v>0</v>
          </cell>
          <cell r="R2820">
            <v>0</v>
          </cell>
          <cell r="S2820">
            <v>0</v>
          </cell>
          <cell r="T2820">
            <v>0</v>
          </cell>
          <cell r="U2820">
            <v>0</v>
          </cell>
          <cell r="V2820">
            <v>0</v>
          </cell>
        </row>
        <row r="2821">
          <cell r="D2821" t="str">
            <v/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  <cell r="M2821">
            <v>0</v>
          </cell>
          <cell r="N2821">
            <v>0</v>
          </cell>
          <cell r="O2821">
            <v>0</v>
          </cell>
          <cell r="P2821">
            <v>0</v>
          </cell>
          <cell r="Q2821">
            <v>0</v>
          </cell>
          <cell r="R2821">
            <v>0</v>
          </cell>
          <cell r="S2821">
            <v>0</v>
          </cell>
          <cell r="T2821">
            <v>0</v>
          </cell>
          <cell r="U2821">
            <v>0</v>
          </cell>
          <cell r="V2821">
            <v>0</v>
          </cell>
        </row>
        <row r="2822">
          <cell r="D2822" t="str">
            <v/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  <cell r="M2822">
            <v>0</v>
          </cell>
          <cell r="N2822">
            <v>0</v>
          </cell>
          <cell r="O2822">
            <v>0</v>
          </cell>
          <cell r="P2822">
            <v>0</v>
          </cell>
          <cell r="Q2822">
            <v>0</v>
          </cell>
          <cell r="R2822">
            <v>0</v>
          </cell>
          <cell r="S2822">
            <v>0</v>
          </cell>
          <cell r="T2822">
            <v>0</v>
          </cell>
          <cell r="U2822">
            <v>0</v>
          </cell>
          <cell r="V2822">
            <v>0</v>
          </cell>
        </row>
        <row r="2823">
          <cell r="D2823" t="str">
            <v/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  <cell r="M2823">
            <v>0</v>
          </cell>
          <cell r="N2823">
            <v>0</v>
          </cell>
          <cell r="O2823">
            <v>0</v>
          </cell>
          <cell r="P2823">
            <v>0</v>
          </cell>
          <cell r="Q2823">
            <v>0</v>
          </cell>
          <cell r="R2823">
            <v>0</v>
          </cell>
          <cell r="S2823">
            <v>0</v>
          </cell>
          <cell r="T2823">
            <v>0</v>
          </cell>
          <cell r="U2823">
            <v>0</v>
          </cell>
          <cell r="V2823">
            <v>0</v>
          </cell>
        </row>
        <row r="2824">
          <cell r="D2824" t="str">
            <v/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  <cell r="M2824">
            <v>0</v>
          </cell>
          <cell r="N2824">
            <v>0</v>
          </cell>
          <cell r="O2824">
            <v>0</v>
          </cell>
          <cell r="P2824">
            <v>0</v>
          </cell>
          <cell r="Q2824">
            <v>0</v>
          </cell>
          <cell r="R2824">
            <v>0</v>
          </cell>
          <cell r="S2824">
            <v>0</v>
          </cell>
          <cell r="T2824">
            <v>0</v>
          </cell>
          <cell r="U2824">
            <v>0</v>
          </cell>
          <cell r="V2824">
            <v>0</v>
          </cell>
        </row>
        <row r="2825">
          <cell r="D2825" t="str">
            <v/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  <cell r="M2825">
            <v>0</v>
          </cell>
          <cell r="N2825">
            <v>0</v>
          </cell>
          <cell r="O2825">
            <v>0</v>
          </cell>
          <cell r="P2825">
            <v>0</v>
          </cell>
          <cell r="Q2825">
            <v>0</v>
          </cell>
          <cell r="R2825">
            <v>0</v>
          </cell>
          <cell r="S2825">
            <v>0</v>
          </cell>
          <cell r="T2825">
            <v>0</v>
          </cell>
          <cell r="U2825">
            <v>0</v>
          </cell>
          <cell r="V2825">
            <v>0</v>
          </cell>
        </row>
        <row r="2826">
          <cell r="D2826" t="str">
            <v/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  <cell r="M2826">
            <v>0</v>
          </cell>
          <cell r="N2826">
            <v>0</v>
          </cell>
          <cell r="O2826">
            <v>0</v>
          </cell>
          <cell r="P2826">
            <v>0</v>
          </cell>
          <cell r="Q2826">
            <v>0</v>
          </cell>
          <cell r="R2826">
            <v>0</v>
          </cell>
          <cell r="S2826">
            <v>0</v>
          </cell>
          <cell r="T2826">
            <v>0</v>
          </cell>
          <cell r="U2826">
            <v>0</v>
          </cell>
          <cell r="V2826">
            <v>0</v>
          </cell>
        </row>
        <row r="2827">
          <cell r="D2827" t="str">
            <v/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  <cell r="M2827">
            <v>0</v>
          </cell>
          <cell r="N2827">
            <v>0</v>
          </cell>
          <cell r="O2827">
            <v>0</v>
          </cell>
          <cell r="P2827">
            <v>0</v>
          </cell>
          <cell r="Q2827">
            <v>0</v>
          </cell>
          <cell r="R2827">
            <v>0</v>
          </cell>
          <cell r="S2827">
            <v>0</v>
          </cell>
          <cell r="T2827">
            <v>0</v>
          </cell>
          <cell r="U2827">
            <v>0</v>
          </cell>
          <cell r="V2827">
            <v>0</v>
          </cell>
        </row>
        <row r="2828">
          <cell r="D2828" t="str">
            <v>ND3</v>
          </cell>
          <cell r="E2828">
            <v>238439.81563633401</v>
          </cell>
          <cell r="F2828">
            <v>0</v>
          </cell>
          <cell r="G2828">
            <v>0</v>
          </cell>
          <cell r="H2828">
            <v>1089305.0234385007</v>
          </cell>
          <cell r="I2828">
            <v>2291559.6391281695</v>
          </cell>
          <cell r="J2828">
            <v>2322963.3253125381</v>
          </cell>
          <cell r="K2828">
            <v>2921729.515024283</v>
          </cell>
          <cell r="L2828">
            <v>347319.3215251533</v>
          </cell>
          <cell r="M2828">
            <v>0</v>
          </cell>
          <cell r="N2828">
            <v>0</v>
          </cell>
          <cell r="O2828">
            <v>0</v>
          </cell>
          <cell r="P2828">
            <v>0</v>
          </cell>
          <cell r="Q2828">
            <v>0</v>
          </cell>
          <cell r="R2828">
            <v>0</v>
          </cell>
          <cell r="S2828">
            <v>0</v>
          </cell>
          <cell r="T2828">
            <v>0</v>
          </cell>
          <cell r="U2828">
            <v>0</v>
          </cell>
          <cell r="V2828">
            <v>9211316.6400649771</v>
          </cell>
        </row>
        <row r="2829">
          <cell r="D2829" t="str">
            <v/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  <cell r="M2829">
            <v>0</v>
          </cell>
          <cell r="N2829">
            <v>0</v>
          </cell>
          <cell r="O2829">
            <v>0</v>
          </cell>
          <cell r="P2829">
            <v>0</v>
          </cell>
          <cell r="Q2829">
            <v>0</v>
          </cell>
          <cell r="R2829">
            <v>0</v>
          </cell>
          <cell r="S2829">
            <v>0</v>
          </cell>
          <cell r="T2829">
            <v>0</v>
          </cell>
          <cell r="U2829">
            <v>0</v>
          </cell>
          <cell r="V2829">
            <v>0</v>
          </cell>
        </row>
        <row r="2830">
          <cell r="D2830" t="str">
            <v/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  <cell r="M2830">
            <v>0</v>
          </cell>
          <cell r="N2830">
            <v>0</v>
          </cell>
          <cell r="O2830">
            <v>0</v>
          </cell>
          <cell r="P2830">
            <v>0</v>
          </cell>
          <cell r="Q2830">
            <v>0</v>
          </cell>
          <cell r="R2830">
            <v>0</v>
          </cell>
          <cell r="S2830">
            <v>0</v>
          </cell>
          <cell r="T2830">
            <v>0</v>
          </cell>
          <cell r="U2830">
            <v>0</v>
          </cell>
          <cell r="V2830">
            <v>0</v>
          </cell>
        </row>
        <row r="2831">
          <cell r="D2831" t="str">
            <v/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  <cell r="M2831">
            <v>0</v>
          </cell>
          <cell r="N2831">
            <v>0</v>
          </cell>
          <cell r="O2831">
            <v>0</v>
          </cell>
          <cell r="P2831">
            <v>0</v>
          </cell>
          <cell r="Q2831">
            <v>0</v>
          </cell>
          <cell r="R2831">
            <v>0</v>
          </cell>
          <cell r="S2831">
            <v>0</v>
          </cell>
          <cell r="T2831">
            <v>0</v>
          </cell>
          <cell r="U2831">
            <v>0</v>
          </cell>
          <cell r="V2831">
            <v>0</v>
          </cell>
        </row>
        <row r="2832">
          <cell r="D2832" t="str">
            <v/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  <cell r="M2832">
            <v>0</v>
          </cell>
          <cell r="N2832">
            <v>0</v>
          </cell>
          <cell r="O2832">
            <v>0</v>
          </cell>
          <cell r="P2832">
            <v>0</v>
          </cell>
          <cell r="Q2832">
            <v>0</v>
          </cell>
          <cell r="R2832">
            <v>0</v>
          </cell>
          <cell r="S2832">
            <v>0</v>
          </cell>
          <cell r="T2832">
            <v>0</v>
          </cell>
          <cell r="U2832">
            <v>0</v>
          </cell>
          <cell r="V2832">
            <v>0</v>
          </cell>
        </row>
        <row r="2833">
          <cell r="D2833" t="str">
            <v/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  <cell r="M2833">
            <v>0</v>
          </cell>
          <cell r="N2833">
            <v>0</v>
          </cell>
          <cell r="O2833">
            <v>0</v>
          </cell>
          <cell r="P2833">
            <v>0</v>
          </cell>
          <cell r="Q2833">
            <v>0</v>
          </cell>
          <cell r="R2833">
            <v>0</v>
          </cell>
          <cell r="S2833">
            <v>0</v>
          </cell>
          <cell r="T2833">
            <v>0</v>
          </cell>
          <cell r="U2833">
            <v>0</v>
          </cell>
          <cell r="V2833">
            <v>0</v>
          </cell>
        </row>
        <row r="2834">
          <cell r="D2834" t="str">
            <v/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  <cell r="M2834">
            <v>0</v>
          </cell>
          <cell r="N2834">
            <v>0</v>
          </cell>
          <cell r="O2834">
            <v>0</v>
          </cell>
          <cell r="P2834">
            <v>0</v>
          </cell>
          <cell r="Q2834">
            <v>0</v>
          </cell>
          <cell r="R2834">
            <v>0</v>
          </cell>
          <cell r="S2834">
            <v>0</v>
          </cell>
          <cell r="T2834">
            <v>0</v>
          </cell>
          <cell r="U2834">
            <v>0</v>
          </cell>
          <cell r="V2834">
            <v>0</v>
          </cell>
        </row>
        <row r="2835">
          <cell r="D2835" t="str">
            <v/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  <cell r="M2835">
            <v>0</v>
          </cell>
          <cell r="N2835">
            <v>0</v>
          </cell>
          <cell r="O2835">
            <v>0</v>
          </cell>
          <cell r="P2835">
            <v>0</v>
          </cell>
          <cell r="Q2835">
            <v>0</v>
          </cell>
          <cell r="R2835">
            <v>0</v>
          </cell>
          <cell r="S2835">
            <v>0</v>
          </cell>
          <cell r="T2835">
            <v>0</v>
          </cell>
          <cell r="U2835">
            <v>0</v>
          </cell>
          <cell r="V2835">
            <v>0</v>
          </cell>
        </row>
        <row r="2836">
          <cell r="D2836" t="str">
            <v/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  <cell r="M2836">
            <v>0</v>
          </cell>
          <cell r="N2836">
            <v>0</v>
          </cell>
          <cell r="O2836">
            <v>0</v>
          </cell>
          <cell r="P2836">
            <v>0</v>
          </cell>
          <cell r="Q2836">
            <v>0</v>
          </cell>
          <cell r="R2836">
            <v>0</v>
          </cell>
          <cell r="S2836">
            <v>0</v>
          </cell>
          <cell r="T2836">
            <v>0</v>
          </cell>
          <cell r="U2836">
            <v>0</v>
          </cell>
          <cell r="V2836">
            <v>0</v>
          </cell>
        </row>
        <row r="2837">
          <cell r="D2837" t="str">
            <v/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  <cell r="M2837">
            <v>0</v>
          </cell>
          <cell r="N2837">
            <v>0</v>
          </cell>
          <cell r="O2837">
            <v>0</v>
          </cell>
          <cell r="P2837">
            <v>0</v>
          </cell>
          <cell r="Q2837">
            <v>0</v>
          </cell>
          <cell r="R2837">
            <v>0</v>
          </cell>
          <cell r="S2837">
            <v>0</v>
          </cell>
          <cell r="T2837">
            <v>0</v>
          </cell>
          <cell r="U2837">
            <v>0</v>
          </cell>
          <cell r="V2837">
            <v>0</v>
          </cell>
        </row>
        <row r="2838">
          <cell r="D2838" t="str">
            <v/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  <cell r="M2838">
            <v>0</v>
          </cell>
          <cell r="N2838">
            <v>0</v>
          </cell>
          <cell r="O2838">
            <v>0</v>
          </cell>
          <cell r="P2838">
            <v>0</v>
          </cell>
          <cell r="Q2838">
            <v>0</v>
          </cell>
          <cell r="R2838">
            <v>0</v>
          </cell>
          <cell r="S2838">
            <v>0</v>
          </cell>
          <cell r="T2838">
            <v>0</v>
          </cell>
          <cell r="U2838">
            <v>0</v>
          </cell>
          <cell r="V2838">
            <v>0</v>
          </cell>
        </row>
        <row r="2839">
          <cell r="D2839" t="str">
            <v/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  <cell r="M2839">
            <v>0</v>
          </cell>
          <cell r="N2839">
            <v>0</v>
          </cell>
          <cell r="O2839">
            <v>0</v>
          </cell>
          <cell r="P2839">
            <v>0</v>
          </cell>
          <cell r="Q2839">
            <v>0</v>
          </cell>
          <cell r="R2839">
            <v>0</v>
          </cell>
          <cell r="S2839">
            <v>0</v>
          </cell>
          <cell r="T2839">
            <v>0</v>
          </cell>
          <cell r="U2839">
            <v>0</v>
          </cell>
          <cell r="V2839">
            <v>0</v>
          </cell>
        </row>
        <row r="2840">
          <cell r="D2840" t="str">
            <v>PL2</v>
          </cell>
          <cell r="E2840">
            <v>0</v>
          </cell>
          <cell r="F2840">
            <v>0</v>
          </cell>
          <cell r="G2840">
            <v>0</v>
          </cell>
          <cell r="H2840">
            <v>2925084.5290060877</v>
          </cell>
          <cell r="I2840">
            <v>0</v>
          </cell>
          <cell r="J2840">
            <v>0</v>
          </cell>
          <cell r="K2840">
            <v>0</v>
          </cell>
          <cell r="L2840">
            <v>1625828.3464683192</v>
          </cell>
          <cell r="M2840">
            <v>0</v>
          </cell>
          <cell r="N2840">
            <v>0</v>
          </cell>
          <cell r="O2840">
            <v>0</v>
          </cell>
          <cell r="P2840">
            <v>0</v>
          </cell>
          <cell r="Q2840">
            <v>0</v>
          </cell>
          <cell r="R2840">
            <v>0</v>
          </cell>
          <cell r="S2840">
            <v>0</v>
          </cell>
          <cell r="T2840">
            <v>0</v>
          </cell>
          <cell r="U2840">
            <v>0</v>
          </cell>
          <cell r="V2840">
            <v>4550912.8754744064</v>
          </cell>
        </row>
        <row r="2841"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  <cell r="M2841">
            <v>0</v>
          </cell>
          <cell r="N2841">
            <v>0</v>
          </cell>
          <cell r="O2841">
            <v>0</v>
          </cell>
          <cell r="P2841">
            <v>0</v>
          </cell>
          <cell r="Q2841">
            <v>0</v>
          </cell>
          <cell r="R2841">
            <v>0</v>
          </cell>
          <cell r="S2841">
            <v>0</v>
          </cell>
          <cell r="T2841">
            <v>0</v>
          </cell>
          <cell r="U2841">
            <v>0</v>
          </cell>
          <cell r="V2841">
            <v>0</v>
          </cell>
        </row>
        <row r="2842">
          <cell r="D2842" t="str">
            <v/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  <cell r="M2842">
            <v>0</v>
          </cell>
          <cell r="N2842">
            <v>0</v>
          </cell>
          <cell r="O2842">
            <v>0</v>
          </cell>
          <cell r="P2842">
            <v>0</v>
          </cell>
          <cell r="Q2842">
            <v>0</v>
          </cell>
          <cell r="R2842">
            <v>0</v>
          </cell>
          <cell r="S2842">
            <v>0</v>
          </cell>
          <cell r="T2842">
            <v>0</v>
          </cell>
          <cell r="U2842">
            <v>0</v>
          </cell>
          <cell r="V2842">
            <v>0</v>
          </cell>
        </row>
        <row r="2843">
          <cell r="D2843" t="str">
            <v>DLk</v>
          </cell>
          <cell r="E2843">
            <v>0</v>
          </cell>
          <cell r="F2843">
            <v>0</v>
          </cell>
          <cell r="G2843">
            <v>59.144767968405773</v>
          </cell>
          <cell r="H2843">
            <v>2.0029333375241584E-2</v>
          </cell>
          <cell r="I2843">
            <v>0</v>
          </cell>
          <cell r="J2843">
            <v>0</v>
          </cell>
          <cell r="K2843">
            <v>0</v>
          </cell>
          <cell r="L2843">
            <v>1.2215057532986871E-2</v>
          </cell>
          <cell r="M2843">
            <v>0</v>
          </cell>
          <cell r="N2843">
            <v>0</v>
          </cell>
          <cell r="O2843">
            <v>0</v>
          </cell>
          <cell r="P2843">
            <v>0</v>
          </cell>
          <cell r="Q2843">
            <v>0</v>
          </cell>
          <cell r="R2843">
            <v>0</v>
          </cell>
          <cell r="S2843">
            <v>0</v>
          </cell>
          <cell r="T2843">
            <v>0</v>
          </cell>
          <cell r="U2843">
            <v>0</v>
          </cell>
          <cell r="V2843">
            <v>59.177012359313999</v>
          </cell>
        </row>
        <row r="2844">
          <cell r="D2844" t="str">
            <v>DLDKk</v>
          </cell>
          <cell r="E2844">
            <v>0</v>
          </cell>
          <cell r="F2844">
            <v>0</v>
          </cell>
          <cell r="G2844">
            <v>50.657268855563785</v>
          </cell>
          <cell r="H2844">
            <v>1.3590958252523657E-2</v>
          </cell>
          <cell r="I2844">
            <v>0</v>
          </cell>
          <cell r="J2844">
            <v>0</v>
          </cell>
          <cell r="K2844">
            <v>0</v>
          </cell>
          <cell r="L2844">
            <v>1.1721413763382071E-2</v>
          </cell>
          <cell r="M2844">
            <v>0</v>
          </cell>
          <cell r="N2844">
            <v>0</v>
          </cell>
          <cell r="O2844">
            <v>0</v>
          </cell>
          <cell r="P2844">
            <v>0</v>
          </cell>
          <cell r="Q2844">
            <v>0</v>
          </cell>
          <cell r="R2844">
            <v>0</v>
          </cell>
          <cell r="S2844">
            <v>0</v>
          </cell>
          <cell r="T2844">
            <v>0</v>
          </cell>
          <cell r="U2844">
            <v>0</v>
          </cell>
          <cell r="V2844">
            <v>50.682581227579689</v>
          </cell>
        </row>
        <row r="2845">
          <cell r="D2845" t="str">
            <v>DLCXXk</v>
          </cell>
          <cell r="E2845">
            <v>0</v>
          </cell>
          <cell r="F2845">
            <v>0</v>
          </cell>
          <cell r="G2845">
            <v>67.783847141943355</v>
          </cell>
          <cell r="H2845">
            <v>2.3652888705319376E-2</v>
          </cell>
          <cell r="I2845">
            <v>0</v>
          </cell>
          <cell r="J2845">
            <v>0</v>
          </cell>
          <cell r="K2845">
            <v>0</v>
          </cell>
          <cell r="L2845">
            <v>1.4137117316767258E-2</v>
          </cell>
          <cell r="M2845">
            <v>0</v>
          </cell>
          <cell r="N2845">
            <v>0</v>
          </cell>
          <cell r="O2845">
            <v>0</v>
          </cell>
          <cell r="P2845">
            <v>0</v>
          </cell>
          <cell r="Q2845">
            <v>0</v>
          </cell>
          <cell r="R2845">
            <v>0</v>
          </cell>
          <cell r="S2845">
            <v>0</v>
          </cell>
          <cell r="T2845">
            <v>0</v>
          </cell>
          <cell r="U2845">
            <v>0</v>
          </cell>
          <cell r="V2845">
            <v>67.821637147965433</v>
          </cell>
        </row>
        <row r="2846">
          <cell r="D2846" t="str">
            <v/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  <cell r="M2846">
            <v>0</v>
          </cell>
          <cell r="N2846">
            <v>0</v>
          </cell>
          <cell r="O2846">
            <v>0</v>
          </cell>
          <cell r="P2846">
            <v>0</v>
          </cell>
          <cell r="Q2846">
            <v>0</v>
          </cell>
          <cell r="R2846">
            <v>0</v>
          </cell>
          <cell r="S2846">
            <v>0</v>
          </cell>
          <cell r="T2846">
            <v>0</v>
          </cell>
          <cell r="U2846">
            <v>0</v>
          </cell>
          <cell r="V2846">
            <v>0</v>
          </cell>
        </row>
        <row r="2847">
          <cell r="D2847" t="str">
            <v/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  <cell r="M2847">
            <v>0</v>
          </cell>
          <cell r="N2847">
            <v>0</v>
          </cell>
          <cell r="O2847">
            <v>0</v>
          </cell>
          <cell r="P2847">
            <v>0</v>
          </cell>
          <cell r="Q2847">
            <v>0</v>
          </cell>
          <cell r="R2847">
            <v>0</v>
          </cell>
          <cell r="S2847">
            <v>0</v>
          </cell>
          <cell r="T2847">
            <v>0</v>
          </cell>
          <cell r="U2847">
            <v>0</v>
          </cell>
          <cell r="V2847">
            <v>0</v>
          </cell>
        </row>
        <row r="2848">
          <cell r="D2848" t="str">
            <v/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  <cell r="M2848">
            <v>0</v>
          </cell>
          <cell r="N2848">
            <v>0</v>
          </cell>
          <cell r="O2848">
            <v>0</v>
          </cell>
          <cell r="P2848">
            <v>0</v>
          </cell>
          <cell r="Q2848">
            <v>0</v>
          </cell>
          <cell r="R2848">
            <v>0</v>
          </cell>
          <cell r="S2848">
            <v>0</v>
          </cell>
          <cell r="T2848">
            <v>0</v>
          </cell>
          <cell r="U2848">
            <v>0</v>
          </cell>
          <cell r="V2848">
            <v>0</v>
          </cell>
        </row>
        <row r="2849">
          <cell r="D2849" t="str">
            <v/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  <cell r="M2849">
            <v>0</v>
          </cell>
          <cell r="N2849">
            <v>0</v>
          </cell>
          <cell r="O2849">
            <v>0</v>
          </cell>
          <cell r="P2849">
            <v>0</v>
          </cell>
          <cell r="Q2849">
            <v>0</v>
          </cell>
          <cell r="R2849">
            <v>0</v>
          </cell>
          <cell r="S2849">
            <v>0</v>
          </cell>
          <cell r="T2849">
            <v>0</v>
          </cell>
          <cell r="U2849">
            <v>0</v>
          </cell>
          <cell r="V2849">
            <v>0</v>
          </cell>
        </row>
        <row r="2850">
          <cell r="D2850" t="str">
            <v/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  <cell r="M2850">
            <v>0</v>
          </cell>
          <cell r="N2850">
            <v>0</v>
          </cell>
          <cell r="O2850">
            <v>0</v>
          </cell>
          <cell r="P2850">
            <v>0</v>
          </cell>
          <cell r="Q2850">
            <v>0</v>
          </cell>
          <cell r="R2850">
            <v>0</v>
          </cell>
          <cell r="S2850">
            <v>0</v>
          </cell>
          <cell r="T2850">
            <v>0</v>
          </cell>
          <cell r="U2850">
            <v>0</v>
          </cell>
          <cell r="V2850">
            <v>0</v>
          </cell>
        </row>
        <row r="2851">
          <cell r="D2851" t="str">
            <v/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  <cell r="M2851">
            <v>0</v>
          </cell>
          <cell r="N2851">
            <v>0</v>
          </cell>
          <cell r="O2851">
            <v>0</v>
          </cell>
          <cell r="P2851">
            <v>0</v>
          </cell>
          <cell r="Q2851">
            <v>0</v>
          </cell>
          <cell r="R2851">
            <v>0</v>
          </cell>
          <cell r="S2851">
            <v>0</v>
          </cell>
          <cell r="T2851">
            <v>0</v>
          </cell>
          <cell r="U2851">
            <v>0</v>
          </cell>
          <cell r="V2851">
            <v>0</v>
          </cell>
        </row>
        <row r="2852">
          <cell r="D2852" t="str">
            <v>DL</v>
          </cell>
          <cell r="E2852">
            <v>0</v>
          </cell>
          <cell r="F2852">
            <v>19967860.882945284</v>
          </cell>
          <cell r="G2852">
            <v>0</v>
          </cell>
          <cell r="H2852">
            <v>11226913.665243054</v>
          </cell>
          <cell r="I2852">
            <v>0</v>
          </cell>
          <cell r="J2852">
            <v>0</v>
          </cell>
          <cell r="K2852">
            <v>0</v>
          </cell>
          <cell r="L2852">
            <v>4982918.5122846812</v>
          </cell>
          <cell r="M2852">
            <v>0</v>
          </cell>
          <cell r="N2852">
            <v>0</v>
          </cell>
          <cell r="O2852">
            <v>0</v>
          </cell>
          <cell r="P2852">
            <v>0</v>
          </cell>
          <cell r="Q2852">
            <v>0</v>
          </cell>
          <cell r="R2852">
            <v>0</v>
          </cell>
          <cell r="S2852">
            <v>0</v>
          </cell>
          <cell r="T2852">
            <v>0</v>
          </cell>
          <cell r="U2852">
            <v>0</v>
          </cell>
          <cell r="V2852">
            <v>36177693.060473017</v>
          </cell>
        </row>
        <row r="2853">
          <cell r="D2853" t="str">
            <v>DL.A</v>
          </cell>
          <cell r="E2853">
            <v>0</v>
          </cell>
          <cell r="F2853">
            <v>75300.629005627809</v>
          </cell>
          <cell r="G2853">
            <v>0</v>
          </cell>
          <cell r="H2853">
            <v>58198.661318560124</v>
          </cell>
          <cell r="I2853">
            <v>0</v>
          </cell>
          <cell r="J2853">
            <v>0</v>
          </cell>
          <cell r="K2853">
            <v>0</v>
          </cell>
          <cell r="L2853">
            <v>31847.552490251368</v>
          </cell>
          <cell r="M2853">
            <v>0</v>
          </cell>
          <cell r="N2853">
            <v>0</v>
          </cell>
          <cell r="O2853">
            <v>0</v>
          </cell>
          <cell r="P2853">
            <v>0</v>
          </cell>
          <cell r="Q2853">
            <v>0</v>
          </cell>
          <cell r="R2853">
            <v>0</v>
          </cell>
          <cell r="S2853">
            <v>0</v>
          </cell>
          <cell r="T2853">
            <v>0</v>
          </cell>
          <cell r="U2853">
            <v>0</v>
          </cell>
          <cell r="V2853">
            <v>165346.8428144393</v>
          </cell>
        </row>
        <row r="2854">
          <cell r="D2854" t="str">
            <v>DL.C</v>
          </cell>
          <cell r="E2854">
            <v>0</v>
          </cell>
          <cell r="F2854">
            <v>12892528.706002956</v>
          </cell>
          <cell r="G2854">
            <v>0</v>
          </cell>
          <cell r="H2854">
            <v>8476707.5975307152</v>
          </cell>
          <cell r="I2854">
            <v>0</v>
          </cell>
          <cell r="J2854">
            <v>0</v>
          </cell>
          <cell r="K2854">
            <v>0</v>
          </cell>
          <cell r="L2854">
            <v>3322663.8413119521</v>
          </cell>
          <cell r="M2854">
            <v>0</v>
          </cell>
          <cell r="N2854">
            <v>0</v>
          </cell>
          <cell r="O2854">
            <v>0</v>
          </cell>
          <cell r="P2854">
            <v>0</v>
          </cell>
          <cell r="Q2854">
            <v>0</v>
          </cell>
          <cell r="R2854">
            <v>0</v>
          </cell>
          <cell r="S2854">
            <v>0</v>
          </cell>
          <cell r="T2854">
            <v>0</v>
          </cell>
          <cell r="U2854">
            <v>0</v>
          </cell>
          <cell r="V2854">
            <v>24691900.144845627</v>
          </cell>
        </row>
        <row r="2855">
          <cell r="D2855" t="str">
            <v>DL.S</v>
          </cell>
          <cell r="E2855">
            <v>0</v>
          </cell>
          <cell r="F2855">
            <v>1121334.2462093888</v>
          </cell>
          <cell r="G2855">
            <v>0</v>
          </cell>
          <cell r="H2855">
            <v>454111.85789652425</v>
          </cell>
          <cell r="I2855">
            <v>0</v>
          </cell>
          <cell r="J2855">
            <v>0</v>
          </cell>
          <cell r="K2855">
            <v>0</v>
          </cell>
          <cell r="L2855">
            <v>169515.90975037127</v>
          </cell>
          <cell r="M2855">
            <v>0</v>
          </cell>
          <cell r="N2855">
            <v>0</v>
          </cell>
          <cell r="O2855">
            <v>0</v>
          </cell>
          <cell r="P2855">
            <v>0</v>
          </cell>
          <cell r="Q2855">
            <v>0</v>
          </cell>
          <cell r="R2855">
            <v>0</v>
          </cell>
          <cell r="S2855">
            <v>0</v>
          </cell>
          <cell r="T2855">
            <v>0</v>
          </cell>
          <cell r="U2855">
            <v>0</v>
          </cell>
          <cell r="V2855">
            <v>1744962.0138562843</v>
          </cell>
        </row>
        <row r="2856">
          <cell r="D2856" t="str">
            <v>DL.DK</v>
          </cell>
          <cell r="E2856">
            <v>0</v>
          </cell>
          <cell r="F2856">
            <v>108745.64735017171</v>
          </cell>
          <cell r="G2856">
            <v>0</v>
          </cell>
          <cell r="H2856">
            <v>58751.680199430622</v>
          </cell>
          <cell r="I2856">
            <v>0</v>
          </cell>
          <cell r="J2856">
            <v>0</v>
          </cell>
          <cell r="K2856">
            <v>0</v>
          </cell>
          <cell r="L2856">
            <v>51489.073600006166</v>
          </cell>
          <cell r="M2856">
            <v>0</v>
          </cell>
          <cell r="N2856">
            <v>0</v>
          </cell>
          <cell r="O2856">
            <v>0</v>
          </cell>
          <cell r="P2856">
            <v>0</v>
          </cell>
          <cell r="Q2856">
            <v>0</v>
          </cell>
          <cell r="R2856">
            <v>0</v>
          </cell>
          <cell r="S2856">
            <v>0</v>
          </cell>
          <cell r="T2856">
            <v>0</v>
          </cell>
          <cell r="U2856">
            <v>0</v>
          </cell>
          <cell r="V2856">
            <v>218986.40114960851</v>
          </cell>
        </row>
        <row r="2857">
          <cell r="D2857" t="str">
            <v>DL.CXX</v>
          </cell>
          <cell r="E2857">
            <v>0</v>
          </cell>
          <cell r="F2857">
            <v>7160258.9605803629</v>
          </cell>
          <cell r="G2857">
            <v>0</v>
          </cell>
          <cell r="H2857">
            <v>4229578.7870057793</v>
          </cell>
          <cell r="I2857">
            <v>0</v>
          </cell>
          <cell r="J2857">
            <v>0</v>
          </cell>
          <cell r="K2857">
            <v>0</v>
          </cell>
          <cell r="L2857">
            <v>1769764.0033495373</v>
          </cell>
          <cell r="M2857">
            <v>0</v>
          </cell>
          <cell r="N2857">
            <v>0</v>
          </cell>
          <cell r="O2857">
            <v>0</v>
          </cell>
          <cell r="P2857">
            <v>0</v>
          </cell>
          <cell r="Q2857">
            <v>0</v>
          </cell>
          <cell r="R2857">
            <v>0</v>
          </cell>
          <cell r="S2857">
            <v>0</v>
          </cell>
          <cell r="T2857">
            <v>0</v>
          </cell>
          <cell r="U2857">
            <v>0</v>
          </cell>
          <cell r="V2857">
            <v>13159601.750935679</v>
          </cell>
        </row>
        <row r="2858">
          <cell r="D2858" t="str">
            <v>DL.R</v>
          </cell>
          <cell r="E2858">
            <v>0</v>
          </cell>
          <cell r="F2858">
            <v>17.365078812297121</v>
          </cell>
          <cell r="G2858">
            <v>0</v>
          </cell>
          <cell r="H2858">
            <v>2.2392521633987972E-2</v>
          </cell>
          <cell r="I2858">
            <v>0</v>
          </cell>
          <cell r="J2858">
            <v>0</v>
          </cell>
          <cell r="K2858">
            <v>0</v>
          </cell>
          <cell r="L2858">
            <v>3.2620022825999746E-3</v>
          </cell>
          <cell r="M2858">
            <v>0</v>
          </cell>
          <cell r="N2858">
            <v>0</v>
          </cell>
          <cell r="O2858">
            <v>0</v>
          </cell>
          <cell r="P2858">
            <v>0</v>
          </cell>
          <cell r="Q2858">
            <v>0</v>
          </cell>
          <cell r="R2858">
            <v>0</v>
          </cell>
          <cell r="S2858">
            <v>0</v>
          </cell>
          <cell r="T2858">
            <v>0</v>
          </cell>
          <cell r="U2858">
            <v>0</v>
          </cell>
          <cell r="V2858">
            <v>17.39073333621371</v>
          </cell>
        </row>
        <row r="2859">
          <cell r="D2859" t="str">
            <v>DL.NR</v>
          </cell>
          <cell r="E2859">
            <v>0</v>
          </cell>
          <cell r="F2859">
            <v>166785.31078899762</v>
          </cell>
          <cell r="G2859">
            <v>0</v>
          </cell>
          <cell r="H2859">
            <v>218868.28010315474</v>
          </cell>
          <cell r="I2859">
            <v>0</v>
          </cell>
          <cell r="J2859">
            <v>0</v>
          </cell>
          <cell r="K2859">
            <v>0</v>
          </cell>
          <cell r="L2859">
            <v>83939.40767687645</v>
          </cell>
          <cell r="M2859">
            <v>0</v>
          </cell>
          <cell r="N2859">
            <v>0</v>
          </cell>
          <cell r="O2859">
            <v>0</v>
          </cell>
          <cell r="P2859">
            <v>0</v>
          </cell>
          <cell r="Q2859">
            <v>0</v>
          </cell>
          <cell r="R2859">
            <v>0</v>
          </cell>
          <cell r="S2859">
            <v>0</v>
          </cell>
          <cell r="T2859">
            <v>0</v>
          </cell>
          <cell r="U2859">
            <v>0</v>
          </cell>
          <cell r="V2859">
            <v>469592.99856902886</v>
          </cell>
        </row>
        <row r="2860">
          <cell r="D2860" t="str">
            <v>DL.CXXR</v>
          </cell>
          <cell r="E2860">
            <v>0</v>
          </cell>
          <cell r="F2860">
            <v>5024.9746795221336</v>
          </cell>
          <cell r="G2860">
            <v>0</v>
          </cell>
          <cell r="H2860">
            <v>37.082015825884071</v>
          </cell>
          <cell r="I2860">
            <v>0</v>
          </cell>
          <cell r="J2860">
            <v>0</v>
          </cell>
          <cell r="K2860">
            <v>0</v>
          </cell>
          <cell r="L2860">
            <v>23.940283225633312</v>
          </cell>
          <cell r="M2860">
            <v>0</v>
          </cell>
          <cell r="N2860">
            <v>0</v>
          </cell>
          <cell r="O2860">
            <v>0</v>
          </cell>
          <cell r="P2860">
            <v>0</v>
          </cell>
          <cell r="Q2860">
            <v>0</v>
          </cell>
          <cell r="R2860">
            <v>0</v>
          </cell>
          <cell r="S2860">
            <v>0</v>
          </cell>
          <cell r="T2860">
            <v>0</v>
          </cell>
          <cell r="U2860">
            <v>0</v>
          </cell>
          <cell r="V2860">
            <v>5085.9969785736512</v>
          </cell>
        </row>
        <row r="2861">
          <cell r="D2861" t="str">
            <v>DL.CXXNR</v>
          </cell>
          <cell r="E2861">
            <v>0</v>
          </cell>
          <cell r="F2861">
            <v>18.22435794347248</v>
          </cell>
          <cell r="G2861">
            <v>0</v>
          </cell>
          <cell r="H2861">
            <v>2.2392521633987961E-2</v>
          </cell>
          <cell r="I2861">
            <v>0</v>
          </cell>
          <cell r="J2861">
            <v>0</v>
          </cell>
          <cell r="K2861">
            <v>0</v>
          </cell>
          <cell r="L2861">
            <v>5.6814737535142244E-3</v>
          </cell>
          <cell r="M2861">
            <v>0</v>
          </cell>
          <cell r="N2861">
            <v>0</v>
          </cell>
          <cell r="O2861">
            <v>0</v>
          </cell>
          <cell r="P2861">
            <v>0</v>
          </cell>
          <cell r="Q2861">
            <v>0</v>
          </cell>
          <cell r="R2861">
            <v>0</v>
          </cell>
          <cell r="S2861">
            <v>0</v>
          </cell>
          <cell r="T2861">
            <v>0</v>
          </cell>
          <cell r="U2861">
            <v>0</v>
          </cell>
          <cell r="V2861">
            <v>18.252431938859985</v>
          </cell>
        </row>
        <row r="2862"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  <cell r="M2862">
            <v>0</v>
          </cell>
          <cell r="N2862">
            <v>0</v>
          </cell>
          <cell r="O2862">
            <v>0</v>
          </cell>
          <cell r="P2862">
            <v>0</v>
          </cell>
          <cell r="Q2862">
            <v>0</v>
          </cell>
          <cell r="R2862">
            <v>0</v>
          </cell>
          <cell r="S2862">
            <v>0</v>
          </cell>
          <cell r="T2862">
            <v>0</v>
          </cell>
          <cell r="U2862">
            <v>0</v>
          </cell>
          <cell r="V2862">
            <v>0</v>
          </cell>
        </row>
        <row r="2863">
          <cell r="D2863" t="str">
            <v/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  <cell r="M2863">
            <v>0</v>
          </cell>
          <cell r="N2863">
            <v>0</v>
          </cell>
          <cell r="O2863">
            <v>0</v>
          </cell>
          <cell r="P2863">
            <v>0</v>
          </cell>
          <cell r="Q2863">
            <v>0</v>
          </cell>
          <cell r="R2863">
            <v>0</v>
          </cell>
          <cell r="S2863">
            <v>0</v>
          </cell>
          <cell r="T2863">
            <v>0</v>
          </cell>
          <cell r="U2863">
            <v>0</v>
          </cell>
          <cell r="V2863">
            <v>0</v>
          </cell>
        </row>
        <row r="2864">
          <cell r="D2864" t="str">
            <v>DH</v>
          </cell>
          <cell r="E2864">
            <v>0</v>
          </cell>
          <cell r="F2864">
            <v>11689375.338585747</v>
          </cell>
          <cell r="G2864">
            <v>0</v>
          </cell>
          <cell r="H2864">
            <v>5866634.3924419023</v>
          </cell>
          <cell r="I2864">
            <v>0</v>
          </cell>
          <cell r="J2864">
            <v>0</v>
          </cell>
          <cell r="K2864">
            <v>0</v>
          </cell>
          <cell r="L2864">
            <v>1423556.3047723195</v>
          </cell>
          <cell r="M2864">
            <v>0</v>
          </cell>
          <cell r="N2864">
            <v>0</v>
          </cell>
          <cell r="O2864">
            <v>0</v>
          </cell>
          <cell r="P2864">
            <v>0</v>
          </cell>
          <cell r="Q2864">
            <v>0</v>
          </cell>
          <cell r="R2864">
            <v>0</v>
          </cell>
          <cell r="S2864">
            <v>0</v>
          </cell>
          <cell r="T2864">
            <v>0</v>
          </cell>
          <cell r="U2864">
            <v>0</v>
          </cell>
          <cell r="V2864">
            <v>18979566.035799969</v>
          </cell>
        </row>
        <row r="2865">
          <cell r="D2865" t="str">
            <v>DH.A</v>
          </cell>
          <cell r="E2865">
            <v>0</v>
          </cell>
          <cell r="F2865">
            <v>120713.02248283598</v>
          </cell>
          <cell r="G2865">
            <v>0</v>
          </cell>
          <cell r="H2865">
            <v>41874.290285928015</v>
          </cell>
          <cell r="I2865">
            <v>0</v>
          </cell>
          <cell r="J2865">
            <v>0</v>
          </cell>
          <cell r="K2865">
            <v>0</v>
          </cell>
          <cell r="L2865">
            <v>12134.638138201388</v>
          </cell>
          <cell r="M2865">
            <v>0</v>
          </cell>
          <cell r="N2865">
            <v>0</v>
          </cell>
          <cell r="O2865">
            <v>0</v>
          </cell>
          <cell r="P2865">
            <v>0</v>
          </cell>
          <cell r="Q2865">
            <v>0</v>
          </cell>
          <cell r="R2865">
            <v>0</v>
          </cell>
          <cell r="S2865">
            <v>0</v>
          </cell>
          <cell r="T2865">
            <v>0</v>
          </cell>
          <cell r="U2865">
            <v>0</v>
          </cell>
          <cell r="V2865">
            <v>174721.95090696536</v>
          </cell>
        </row>
        <row r="2866">
          <cell r="D2866" t="str">
            <v>DH.C</v>
          </cell>
          <cell r="E2866">
            <v>0</v>
          </cell>
          <cell r="F2866">
            <v>5796618.0201539546</v>
          </cell>
          <cell r="G2866">
            <v>0</v>
          </cell>
          <cell r="H2866">
            <v>3267596.043865806</v>
          </cell>
          <cell r="I2866">
            <v>0</v>
          </cell>
          <cell r="J2866">
            <v>0</v>
          </cell>
          <cell r="K2866">
            <v>0</v>
          </cell>
          <cell r="L2866">
            <v>800790.88535565825</v>
          </cell>
          <cell r="M2866">
            <v>0</v>
          </cell>
          <cell r="N2866">
            <v>0</v>
          </cell>
          <cell r="O2866">
            <v>0</v>
          </cell>
          <cell r="P2866">
            <v>0</v>
          </cell>
          <cell r="Q2866">
            <v>0</v>
          </cell>
          <cell r="R2866">
            <v>0</v>
          </cell>
          <cell r="S2866">
            <v>0</v>
          </cell>
          <cell r="T2866">
            <v>0</v>
          </cell>
          <cell r="U2866">
            <v>0</v>
          </cell>
          <cell r="V2866">
            <v>9865004.9493754189</v>
          </cell>
        </row>
        <row r="2867">
          <cell r="D2867" t="str">
            <v>DH.D1</v>
          </cell>
          <cell r="E2867">
            <v>0</v>
          </cell>
          <cell r="F2867">
            <v>670193.12507562281</v>
          </cell>
          <cell r="G2867">
            <v>0</v>
          </cell>
          <cell r="H2867">
            <v>245698.63661521487</v>
          </cell>
          <cell r="I2867">
            <v>0</v>
          </cell>
          <cell r="J2867">
            <v>0</v>
          </cell>
          <cell r="K2867">
            <v>0</v>
          </cell>
          <cell r="L2867">
            <v>82471.334247692255</v>
          </cell>
          <cell r="M2867">
            <v>0</v>
          </cell>
          <cell r="N2867">
            <v>0</v>
          </cell>
          <cell r="O2867">
            <v>0</v>
          </cell>
          <cell r="P2867">
            <v>0</v>
          </cell>
          <cell r="Q2867">
            <v>0</v>
          </cell>
          <cell r="R2867">
            <v>0</v>
          </cell>
          <cell r="S2867">
            <v>0</v>
          </cell>
          <cell r="T2867">
            <v>0</v>
          </cell>
          <cell r="U2867">
            <v>0</v>
          </cell>
          <cell r="V2867">
            <v>998363.09593852994</v>
          </cell>
        </row>
        <row r="2868">
          <cell r="D2868" t="str">
            <v>DH.D2</v>
          </cell>
          <cell r="E2868">
            <v>0</v>
          </cell>
          <cell r="F2868">
            <v>430360.169670314</v>
          </cell>
          <cell r="G2868">
            <v>0</v>
          </cell>
          <cell r="H2868">
            <v>66883.796350524979</v>
          </cell>
          <cell r="I2868">
            <v>0</v>
          </cell>
          <cell r="J2868">
            <v>0</v>
          </cell>
          <cell r="K2868">
            <v>0</v>
          </cell>
          <cell r="L2868">
            <v>72837.962724262718</v>
          </cell>
          <cell r="M2868">
            <v>0</v>
          </cell>
          <cell r="N2868">
            <v>0</v>
          </cell>
          <cell r="O2868">
            <v>0</v>
          </cell>
          <cell r="P2868">
            <v>0</v>
          </cell>
          <cell r="Q2868">
            <v>0</v>
          </cell>
          <cell r="R2868">
            <v>0</v>
          </cell>
          <cell r="S2868">
            <v>0</v>
          </cell>
          <cell r="T2868">
            <v>0</v>
          </cell>
          <cell r="U2868">
            <v>0</v>
          </cell>
          <cell r="V2868">
            <v>570081.92874510167</v>
          </cell>
        </row>
        <row r="2869">
          <cell r="D2869" t="str">
            <v>DH.DK</v>
          </cell>
          <cell r="E2869">
            <v>0</v>
          </cell>
          <cell r="F2869">
            <v>25313.233820909853</v>
          </cell>
          <cell r="G2869">
            <v>0</v>
          </cell>
          <cell r="H2869">
            <v>10229.713622109166</v>
          </cell>
          <cell r="I2869">
            <v>0</v>
          </cell>
          <cell r="J2869">
            <v>0</v>
          </cell>
          <cell r="K2869">
            <v>0</v>
          </cell>
          <cell r="L2869">
            <v>1933.3245695766329</v>
          </cell>
          <cell r="M2869">
            <v>0</v>
          </cell>
          <cell r="N2869">
            <v>0</v>
          </cell>
          <cell r="O2869">
            <v>0</v>
          </cell>
          <cell r="P2869">
            <v>0</v>
          </cell>
          <cell r="Q2869">
            <v>0</v>
          </cell>
          <cell r="R2869">
            <v>0</v>
          </cell>
          <cell r="S2869">
            <v>0</v>
          </cell>
          <cell r="T2869">
            <v>0</v>
          </cell>
          <cell r="U2869">
            <v>0</v>
          </cell>
          <cell r="V2869">
            <v>37476.272012595648</v>
          </cell>
        </row>
        <row r="2870">
          <cell r="D2870" t="str">
            <v>DH.D3</v>
          </cell>
          <cell r="E2870">
            <v>0</v>
          </cell>
          <cell r="F2870">
            <v>492958.81496722437</v>
          </cell>
          <cell r="G2870">
            <v>0</v>
          </cell>
          <cell r="H2870">
            <v>154641.76999848287</v>
          </cell>
          <cell r="I2870">
            <v>0</v>
          </cell>
          <cell r="J2870">
            <v>0</v>
          </cell>
          <cell r="K2870">
            <v>0</v>
          </cell>
          <cell r="L2870">
            <v>20635.239196395487</v>
          </cell>
          <cell r="M2870">
            <v>0</v>
          </cell>
          <cell r="N2870">
            <v>0</v>
          </cell>
          <cell r="O2870">
            <v>0</v>
          </cell>
          <cell r="P2870">
            <v>0</v>
          </cell>
          <cell r="Q2870">
            <v>0</v>
          </cell>
          <cell r="R2870">
            <v>0</v>
          </cell>
          <cell r="S2870">
            <v>0</v>
          </cell>
          <cell r="T2870">
            <v>0</v>
          </cell>
          <cell r="U2870">
            <v>0</v>
          </cell>
          <cell r="V2870">
            <v>668235.82416210277</v>
          </cell>
        </row>
        <row r="2871">
          <cell r="D2871" t="str">
            <v>DH.D4</v>
          </cell>
          <cell r="E2871">
            <v>0</v>
          </cell>
          <cell r="F2871">
            <v>287261.28026229062</v>
          </cell>
          <cell r="G2871">
            <v>0</v>
          </cell>
          <cell r="H2871">
            <v>168094.22136712458</v>
          </cell>
          <cell r="I2871">
            <v>0</v>
          </cell>
          <cell r="J2871">
            <v>0</v>
          </cell>
          <cell r="K2871">
            <v>0</v>
          </cell>
          <cell r="L2871">
            <v>55156.743238995106</v>
          </cell>
          <cell r="M2871">
            <v>0</v>
          </cell>
          <cell r="N2871">
            <v>0</v>
          </cell>
          <cell r="O2871">
            <v>0</v>
          </cell>
          <cell r="P2871">
            <v>0</v>
          </cell>
          <cell r="Q2871">
            <v>0</v>
          </cell>
          <cell r="R2871">
            <v>0</v>
          </cell>
          <cell r="S2871">
            <v>0</v>
          </cell>
          <cell r="T2871">
            <v>0</v>
          </cell>
          <cell r="U2871">
            <v>0</v>
          </cell>
          <cell r="V2871">
            <v>510512.24486841029</v>
          </cell>
        </row>
        <row r="2872"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6.1355739183900351E-3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  <cell r="M2872">
            <v>0</v>
          </cell>
          <cell r="N2872">
            <v>0</v>
          </cell>
          <cell r="O2872">
            <v>0</v>
          </cell>
          <cell r="P2872">
            <v>0</v>
          </cell>
          <cell r="Q2872">
            <v>0</v>
          </cell>
          <cell r="R2872">
            <v>0</v>
          </cell>
          <cell r="S2872">
            <v>0</v>
          </cell>
          <cell r="T2872">
            <v>0</v>
          </cell>
          <cell r="U2872">
            <v>0</v>
          </cell>
          <cell r="V2872">
            <v>6.1355739183900351E-3</v>
          </cell>
        </row>
        <row r="2873"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1.2912274933145805E-2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  <cell r="M2873">
            <v>0</v>
          </cell>
          <cell r="N2873">
            <v>0</v>
          </cell>
          <cell r="O2873">
            <v>0</v>
          </cell>
          <cell r="P2873">
            <v>0</v>
          </cell>
          <cell r="Q2873">
            <v>0</v>
          </cell>
          <cell r="R2873">
            <v>0</v>
          </cell>
          <cell r="S2873">
            <v>0</v>
          </cell>
          <cell r="T2873">
            <v>0</v>
          </cell>
          <cell r="U2873">
            <v>0</v>
          </cell>
          <cell r="V2873">
            <v>1.2912274933145805E-2</v>
          </cell>
        </row>
        <row r="2874"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1.2912274933145805E-2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  <cell r="M2874">
            <v>0</v>
          </cell>
          <cell r="N2874">
            <v>0</v>
          </cell>
          <cell r="O2874">
            <v>0</v>
          </cell>
          <cell r="P2874">
            <v>0</v>
          </cell>
          <cell r="Q2874">
            <v>0</v>
          </cell>
          <cell r="R2874">
            <v>0</v>
          </cell>
          <cell r="S2874">
            <v>0</v>
          </cell>
          <cell r="T2874">
            <v>0</v>
          </cell>
          <cell r="U2874">
            <v>0</v>
          </cell>
          <cell r="V2874">
            <v>1.2912274933145805E-2</v>
          </cell>
        </row>
        <row r="2875">
          <cell r="D2875" t="str">
            <v/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  <cell r="M2875">
            <v>0</v>
          </cell>
          <cell r="N2875">
            <v>0</v>
          </cell>
          <cell r="O2875">
            <v>0</v>
          </cell>
          <cell r="P2875">
            <v>0</v>
          </cell>
          <cell r="Q2875">
            <v>0</v>
          </cell>
          <cell r="R2875">
            <v>0</v>
          </cell>
          <cell r="S2875">
            <v>0</v>
          </cell>
          <cell r="T2875">
            <v>0</v>
          </cell>
          <cell r="U2875">
            <v>0</v>
          </cell>
          <cell r="V2875">
            <v>0</v>
          </cell>
        </row>
        <row r="2876">
          <cell r="D2876" t="str">
            <v/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  <cell r="M2876">
            <v>0</v>
          </cell>
          <cell r="N2876">
            <v>0</v>
          </cell>
          <cell r="O2876">
            <v>0</v>
          </cell>
          <cell r="P2876">
            <v>0</v>
          </cell>
          <cell r="Q2876">
            <v>0</v>
          </cell>
          <cell r="R2876">
            <v>0</v>
          </cell>
          <cell r="S2876">
            <v>0</v>
          </cell>
          <cell r="T2876">
            <v>0</v>
          </cell>
          <cell r="U2876">
            <v>0</v>
          </cell>
          <cell r="V2876">
            <v>0</v>
          </cell>
        </row>
        <row r="2877">
          <cell r="D2877" t="str">
            <v/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  <cell r="M2877">
            <v>0</v>
          </cell>
          <cell r="N2877">
            <v>0</v>
          </cell>
          <cell r="O2877">
            <v>0</v>
          </cell>
          <cell r="P2877">
            <v>0</v>
          </cell>
          <cell r="Q2877">
            <v>0</v>
          </cell>
          <cell r="R2877">
            <v>0</v>
          </cell>
          <cell r="S2877">
            <v>0</v>
          </cell>
          <cell r="T2877">
            <v>0</v>
          </cell>
          <cell r="U2877">
            <v>0</v>
          </cell>
          <cell r="V2877">
            <v>0</v>
          </cell>
        </row>
        <row r="2878">
          <cell r="D2878" t="str">
            <v>DHk</v>
          </cell>
          <cell r="E2878">
            <v>0</v>
          </cell>
          <cell r="F2878">
            <v>0</v>
          </cell>
          <cell r="G2878">
            <v>44.867435430249039</v>
          </cell>
          <cell r="H2878">
            <v>1.141766728520658E-2</v>
          </cell>
          <cell r="I2878">
            <v>0</v>
          </cell>
          <cell r="J2878">
            <v>0</v>
          </cell>
          <cell r="K2878">
            <v>0</v>
          </cell>
          <cell r="L2878">
            <v>3.0838107166340895E-3</v>
          </cell>
          <cell r="M2878">
            <v>0</v>
          </cell>
          <cell r="N2878">
            <v>0</v>
          </cell>
          <cell r="O2878">
            <v>0</v>
          </cell>
          <cell r="P2878">
            <v>0</v>
          </cell>
          <cell r="Q2878">
            <v>0</v>
          </cell>
          <cell r="R2878">
            <v>0</v>
          </cell>
          <cell r="S2878">
            <v>0</v>
          </cell>
          <cell r="T2878">
            <v>0</v>
          </cell>
          <cell r="U2878">
            <v>0</v>
          </cell>
          <cell r="V2878">
            <v>44.881936908250879</v>
          </cell>
        </row>
        <row r="2879">
          <cell r="D2879" t="str">
            <v>DHDKk</v>
          </cell>
          <cell r="E2879">
            <v>0</v>
          </cell>
          <cell r="F2879">
            <v>0</v>
          </cell>
          <cell r="G2879">
            <v>23.627705723522208</v>
          </cell>
          <cell r="H2879">
            <v>8.2392611478168416E-3</v>
          </cell>
          <cell r="I2879">
            <v>0</v>
          </cell>
          <cell r="J2879">
            <v>0</v>
          </cell>
          <cell r="K2879">
            <v>0</v>
          </cell>
          <cell r="L2879">
            <v>3.8689527089059584E-3</v>
          </cell>
          <cell r="M2879">
            <v>0</v>
          </cell>
          <cell r="N2879">
            <v>0</v>
          </cell>
          <cell r="O2879">
            <v>0</v>
          </cell>
          <cell r="P2879">
            <v>0</v>
          </cell>
          <cell r="Q2879">
            <v>0</v>
          </cell>
          <cell r="R2879">
            <v>0</v>
          </cell>
          <cell r="S2879">
            <v>0</v>
          </cell>
          <cell r="T2879">
            <v>0</v>
          </cell>
          <cell r="U2879">
            <v>0</v>
          </cell>
          <cell r="V2879">
            <v>23.639813937378932</v>
          </cell>
        </row>
        <row r="2880">
          <cell r="D2880" t="str">
            <v/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  <cell r="M2880">
            <v>0</v>
          </cell>
          <cell r="N2880">
            <v>0</v>
          </cell>
          <cell r="O2880">
            <v>0</v>
          </cell>
          <cell r="P2880">
            <v>0</v>
          </cell>
          <cell r="Q2880">
            <v>0</v>
          </cell>
          <cell r="R2880">
            <v>0</v>
          </cell>
          <cell r="S2880">
            <v>0</v>
          </cell>
          <cell r="T2880">
            <v>0</v>
          </cell>
          <cell r="U2880">
            <v>0</v>
          </cell>
          <cell r="V2880">
            <v>0</v>
          </cell>
        </row>
        <row r="2881">
          <cell r="D2881" t="str">
            <v/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  <cell r="M2881">
            <v>0</v>
          </cell>
          <cell r="N2881">
            <v>0</v>
          </cell>
          <cell r="O2881">
            <v>0</v>
          </cell>
          <cell r="P2881">
            <v>0</v>
          </cell>
          <cell r="Q2881">
            <v>0</v>
          </cell>
          <cell r="R2881">
            <v>0</v>
          </cell>
          <cell r="S2881">
            <v>0</v>
          </cell>
          <cell r="T2881">
            <v>0</v>
          </cell>
          <cell r="U2881">
            <v>0</v>
          </cell>
          <cell r="V2881">
            <v>0</v>
          </cell>
        </row>
        <row r="2882">
          <cell r="D2882" t="str">
            <v/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  <cell r="M2882">
            <v>0</v>
          </cell>
          <cell r="N2882">
            <v>0</v>
          </cell>
          <cell r="O2882">
            <v>0</v>
          </cell>
          <cell r="P2882">
            <v>0</v>
          </cell>
          <cell r="Q2882">
            <v>0</v>
          </cell>
          <cell r="R2882">
            <v>0</v>
          </cell>
          <cell r="S2882">
            <v>0</v>
          </cell>
          <cell r="T2882">
            <v>0</v>
          </cell>
          <cell r="U2882">
            <v>0</v>
          </cell>
          <cell r="V2882">
            <v>0</v>
          </cell>
        </row>
        <row r="2883">
          <cell r="D2883" t="str">
            <v/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  <cell r="M2883">
            <v>0</v>
          </cell>
          <cell r="N2883">
            <v>0</v>
          </cell>
          <cell r="O2883">
            <v>0</v>
          </cell>
          <cell r="P2883">
            <v>0</v>
          </cell>
          <cell r="Q2883">
            <v>0</v>
          </cell>
          <cell r="R2883">
            <v>0</v>
          </cell>
          <cell r="S2883">
            <v>0</v>
          </cell>
          <cell r="T2883">
            <v>0</v>
          </cell>
          <cell r="U2883">
            <v>0</v>
          </cell>
          <cell r="V2883">
            <v>0</v>
          </cell>
        </row>
        <row r="2884">
          <cell r="D2884" t="str">
            <v/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  <cell r="M2884">
            <v>0</v>
          </cell>
          <cell r="N2884">
            <v>0</v>
          </cell>
          <cell r="O2884">
            <v>0</v>
          </cell>
          <cell r="P2884">
            <v>0</v>
          </cell>
          <cell r="Q2884">
            <v>0</v>
          </cell>
          <cell r="R2884">
            <v>0</v>
          </cell>
          <cell r="S2884">
            <v>0</v>
          </cell>
          <cell r="T2884">
            <v>0</v>
          </cell>
          <cell r="U2884">
            <v>0</v>
          </cell>
          <cell r="V2884">
            <v>0</v>
          </cell>
        </row>
        <row r="2885">
          <cell r="D2885" t="str">
            <v/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  <cell r="M2885">
            <v>0</v>
          </cell>
          <cell r="N2885">
            <v>0</v>
          </cell>
          <cell r="O2885">
            <v>0</v>
          </cell>
          <cell r="P2885">
            <v>0</v>
          </cell>
          <cell r="Q2885">
            <v>0</v>
          </cell>
          <cell r="R2885">
            <v>0</v>
          </cell>
          <cell r="S2885">
            <v>0</v>
          </cell>
          <cell r="T2885">
            <v>0</v>
          </cell>
          <cell r="U2885">
            <v>0</v>
          </cell>
          <cell r="V2885">
            <v>0</v>
          </cell>
        </row>
        <row r="2886">
          <cell r="D2886" t="str">
            <v/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  <cell r="M2886">
            <v>0</v>
          </cell>
          <cell r="N2886">
            <v>0</v>
          </cell>
          <cell r="O2886">
            <v>0</v>
          </cell>
          <cell r="P2886">
            <v>0</v>
          </cell>
          <cell r="Q2886">
            <v>0</v>
          </cell>
          <cell r="R2886">
            <v>0</v>
          </cell>
          <cell r="S2886">
            <v>0</v>
          </cell>
          <cell r="T2886">
            <v>0</v>
          </cell>
          <cell r="U2886">
            <v>0</v>
          </cell>
          <cell r="V2886">
            <v>0</v>
          </cell>
        </row>
        <row r="2887">
          <cell r="D2887" t="str">
            <v/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  <cell r="M2887">
            <v>0</v>
          </cell>
          <cell r="N2887">
            <v>0</v>
          </cell>
          <cell r="O2887">
            <v>0</v>
          </cell>
          <cell r="P2887">
            <v>0</v>
          </cell>
          <cell r="Q2887">
            <v>0</v>
          </cell>
          <cell r="R2887">
            <v>0</v>
          </cell>
          <cell r="S2887">
            <v>0</v>
          </cell>
          <cell r="T2887">
            <v>0</v>
          </cell>
          <cell r="U2887">
            <v>0</v>
          </cell>
          <cell r="V2887">
            <v>0</v>
          </cell>
        </row>
        <row r="2888">
          <cell r="D2888" t="str">
            <v/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  <cell r="M2888">
            <v>0</v>
          </cell>
          <cell r="N2888">
            <v>0</v>
          </cell>
          <cell r="O2888">
            <v>0</v>
          </cell>
          <cell r="P2888">
            <v>0</v>
          </cell>
          <cell r="Q2888">
            <v>0</v>
          </cell>
          <cell r="R2888">
            <v>0</v>
          </cell>
          <cell r="S2888">
            <v>0</v>
          </cell>
          <cell r="T2888">
            <v>0</v>
          </cell>
          <cell r="U2888">
            <v>0</v>
          </cell>
          <cell r="V2888">
            <v>0</v>
          </cell>
        </row>
        <row r="2889">
          <cell r="D2889" t="str">
            <v>DS.A</v>
          </cell>
          <cell r="E2889">
            <v>0</v>
          </cell>
          <cell r="F2889">
            <v>179288.0660829712</v>
          </cell>
          <cell r="G2889">
            <v>0</v>
          </cell>
          <cell r="H2889">
            <v>596404.16695826466</v>
          </cell>
          <cell r="I2889">
            <v>0</v>
          </cell>
          <cell r="J2889">
            <v>0</v>
          </cell>
          <cell r="K2889">
            <v>0</v>
          </cell>
          <cell r="L2889">
            <v>22934.343023067577</v>
          </cell>
          <cell r="M2889">
            <v>0</v>
          </cell>
          <cell r="N2889">
            <v>0</v>
          </cell>
          <cell r="O2889">
            <v>0</v>
          </cell>
          <cell r="P2889">
            <v>0</v>
          </cell>
          <cell r="Q2889">
            <v>0</v>
          </cell>
          <cell r="R2889">
            <v>0</v>
          </cell>
          <cell r="S2889">
            <v>0</v>
          </cell>
          <cell r="T2889">
            <v>0</v>
          </cell>
          <cell r="U2889">
            <v>0</v>
          </cell>
          <cell r="V2889">
            <v>798626.5760643034</v>
          </cell>
        </row>
        <row r="2890">
          <cell r="D2890" t="str">
            <v>DS.G</v>
          </cell>
          <cell r="E2890">
            <v>0</v>
          </cell>
          <cell r="F2890">
            <v>312675.23073072586</v>
          </cell>
          <cell r="G2890">
            <v>0</v>
          </cell>
          <cell r="H2890">
            <v>1033829.9737757294</v>
          </cell>
          <cell r="I2890">
            <v>0</v>
          </cell>
          <cell r="J2890">
            <v>0</v>
          </cell>
          <cell r="K2890">
            <v>0</v>
          </cell>
          <cell r="L2890">
            <v>49383.074286192095</v>
          </cell>
          <cell r="M2890">
            <v>0</v>
          </cell>
          <cell r="N2890">
            <v>0</v>
          </cell>
          <cell r="O2890">
            <v>0</v>
          </cell>
          <cell r="P2890">
            <v>0</v>
          </cell>
          <cell r="Q2890">
            <v>0</v>
          </cell>
          <cell r="R2890">
            <v>0</v>
          </cell>
          <cell r="S2890">
            <v>0</v>
          </cell>
          <cell r="T2890">
            <v>0</v>
          </cell>
          <cell r="U2890">
            <v>0</v>
          </cell>
          <cell r="V2890">
            <v>1395888.2787926474</v>
          </cell>
        </row>
        <row r="2891">
          <cell r="D2891" t="str">
            <v>DS.S</v>
          </cell>
          <cell r="E2891">
            <v>0</v>
          </cell>
          <cell r="F2891">
            <v>382300.23047227232</v>
          </cell>
          <cell r="G2891">
            <v>0</v>
          </cell>
          <cell r="H2891">
            <v>946019.76224183256</v>
          </cell>
          <cell r="I2891">
            <v>0</v>
          </cell>
          <cell r="J2891">
            <v>0</v>
          </cell>
          <cell r="K2891">
            <v>0</v>
          </cell>
          <cell r="L2891">
            <v>52617.840113226484</v>
          </cell>
          <cell r="M2891">
            <v>0</v>
          </cell>
          <cell r="N2891">
            <v>0</v>
          </cell>
          <cell r="O2891">
            <v>0</v>
          </cell>
          <cell r="P2891">
            <v>0</v>
          </cell>
          <cell r="Q2891">
            <v>0</v>
          </cell>
          <cell r="R2891">
            <v>0</v>
          </cell>
          <cell r="S2891">
            <v>0</v>
          </cell>
          <cell r="T2891">
            <v>0</v>
          </cell>
          <cell r="U2891">
            <v>0</v>
          </cell>
          <cell r="V2891">
            <v>1380937.8328273315</v>
          </cell>
        </row>
        <row r="2892">
          <cell r="D2892" t="str">
            <v>DSk</v>
          </cell>
          <cell r="E2892">
            <v>0</v>
          </cell>
          <cell r="F2892">
            <v>0</v>
          </cell>
          <cell r="G2892">
            <v>3.7250863263385878</v>
          </cell>
          <cell r="H2892">
            <v>5.0606183624029386E-3</v>
          </cell>
          <cell r="I2892">
            <v>0</v>
          </cell>
          <cell r="J2892">
            <v>0</v>
          </cell>
          <cell r="K2892">
            <v>0</v>
          </cell>
          <cell r="L2892">
            <v>2.3443759186850673E-4</v>
          </cell>
          <cell r="M2892">
            <v>0</v>
          </cell>
          <cell r="N2892">
            <v>0</v>
          </cell>
          <cell r="O2892">
            <v>0</v>
          </cell>
          <cell r="P2892">
            <v>0</v>
          </cell>
          <cell r="Q2892">
            <v>0</v>
          </cell>
          <cell r="R2892">
            <v>0</v>
          </cell>
          <cell r="S2892">
            <v>0</v>
          </cell>
          <cell r="T2892">
            <v>0</v>
          </cell>
          <cell r="U2892">
            <v>0</v>
          </cell>
          <cell r="V2892">
            <v>3.7303813822928591</v>
          </cell>
        </row>
        <row r="2893">
          <cell r="D2893" t="str">
            <v/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  <cell r="M2893">
            <v>0</v>
          </cell>
          <cell r="N2893">
            <v>0</v>
          </cell>
          <cell r="O2893">
            <v>0</v>
          </cell>
          <cell r="P2893">
            <v>0</v>
          </cell>
          <cell r="Q2893">
            <v>0</v>
          </cell>
          <cell r="R2893">
            <v>0</v>
          </cell>
          <cell r="S2893">
            <v>0</v>
          </cell>
          <cell r="T2893">
            <v>0</v>
          </cell>
          <cell r="U2893">
            <v>0</v>
          </cell>
          <cell r="V2893">
            <v>0</v>
          </cell>
        </row>
        <row r="2894">
          <cell r="D2894" t="str">
            <v/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  <cell r="M2894">
            <v>0</v>
          </cell>
          <cell r="N2894">
            <v>0</v>
          </cell>
          <cell r="O2894">
            <v>0</v>
          </cell>
          <cell r="P2894">
            <v>0</v>
          </cell>
          <cell r="Q2894">
            <v>0</v>
          </cell>
          <cell r="R2894">
            <v>0</v>
          </cell>
          <cell r="S2894">
            <v>0</v>
          </cell>
          <cell r="T2894">
            <v>0</v>
          </cell>
          <cell r="U2894">
            <v>0</v>
          </cell>
          <cell r="V2894">
            <v>0</v>
          </cell>
        </row>
        <row r="2895">
          <cell r="D2895" t="str">
            <v/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  <cell r="M2895">
            <v>0</v>
          </cell>
          <cell r="N2895">
            <v>0</v>
          </cell>
          <cell r="O2895">
            <v>0</v>
          </cell>
          <cell r="P2895">
            <v>0</v>
          </cell>
          <cell r="Q2895">
            <v>0</v>
          </cell>
          <cell r="R2895">
            <v>0</v>
          </cell>
          <cell r="S2895">
            <v>0</v>
          </cell>
          <cell r="T2895">
            <v>0</v>
          </cell>
          <cell r="U2895">
            <v>0</v>
          </cell>
          <cell r="V2895">
            <v>0</v>
          </cell>
        </row>
        <row r="2896">
          <cell r="D2896" t="str">
            <v/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  <cell r="M2896">
            <v>0</v>
          </cell>
          <cell r="N2896">
            <v>0</v>
          </cell>
          <cell r="O2896">
            <v>0</v>
          </cell>
          <cell r="P2896">
            <v>0</v>
          </cell>
          <cell r="Q2896">
            <v>0</v>
          </cell>
          <cell r="R2896">
            <v>0</v>
          </cell>
          <cell r="S2896">
            <v>0</v>
          </cell>
          <cell r="T2896">
            <v>0</v>
          </cell>
          <cell r="U2896">
            <v>0</v>
          </cell>
          <cell r="V2896">
            <v>0</v>
          </cell>
        </row>
        <row r="2897">
          <cell r="D2897" t="str">
            <v/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  <cell r="M2897">
            <v>0</v>
          </cell>
          <cell r="N2897">
            <v>0</v>
          </cell>
          <cell r="O2897">
            <v>0</v>
          </cell>
          <cell r="P2897">
            <v>0</v>
          </cell>
          <cell r="Q2897">
            <v>0</v>
          </cell>
          <cell r="R2897">
            <v>0</v>
          </cell>
          <cell r="S2897">
            <v>0</v>
          </cell>
          <cell r="T2897">
            <v>0</v>
          </cell>
          <cell r="U2897">
            <v>0</v>
          </cell>
          <cell r="V2897">
            <v>0</v>
          </cell>
        </row>
        <row r="2898">
          <cell r="D2898" t="str">
            <v/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  <cell r="M2898">
            <v>0</v>
          </cell>
          <cell r="N2898">
            <v>0</v>
          </cell>
          <cell r="O2898">
            <v>0</v>
          </cell>
          <cell r="P2898">
            <v>0</v>
          </cell>
          <cell r="Q2898">
            <v>0</v>
          </cell>
          <cell r="R2898">
            <v>0</v>
          </cell>
          <cell r="S2898">
            <v>0</v>
          </cell>
          <cell r="T2898">
            <v>0</v>
          </cell>
          <cell r="U2898">
            <v>0</v>
          </cell>
          <cell r="V2898">
            <v>0</v>
          </cell>
        </row>
        <row r="2899">
          <cell r="D2899" t="str">
            <v/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  <cell r="M2899">
            <v>0</v>
          </cell>
          <cell r="N2899">
            <v>0</v>
          </cell>
          <cell r="O2899">
            <v>0</v>
          </cell>
          <cell r="P2899">
            <v>0</v>
          </cell>
          <cell r="Q2899">
            <v>0</v>
          </cell>
          <cell r="R2899">
            <v>0</v>
          </cell>
          <cell r="S2899">
            <v>0</v>
          </cell>
          <cell r="T2899">
            <v>0</v>
          </cell>
          <cell r="U2899">
            <v>0</v>
          </cell>
          <cell r="V2899">
            <v>0</v>
          </cell>
        </row>
        <row r="2900">
          <cell r="E2900">
            <v>17561814.063874524</v>
          </cell>
          <cell r="F2900">
            <v>61884931.479303934</v>
          </cell>
          <cell r="G2900">
            <v>249.80611144602273</v>
          </cell>
          <cell r="H2900">
            <v>157542988.65531871</v>
          </cell>
          <cell r="I2900">
            <v>91085073.43886669</v>
          </cell>
          <cell r="J2900">
            <v>41227128.850630254</v>
          </cell>
          <cell r="K2900">
            <v>28227418.782618225</v>
          </cell>
          <cell r="L2900">
            <v>25501711.488717146</v>
          </cell>
          <cell r="M2900">
            <v>0</v>
          </cell>
          <cell r="N2900">
            <v>0</v>
          </cell>
          <cell r="O2900">
            <v>0</v>
          </cell>
          <cell r="P2900">
            <v>0</v>
          </cell>
          <cell r="Q2900">
            <v>0</v>
          </cell>
          <cell r="R2900">
            <v>0</v>
          </cell>
          <cell r="S2900">
            <v>0</v>
          </cell>
          <cell r="T2900">
            <v>0</v>
          </cell>
          <cell r="U2900">
            <v>0</v>
          </cell>
          <cell r="V2900">
            <v>423031316.56544095</v>
          </cell>
        </row>
      </sheetData>
      <sheetData sheetId="22" refreshError="1"/>
      <sheetData sheetId="23" refreshError="1">
        <row r="7">
          <cell r="D7" t="str">
            <v xml:space="preserve">Data used for </v>
          </cell>
        </row>
        <row r="20">
          <cell r="I20" t="str">
            <v>optimises TUOS years t+1 onwards (uniform price increase required to maximise revenue)</v>
          </cell>
        </row>
        <row r="26">
          <cell r="I26">
            <v>1.0101516274467479</v>
          </cell>
          <cell r="J26">
            <v>115121150062.70634</v>
          </cell>
          <cell r="K26">
            <v>113358401182.89882</v>
          </cell>
          <cell r="L26">
            <v>112954683049.54387</v>
          </cell>
          <cell r="M26">
            <v>115449074182.85413</v>
          </cell>
          <cell r="N26">
            <v>117146248345.84842</v>
          </cell>
          <cell r="O26">
            <v>114396120568.19771</v>
          </cell>
          <cell r="P26">
            <v>112829649309.00761</v>
          </cell>
          <cell r="Q26">
            <v>112835305673.27832</v>
          </cell>
        </row>
        <row r="32">
          <cell r="I32">
            <v>17628457.973117411</v>
          </cell>
          <cell r="J32">
            <v>1810448.6032330245</v>
          </cell>
          <cell r="K32">
            <v>2267462.8965254426</v>
          </cell>
          <cell r="L32">
            <v>3543871.3982747346</v>
          </cell>
          <cell r="M32">
            <v>7255307.1283007413</v>
          </cell>
          <cell r="N32">
            <v>12132789.348079115</v>
          </cell>
          <cell r="O32">
            <v>13826867.925674289</v>
          </cell>
          <cell r="P32">
            <v>13540617.972924426</v>
          </cell>
          <cell r="Q32">
            <v>13221558.895711616</v>
          </cell>
        </row>
        <row r="42">
          <cell r="F42" t="str">
            <v>Revenue from demand charges</v>
          </cell>
          <cell r="H42" t="str">
            <v>Revenue from peak charges</v>
          </cell>
          <cell r="L42" t="str">
            <v>Revenue from off peak charges</v>
          </cell>
          <cell r="N42" t="str">
            <v>Summer Time of Use Tariffs</v>
          </cell>
          <cell r="R42" t="str">
            <v>Winter Time of use tariffs</v>
          </cell>
        </row>
        <row r="43">
          <cell r="C43" t="str">
            <v>Network Tariffs</v>
          </cell>
          <cell r="D43" t="str">
            <v>Network Tariff Category</v>
          </cell>
          <cell r="E43" t="str">
            <v>Standing revenue</v>
          </cell>
          <cell r="F43" t="str">
            <v>kW</v>
          </cell>
          <cell r="G43" t="str">
            <v>kVA</v>
          </cell>
          <cell r="H43" t="str">
            <v>Block1</v>
          </cell>
          <cell r="I43" t="str">
            <v>Block 2</v>
          </cell>
          <cell r="J43" t="str">
            <v>Block 3</v>
          </cell>
          <cell r="K43" t="str">
            <v>Block 4</v>
          </cell>
          <cell r="L43" t="str">
            <v>Block 1</v>
          </cell>
          <cell r="M43" t="str">
            <v>Block 2</v>
          </cell>
          <cell r="N43" t="str">
            <v>Block 1</v>
          </cell>
          <cell r="O43" t="str">
            <v>Block 2</v>
          </cell>
          <cell r="P43" t="str">
            <v>Block 3</v>
          </cell>
          <cell r="Q43" t="str">
            <v>Block 4</v>
          </cell>
          <cell r="R43" t="str">
            <v>Block1</v>
          </cell>
          <cell r="S43" t="str">
            <v>Block 2</v>
          </cell>
          <cell r="T43" t="str">
            <v>Block 3</v>
          </cell>
          <cell r="U43" t="str">
            <v>Block 4</v>
          </cell>
          <cell r="V43" t="str">
            <v>Total Revenue</v>
          </cell>
        </row>
        <row r="44">
          <cell r="E44" t="str">
            <v>$ pa</v>
          </cell>
          <cell r="F44" t="str">
            <v>$ pa</v>
          </cell>
          <cell r="G44" t="str">
            <v>$ pa</v>
          </cell>
          <cell r="H44" t="str">
            <v>$ pa</v>
          </cell>
          <cell r="I44" t="str">
            <v>$ pa</v>
          </cell>
          <cell r="J44" t="str">
            <v>$ pa</v>
          </cell>
          <cell r="K44" t="str">
            <v>$ pa</v>
          </cell>
          <cell r="L44" t="str">
            <v>$ pa</v>
          </cell>
          <cell r="M44" t="str">
            <v>$ pa</v>
          </cell>
          <cell r="N44" t="str">
            <v>c/kWh</v>
          </cell>
          <cell r="O44" t="str">
            <v>c/kWh</v>
          </cell>
          <cell r="P44" t="str">
            <v>c/kWh</v>
          </cell>
          <cell r="Q44" t="str">
            <v>c/kWh</v>
          </cell>
          <cell r="R44" t="str">
            <v>c/kWh</v>
          </cell>
          <cell r="S44" t="str">
            <v>c/kWh</v>
          </cell>
          <cell r="T44" t="str">
            <v>c/kWh</v>
          </cell>
          <cell r="U44" t="str">
            <v>c/kWh</v>
          </cell>
          <cell r="V44" t="str">
            <v>$ pa</v>
          </cell>
        </row>
        <row r="45">
          <cell r="C45" t="str">
            <v>Residential Single Rate</v>
          </cell>
          <cell r="D45" t="str">
            <v>D1</v>
          </cell>
          <cell r="E45">
            <v>3955070.9167498667</v>
          </cell>
          <cell r="F45">
            <v>0</v>
          </cell>
          <cell r="G45">
            <v>0</v>
          </cell>
          <cell r="H45">
            <v>12219753.020829557</v>
          </cell>
          <cell r="I45">
            <v>6096266.4537109779</v>
          </cell>
          <cell r="J45">
            <v>182229.29588063105</v>
          </cell>
          <cell r="K45">
            <v>36061.94628572739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22489381.633456759</v>
          </cell>
        </row>
        <row r="46">
          <cell r="C46" t="str">
            <v>ClimateSaver</v>
          </cell>
          <cell r="D46" t="str">
            <v>D1.CS</v>
          </cell>
          <cell r="E46">
            <v>0</v>
          </cell>
          <cell r="F46">
            <v>0</v>
          </cell>
          <cell r="G46">
            <v>0</v>
          </cell>
          <cell r="H46">
            <v>98084.520997473199</v>
          </cell>
          <cell r="I46">
            <v>23184.959080679459</v>
          </cell>
          <cell r="J46">
            <v>477.14560664088447</v>
          </cell>
          <cell r="K46">
            <v>0.62666861874812219</v>
          </cell>
          <cell r="L46">
            <v>75593.954785086156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197341.20713849843</v>
          </cell>
        </row>
        <row r="47">
          <cell r="C47" t="str">
            <v>ClimateSaver Interval</v>
          </cell>
          <cell r="D47" t="str">
            <v>D3.CS</v>
          </cell>
          <cell r="E47">
            <v>0</v>
          </cell>
          <cell r="F47">
            <v>0</v>
          </cell>
          <cell r="G47">
            <v>0</v>
          </cell>
          <cell r="H47">
            <v>28290.324120635792</v>
          </cell>
          <cell r="I47">
            <v>6986.8708883272666</v>
          </cell>
          <cell r="J47">
            <v>86.764848867433074</v>
          </cell>
          <cell r="K47">
            <v>33.32190564568841</v>
          </cell>
          <cell r="L47">
            <v>26803.39008467615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62200.671848152328</v>
          </cell>
        </row>
        <row r="48">
          <cell r="C48" t="str">
            <v>New Tariff 3</v>
          </cell>
          <cell r="D48" t="str">
            <v/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New Tariff 4</v>
          </cell>
          <cell r="D49" t="str">
            <v/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New Tariff 5</v>
          </cell>
          <cell r="D50" t="str">
            <v/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New Tariff 6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C52" t="str">
            <v>New Tariff 7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 t="str">
            <v>New Tariff 8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C54" t="str">
            <v>New Tariff 9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10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11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Residential Two Rate 5d</v>
          </cell>
          <cell r="D57" t="str">
            <v>D2</v>
          </cell>
          <cell r="E57">
            <v>472994.51180708816</v>
          </cell>
          <cell r="F57">
            <v>0</v>
          </cell>
          <cell r="G57">
            <v>0</v>
          </cell>
          <cell r="H57">
            <v>729160.66871835827</v>
          </cell>
          <cell r="I57">
            <v>186479.532619278</v>
          </cell>
          <cell r="J57">
            <v>5720.8330189653916</v>
          </cell>
          <cell r="K57">
            <v>1810.3954982645996</v>
          </cell>
          <cell r="L57">
            <v>848664.15824794304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2244830.099909897</v>
          </cell>
        </row>
        <row r="58">
          <cell r="C58" t="str">
            <v>Docklands Two Rate 5d</v>
          </cell>
          <cell r="D58" t="str">
            <v>D2.DK</v>
          </cell>
          <cell r="E58">
            <v>5379.7059884404853</v>
          </cell>
          <cell r="F58">
            <v>0</v>
          </cell>
          <cell r="G58">
            <v>0</v>
          </cell>
          <cell r="H58">
            <v>32341.270034433506</v>
          </cell>
          <cell r="I58">
            <v>7510.0775843230986</v>
          </cell>
          <cell r="J58">
            <v>1654.4171314795069</v>
          </cell>
          <cell r="K58">
            <v>941.74414993340736</v>
          </cell>
          <cell r="L58">
            <v>8209.5043485636324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56036.719237173638</v>
          </cell>
        </row>
        <row r="59">
          <cell r="C59" t="str">
            <v>Residential Interval</v>
          </cell>
          <cell r="D59" t="str">
            <v>D3</v>
          </cell>
          <cell r="E59">
            <v>126375.4093598069</v>
          </cell>
          <cell r="F59">
            <v>0</v>
          </cell>
          <cell r="G59">
            <v>0</v>
          </cell>
          <cell r="H59">
            <v>197063.99663886317</v>
          </cell>
          <cell r="I59">
            <v>69816.784895351535</v>
          </cell>
          <cell r="J59">
            <v>5695.0824479388648</v>
          </cell>
          <cell r="K59">
            <v>5398.8611984949321</v>
          </cell>
          <cell r="L59">
            <v>140424.06833762687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544774.20287808229</v>
          </cell>
        </row>
        <row r="60">
          <cell r="C60" t="str">
            <v>Residential AMI</v>
          </cell>
          <cell r="D60" t="str">
            <v>D4</v>
          </cell>
          <cell r="E60">
            <v>19240.969474760735</v>
          </cell>
          <cell r="F60">
            <v>0</v>
          </cell>
          <cell r="G60">
            <v>0</v>
          </cell>
          <cell r="H60">
            <v>32422.066271470667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51663.035746231399</v>
          </cell>
        </row>
        <row r="61">
          <cell r="C61" t="str">
            <v>Residential Docklands AMI</v>
          </cell>
          <cell r="D61" t="str">
            <v>D4.DK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5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New Tariff 6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 t="str">
            <v>New Tariff 7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C65" t="str">
            <v>New Tariff 8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C66" t="str">
            <v>New Tariff 9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 t="str">
            <v>New Tariff 10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11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Dedicated circuit</v>
          </cell>
          <cell r="D69" t="str">
            <v>DD1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4780616.2575356746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4780616.2575356746</v>
          </cell>
        </row>
        <row r="70">
          <cell r="C70" t="str">
            <v>Hot Water Interval</v>
          </cell>
          <cell r="D70" t="str">
            <v>D3.HW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120842.86790750822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120842.86790750822</v>
          </cell>
        </row>
        <row r="71">
          <cell r="C71" t="str">
            <v>Dedicated Circuit AMI - Slab Heat</v>
          </cell>
          <cell r="D71" t="str">
            <v>DCSH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9.0472193391330589E-3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9.0472193391330589E-3</v>
          </cell>
        </row>
        <row r="72">
          <cell r="C72" t="str">
            <v>Dedicated Circuit AMI - Hot Water</v>
          </cell>
          <cell r="D72" t="str">
            <v>DCHW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9.0472193391330589E-3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9.0472193391330589E-3</v>
          </cell>
        </row>
        <row r="73">
          <cell r="C73" t="str">
            <v>New Tariff 4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5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New Tariff 6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C76" t="str">
            <v>New Tariff 7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C77" t="str">
            <v>New Tariff 8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C78" t="str">
            <v>New Tariff 9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C79" t="str">
            <v>New Tariff 10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11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Non-Residential Single Rate</v>
          </cell>
          <cell r="D81" t="str">
            <v>ND1</v>
          </cell>
          <cell r="E81">
            <v>339002.35273321945</v>
          </cell>
          <cell r="F81">
            <v>0</v>
          </cell>
          <cell r="G81">
            <v>0</v>
          </cell>
          <cell r="H81">
            <v>641454.25099081406</v>
          </cell>
          <cell r="I81">
            <v>840198.33834160224</v>
          </cell>
          <cell r="J81">
            <v>456178.0293359959</v>
          </cell>
          <cell r="K81">
            <v>164511.24980683441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2441344.2212084662</v>
          </cell>
        </row>
        <row r="82">
          <cell r="C82" t="str">
            <v>Non-Residential Single Rate (R)</v>
          </cell>
          <cell r="D82" t="str">
            <v>ND1.R</v>
          </cell>
          <cell r="E82">
            <v>0</v>
          </cell>
          <cell r="F82">
            <v>0</v>
          </cell>
          <cell r="G82">
            <v>0</v>
          </cell>
          <cell r="H82">
            <v>7.2699999999999996E-3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7.2699999999999996E-3</v>
          </cell>
        </row>
        <row r="83">
          <cell r="C83" t="str">
            <v>New Tariff 2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3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4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5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New Tariff 6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C88" t="str">
            <v>New Tariff 7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C89" t="str">
            <v>New Tariff 8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9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New Tariff 10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C92" t="str">
            <v>New Tariff 11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C93" t="str">
            <v>Non-Residential Two Rate 5d</v>
          </cell>
          <cell r="D93" t="str">
            <v>ND2</v>
          </cell>
          <cell r="E93">
            <v>318169.86348139337</v>
          </cell>
          <cell r="F93">
            <v>0</v>
          </cell>
          <cell r="G93">
            <v>0</v>
          </cell>
          <cell r="H93">
            <v>601066.23150291713</v>
          </cell>
          <cell r="I93">
            <v>1370243.3963474524</v>
          </cell>
          <cell r="J93">
            <v>1442850.4210943261</v>
          </cell>
          <cell r="K93">
            <v>943921.85101753997</v>
          </cell>
          <cell r="L93">
            <v>1948962.2156122653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6625213.9790558945</v>
          </cell>
        </row>
        <row r="94">
          <cell r="C94" t="str">
            <v>Business Sunraysia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5.6200000000000009E-3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5.6200000000000009E-3</v>
          </cell>
        </row>
        <row r="95">
          <cell r="C95" t="str">
            <v>Non-Residential Interval</v>
          </cell>
          <cell r="D95" t="str">
            <v>ND5</v>
          </cell>
          <cell r="E95">
            <v>54798.658584459576</v>
          </cell>
          <cell r="F95">
            <v>0</v>
          </cell>
          <cell r="G95">
            <v>0</v>
          </cell>
          <cell r="H95">
            <v>94358.507814455981</v>
          </cell>
          <cell r="I95">
            <v>202008.39640996946</v>
          </cell>
          <cell r="J95">
            <v>206786.61199732972</v>
          </cell>
          <cell r="K95">
            <v>119061.79842284464</v>
          </cell>
          <cell r="L95">
            <v>274057.31590606371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951071.28913512314</v>
          </cell>
        </row>
        <row r="96">
          <cell r="C96" t="str">
            <v>Non-Residential AMI</v>
          </cell>
          <cell r="D96" t="str">
            <v>ND7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4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5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New Tariff 6</v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C100" t="str">
            <v>New Tariff 7</v>
          </cell>
          <cell r="D100" t="str">
            <v/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C101" t="str">
            <v>New Tariff 8</v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C102" t="str">
            <v>New Tariff 9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C103" t="str">
            <v>New Tariff 10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C104" t="str">
            <v>New Tariff 11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C105" t="str">
            <v>Non-Residential Two Rate 7d</v>
          </cell>
          <cell r="D105" t="str">
            <v>ND3</v>
          </cell>
          <cell r="E105">
            <v>94358.115896253585</v>
          </cell>
          <cell r="F105">
            <v>0</v>
          </cell>
          <cell r="G105">
            <v>0</v>
          </cell>
          <cell r="H105">
            <v>173147.86832558503</v>
          </cell>
          <cell r="I105">
            <v>335209.93991940393</v>
          </cell>
          <cell r="J105">
            <v>296108.14939740137</v>
          </cell>
          <cell r="K105">
            <v>335458.49596791092</v>
          </cell>
          <cell r="L105">
            <v>195877.37084577241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1430159.9403523272</v>
          </cell>
        </row>
        <row r="106">
          <cell r="C106" t="str">
            <v>New Tariff  1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C107" t="str">
            <v>New Tariff  2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C108" t="str">
            <v>New Tariff  3</v>
          </cell>
          <cell r="D108" t="str">
            <v/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C109" t="str">
            <v>New Tariff  4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C110" t="str">
            <v>New Tariff  5</v>
          </cell>
          <cell r="D110" t="str">
            <v/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New Tariff  6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C112" t="str">
            <v>New Tariff  7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C113" t="str">
            <v>New Tariff  8</v>
          </cell>
          <cell r="D113" t="str">
            <v/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C114" t="str">
            <v>New Tariff  9</v>
          </cell>
          <cell r="D114" t="str">
            <v/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C115" t="str">
            <v>New Tariff  10</v>
          </cell>
          <cell r="D115" t="str">
            <v/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C116" t="str">
            <v>New Tariff  11</v>
          </cell>
          <cell r="D116" t="str">
            <v/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C117" t="str">
            <v>Unmetered supplies</v>
          </cell>
          <cell r="D117" t="str">
            <v>PL2</v>
          </cell>
          <cell r="E117">
            <v>0</v>
          </cell>
          <cell r="F117">
            <v>0</v>
          </cell>
          <cell r="G117">
            <v>0</v>
          </cell>
          <cell r="H117">
            <v>247085.80228197927</v>
          </cell>
          <cell r="I117">
            <v>0</v>
          </cell>
          <cell r="J117">
            <v>0</v>
          </cell>
          <cell r="K117">
            <v>0</v>
          </cell>
          <cell r="L117">
            <v>224350.69686548968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471436.49914746895</v>
          </cell>
        </row>
        <row r="118">
          <cell r="C118" t="str">
            <v>New Tariff 1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C119" t="str">
            <v>New Tariff 2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C120" t="str">
            <v>Large Low Voltage Demand (kVa)</v>
          </cell>
          <cell r="D120" t="str">
            <v>DLk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C121" t="str">
            <v>Large Low Voltage Demand Docklands (kVa)</v>
          </cell>
          <cell r="D121" t="str">
            <v>DLDKk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C122" t="str">
            <v>Large Low Voltage Demand CXX (kVa)</v>
          </cell>
          <cell r="D122" t="str">
            <v>DLCXXk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C123" t="str">
            <v>New Tariff 6</v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C124" t="str">
            <v>New Tariff 7</v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8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New Tariff 9</v>
          </cell>
          <cell r="D126" t="str">
            <v/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C127" t="str">
            <v>New Tariff 10</v>
          </cell>
          <cell r="D127" t="str">
            <v/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C128" t="str">
            <v>New Tariff 11</v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Large Low Voltage Demand</v>
          </cell>
          <cell r="D129" t="str">
            <v>DL</v>
          </cell>
          <cell r="E129">
            <v>0</v>
          </cell>
          <cell r="F129">
            <v>8241637.0737337247</v>
          </cell>
          <cell r="G129">
            <v>0</v>
          </cell>
          <cell r="H129">
            <v>4681629.6670000395</v>
          </cell>
          <cell r="I129">
            <v>0</v>
          </cell>
          <cell r="J129">
            <v>0</v>
          </cell>
          <cell r="K129">
            <v>0</v>
          </cell>
          <cell r="L129">
            <v>1374452.3413509449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14297719.08208471</v>
          </cell>
        </row>
        <row r="130">
          <cell r="C130" t="str">
            <v>Large Low Voltage Demand A</v>
          </cell>
          <cell r="D130" t="str">
            <v>DL.A</v>
          </cell>
          <cell r="E130">
            <v>0</v>
          </cell>
          <cell r="F130">
            <v>32872.124496038829</v>
          </cell>
          <cell r="G130">
            <v>0</v>
          </cell>
          <cell r="H130">
            <v>26483.289871524972</v>
          </cell>
          <cell r="I130">
            <v>0</v>
          </cell>
          <cell r="J130">
            <v>0</v>
          </cell>
          <cell r="K130">
            <v>0</v>
          </cell>
          <cell r="L130">
            <v>9996.5647051214983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69351.979072685295</v>
          </cell>
        </row>
        <row r="131">
          <cell r="C131" t="str">
            <v>Large Low Voltage Demand C</v>
          </cell>
          <cell r="D131" t="str">
            <v>DL.C</v>
          </cell>
          <cell r="E131">
            <v>0</v>
          </cell>
          <cell r="F131">
            <v>5544709.1794384979</v>
          </cell>
          <cell r="G131">
            <v>0</v>
          </cell>
          <cell r="H131">
            <v>3504195.9992846898</v>
          </cell>
          <cell r="I131">
            <v>0</v>
          </cell>
          <cell r="J131">
            <v>0</v>
          </cell>
          <cell r="K131">
            <v>0</v>
          </cell>
          <cell r="L131">
            <v>975195.88150737796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10024101.060230566</v>
          </cell>
        </row>
        <row r="132">
          <cell r="C132" t="str">
            <v>Large Low Voltage Demand S</v>
          </cell>
          <cell r="D132" t="str">
            <v>DL.S</v>
          </cell>
          <cell r="E132">
            <v>0</v>
          </cell>
          <cell r="F132">
            <v>422522.45722724719</v>
          </cell>
          <cell r="G132">
            <v>0</v>
          </cell>
          <cell r="H132">
            <v>163273.13606855035</v>
          </cell>
          <cell r="I132">
            <v>0</v>
          </cell>
          <cell r="J132">
            <v>0</v>
          </cell>
          <cell r="K132">
            <v>0</v>
          </cell>
          <cell r="L132">
            <v>42187.439028663699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627983.03232446115</v>
          </cell>
        </row>
        <row r="133">
          <cell r="C133" t="str">
            <v>Large Low Voltage Demand Docklands</v>
          </cell>
          <cell r="D133" t="str">
            <v>DL.DK</v>
          </cell>
          <cell r="E133">
            <v>0</v>
          </cell>
          <cell r="F133">
            <v>53428.695553139347</v>
          </cell>
          <cell r="G133">
            <v>0</v>
          </cell>
          <cell r="H133">
            <v>36851.301640675585</v>
          </cell>
          <cell r="I133">
            <v>0</v>
          </cell>
          <cell r="J133">
            <v>0</v>
          </cell>
          <cell r="K133">
            <v>0</v>
          </cell>
          <cell r="L133">
            <v>15424.621421720638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105704.61861553557</v>
          </cell>
        </row>
        <row r="134">
          <cell r="C134" t="str">
            <v>Large Low Voltage Demand CXX</v>
          </cell>
          <cell r="D134" t="str">
            <v>DL.CXX</v>
          </cell>
          <cell r="E134">
            <v>0</v>
          </cell>
          <cell r="F134">
            <v>2562448.6006755638</v>
          </cell>
          <cell r="G134">
            <v>0</v>
          </cell>
          <cell r="H134">
            <v>1486278.3999656287</v>
          </cell>
          <cell r="I134">
            <v>0</v>
          </cell>
          <cell r="J134">
            <v>0</v>
          </cell>
          <cell r="K134">
            <v>0</v>
          </cell>
          <cell r="L134">
            <v>421789.64412003878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4470516.6447612308</v>
          </cell>
        </row>
        <row r="135">
          <cell r="C135" t="str">
            <v>Large Low Voltage Demand EN.R</v>
          </cell>
          <cell r="D135" t="str">
            <v>DL.R</v>
          </cell>
          <cell r="E135">
            <v>0</v>
          </cell>
          <cell r="F135">
            <v>6.3328521802452391</v>
          </cell>
          <cell r="G135">
            <v>0</v>
          </cell>
          <cell r="H135">
            <v>8.2710556383507206E-3</v>
          </cell>
          <cell r="I135">
            <v>0</v>
          </cell>
          <cell r="J135">
            <v>0</v>
          </cell>
          <cell r="K135">
            <v>0</v>
          </cell>
          <cell r="L135">
            <v>7.8497318007414809E-4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6.3419082090636634</v>
          </cell>
        </row>
        <row r="136">
          <cell r="C136" t="str">
            <v>Large Low Voltage Demand EN.NR</v>
          </cell>
          <cell r="D136" t="str">
            <v>DL.NR</v>
          </cell>
          <cell r="E136">
            <v>0</v>
          </cell>
          <cell r="F136">
            <v>60824.758152840295</v>
          </cell>
          <cell r="G136">
            <v>0</v>
          </cell>
          <cell r="H136">
            <v>80842.691671474968</v>
          </cell>
          <cell r="I136">
            <v>0</v>
          </cell>
          <cell r="J136">
            <v>0</v>
          </cell>
          <cell r="K136">
            <v>0</v>
          </cell>
          <cell r="L136">
            <v>20199.306459448693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161866.75628376397</v>
          </cell>
        </row>
        <row r="137">
          <cell r="C137" t="str">
            <v>Large Low Voltage Demand EN.R CXX</v>
          </cell>
          <cell r="D137" t="str">
            <v>DL.CXXR</v>
          </cell>
          <cell r="E137">
            <v>0</v>
          </cell>
          <cell r="F137">
            <v>1822.0144789227165</v>
          </cell>
          <cell r="G137">
            <v>0</v>
          </cell>
          <cell r="H137">
            <v>13.596032298062596</v>
          </cell>
          <cell r="I137">
            <v>0</v>
          </cell>
          <cell r="J137">
            <v>0</v>
          </cell>
          <cell r="K137">
            <v>0</v>
          </cell>
          <cell r="L137">
            <v>4.3749145495030479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1839.9854257702823</v>
          </cell>
        </row>
        <row r="138">
          <cell r="C138" t="str">
            <v>Large Low Voltage Demand EN.NR CXX</v>
          </cell>
          <cell r="D138" t="str">
            <v>DL.CXXNR</v>
          </cell>
          <cell r="E138">
            <v>0</v>
          </cell>
          <cell r="F138">
            <v>6.6080022606670772</v>
          </cell>
          <cell r="G138">
            <v>0</v>
          </cell>
          <cell r="H138">
            <v>8.2101644311972193E-3</v>
          </cell>
          <cell r="I138">
            <v>0</v>
          </cell>
          <cell r="J138">
            <v>0</v>
          </cell>
          <cell r="K138">
            <v>0</v>
          </cell>
          <cell r="L138">
            <v>1.0382484598283833E-3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6.6172506735581029</v>
          </cell>
        </row>
        <row r="139">
          <cell r="C139" t="str">
            <v>New Tariff 10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C140" t="str">
            <v>New Tariff 11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C141" t="str">
            <v>High Voltage Demand</v>
          </cell>
          <cell r="D141" t="str">
            <v>DH</v>
          </cell>
          <cell r="E141">
            <v>0</v>
          </cell>
          <cell r="F141">
            <v>5118628.4959699493</v>
          </cell>
          <cell r="G141">
            <v>0</v>
          </cell>
          <cell r="H141">
            <v>4007365.7458496881</v>
          </cell>
          <cell r="I141">
            <v>0</v>
          </cell>
          <cell r="J141">
            <v>0</v>
          </cell>
          <cell r="K141">
            <v>0</v>
          </cell>
          <cell r="L141">
            <v>1414056.9470658477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10540051.188885484</v>
          </cell>
        </row>
        <row r="142">
          <cell r="C142" t="str">
            <v>High Voltage Demand A</v>
          </cell>
          <cell r="D142" t="str">
            <v>DH.A</v>
          </cell>
          <cell r="E142">
            <v>0</v>
          </cell>
          <cell r="F142">
            <v>109497.85708760425</v>
          </cell>
          <cell r="G142">
            <v>0</v>
          </cell>
          <cell r="H142">
            <v>55234.299843417437</v>
          </cell>
          <cell r="I142">
            <v>0</v>
          </cell>
          <cell r="J142">
            <v>0</v>
          </cell>
          <cell r="K142">
            <v>0</v>
          </cell>
          <cell r="L142">
            <v>18047.578819528844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182779.73575055052</v>
          </cell>
        </row>
        <row r="143">
          <cell r="C143" t="str">
            <v>High Voltage Demand C</v>
          </cell>
          <cell r="D143" t="str">
            <v>DH.C</v>
          </cell>
          <cell r="E143">
            <v>0</v>
          </cell>
          <cell r="F143">
            <v>2639747.2900319225</v>
          </cell>
          <cell r="G143">
            <v>0</v>
          </cell>
          <cell r="H143">
            <v>2295212.7136723865</v>
          </cell>
          <cell r="I143">
            <v>0</v>
          </cell>
          <cell r="J143">
            <v>0</v>
          </cell>
          <cell r="K143">
            <v>0</v>
          </cell>
          <cell r="L143">
            <v>797894.75655906962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5732854.7602633787</v>
          </cell>
        </row>
        <row r="144">
          <cell r="C144" t="str">
            <v>High Voltage Demand D1</v>
          </cell>
          <cell r="D144" t="str">
            <v>DH.D1</v>
          </cell>
          <cell r="E144">
            <v>0</v>
          </cell>
          <cell r="F144">
            <v>522606.99663045414</v>
          </cell>
          <cell r="G144">
            <v>0</v>
          </cell>
          <cell r="H144">
            <v>734572.42637989635</v>
          </cell>
          <cell r="I144">
            <v>0</v>
          </cell>
          <cell r="J144">
            <v>0</v>
          </cell>
          <cell r="K144">
            <v>0</v>
          </cell>
          <cell r="L144">
            <v>269480.37229287246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1526659.795303223</v>
          </cell>
        </row>
        <row r="145">
          <cell r="C145" t="str">
            <v>High Voltage Demand D2</v>
          </cell>
          <cell r="D145" t="str">
            <v>DH.D2</v>
          </cell>
          <cell r="E145">
            <v>0</v>
          </cell>
          <cell r="F145">
            <v>293560.49193616124</v>
          </cell>
          <cell r="G145">
            <v>0</v>
          </cell>
          <cell r="H145">
            <v>355692.77691386873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649253.26885002991</v>
          </cell>
        </row>
        <row r="146">
          <cell r="C146" t="str">
            <v>High Voltage Demand Docklands</v>
          </cell>
          <cell r="D146" t="str">
            <v>DH.DK</v>
          </cell>
          <cell r="E146">
            <v>0</v>
          </cell>
          <cell r="F146">
            <v>25304.627379431426</v>
          </cell>
          <cell r="G146">
            <v>0</v>
          </cell>
          <cell r="H146">
            <v>11622.43971045585</v>
          </cell>
          <cell r="I146">
            <v>0</v>
          </cell>
          <cell r="J146">
            <v>0</v>
          </cell>
          <cell r="K146">
            <v>0</v>
          </cell>
          <cell r="L146">
            <v>1742.1832264589339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38669.25031634621</v>
          </cell>
        </row>
        <row r="147">
          <cell r="C147" t="str">
            <v>High Voltage Demand D3</v>
          </cell>
          <cell r="D147" t="str">
            <v>DH.D3</v>
          </cell>
          <cell r="E147">
            <v>0</v>
          </cell>
          <cell r="F147">
            <v>280056.09593570972</v>
          </cell>
          <cell r="G147">
            <v>0</v>
          </cell>
          <cell r="H147">
            <v>16216.456576955883</v>
          </cell>
          <cell r="I147">
            <v>0</v>
          </cell>
          <cell r="J147">
            <v>0</v>
          </cell>
          <cell r="K147">
            <v>0</v>
          </cell>
          <cell r="L147">
            <v>60235.495299387876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356508.04781205353</v>
          </cell>
        </row>
        <row r="148">
          <cell r="C148" t="str">
            <v>High Voltage Demand D4</v>
          </cell>
          <cell r="D148" t="str">
            <v>DH.D4</v>
          </cell>
          <cell r="E148">
            <v>0</v>
          </cell>
          <cell r="F148">
            <v>150940.02437689964</v>
          </cell>
          <cell r="G148">
            <v>0</v>
          </cell>
          <cell r="H148">
            <v>210146.40664488508</v>
          </cell>
          <cell r="I148">
            <v>0</v>
          </cell>
          <cell r="J148">
            <v>0</v>
          </cell>
          <cell r="K148">
            <v>0</v>
          </cell>
          <cell r="L148">
            <v>85001.924943091333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446088.35596487607</v>
          </cell>
        </row>
        <row r="149">
          <cell r="C149" t="str">
            <v>High Voltage Demand D5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8.0600000000000012E-3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8.0600000000000012E-3</v>
          </cell>
        </row>
        <row r="150">
          <cell r="C150" t="str">
            <v>High Voltage Demand EN.R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7.7084634146341461E-3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7.7084634146341461E-3</v>
          </cell>
        </row>
        <row r="151">
          <cell r="C151" t="str">
            <v>High Voltage Demand EN.NR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7.7084634146341461E-3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7.7084634146341461E-3</v>
          </cell>
        </row>
        <row r="152">
          <cell r="C152" t="str">
            <v>New Tariff 11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C153" t="str">
            <v>New Tariff 1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C154" t="str">
            <v>New Tariff 2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C155" t="str">
            <v>High Voltage Demand (kVa)</v>
          </cell>
          <cell r="D155" t="str">
            <v>DHk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</row>
        <row r="156">
          <cell r="C156" t="str">
            <v>High Voltage Demand Docklands (kVa)</v>
          </cell>
          <cell r="D156" t="str">
            <v>DHDKk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</row>
        <row r="157">
          <cell r="C157" t="str">
            <v>New Tariff 5</v>
          </cell>
          <cell r="D157" t="str">
            <v/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</row>
        <row r="158">
          <cell r="C158" t="str">
            <v>New Tariff 6</v>
          </cell>
          <cell r="D158" t="str">
            <v/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C159" t="str">
            <v>New Tariff 7</v>
          </cell>
          <cell r="D159" t="str">
            <v/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</row>
        <row r="160">
          <cell r="C160" t="str">
            <v>New Tariff 8</v>
          </cell>
          <cell r="D160" t="str">
            <v/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C161" t="str">
            <v>New Tariff 9</v>
          </cell>
          <cell r="D161" t="str">
            <v/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</row>
        <row r="162">
          <cell r="C162" t="str">
            <v>New Tariff 10</v>
          </cell>
          <cell r="D162" t="str">
            <v/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C163" t="str">
            <v>New Tariff 11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12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1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Subtransmission Demand A</v>
          </cell>
          <cell r="D166" t="str">
            <v>DS.A</v>
          </cell>
          <cell r="E166">
            <v>0</v>
          </cell>
          <cell r="F166">
            <v>387973.66914853494</v>
          </cell>
          <cell r="G166">
            <v>0</v>
          </cell>
          <cell r="H166">
            <v>1575601.1502538635</v>
          </cell>
          <cell r="I166">
            <v>0</v>
          </cell>
          <cell r="J166">
            <v>0</v>
          </cell>
          <cell r="K166">
            <v>0</v>
          </cell>
          <cell r="L166">
            <v>322119.0805167759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2285693.8999191746</v>
          </cell>
        </row>
        <row r="167">
          <cell r="C167" t="str">
            <v>Subtransmission Demand G</v>
          </cell>
          <cell r="D167" t="str">
            <v>DS.G</v>
          </cell>
          <cell r="E167">
            <v>0</v>
          </cell>
          <cell r="F167">
            <v>677615.51639706583</v>
          </cell>
          <cell r="G167">
            <v>0</v>
          </cell>
          <cell r="H167">
            <v>2766191.8666455904</v>
          </cell>
          <cell r="I167">
            <v>0</v>
          </cell>
          <cell r="J167">
            <v>0</v>
          </cell>
          <cell r="K167">
            <v>0</v>
          </cell>
          <cell r="L167">
            <v>693598.6989538006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4137406.0819964567</v>
          </cell>
        </row>
        <row r="168">
          <cell r="C168" t="str">
            <v>Subtransmission Demand S</v>
          </cell>
          <cell r="D168" t="str">
            <v>DS.S</v>
          </cell>
          <cell r="E168">
            <v>0</v>
          </cell>
          <cell r="F168">
            <v>817883.82391518448</v>
          </cell>
          <cell r="G168">
            <v>0</v>
          </cell>
          <cell r="H168">
            <v>2476483.4190202751</v>
          </cell>
          <cell r="I168">
            <v>0</v>
          </cell>
          <cell r="J168">
            <v>0</v>
          </cell>
          <cell r="K168">
            <v>0</v>
          </cell>
          <cell r="L168">
            <v>765425.85923761281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4059793.1021730723</v>
          </cell>
        </row>
        <row r="169">
          <cell r="C169" t="str">
            <v>Subtransmission Demand (kVa)</v>
          </cell>
          <cell r="D169" t="str">
            <v>DSk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5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New Tariff 6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C172" t="str">
            <v>New Tariff 7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</row>
        <row r="173">
          <cell r="C173" t="str">
            <v>New Tariff 8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C174" t="str">
            <v>New Tariff 9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New Tariff 10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C176" t="str">
            <v>New Tariff 11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Total transmission revenue</v>
          </cell>
          <cell r="E177">
            <v>5385390.5040752888</v>
          </cell>
          <cell r="F177">
            <v>27944092.733419325</v>
          </cell>
          <cell r="G177">
            <v>0</v>
          </cell>
          <cell r="H177">
            <v>39578136.364420854</v>
          </cell>
          <cell r="I177">
            <v>9137904.7497973666</v>
          </cell>
          <cell r="J177">
            <v>2597786.7507595764</v>
          </cell>
          <cell r="K177">
            <v>1607200.2909218145</v>
          </cell>
          <cell r="L177">
            <v>15931254.890816642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102181766.28421089</v>
          </cell>
        </row>
        <row r="185">
          <cell r="F185" t="str">
            <v>Revenue from demand charges</v>
          </cell>
          <cell r="H185" t="str">
            <v>Revenue from peak charges</v>
          </cell>
          <cell r="L185" t="str">
            <v>Revenue from off peak charges</v>
          </cell>
          <cell r="N185" t="str">
            <v>Summer Time of Use Tariffs</v>
          </cell>
          <cell r="R185" t="str">
            <v>Winter Time of use tariffs</v>
          </cell>
        </row>
        <row r="186">
          <cell r="C186" t="str">
            <v>Network Tariffs</v>
          </cell>
          <cell r="D186" t="str">
            <v>Network Tariff Category</v>
          </cell>
          <cell r="E186" t="str">
            <v>Standing revenue</v>
          </cell>
          <cell r="F186" t="str">
            <v>kW</v>
          </cell>
          <cell r="G186" t="str">
            <v>kVA</v>
          </cell>
          <cell r="H186" t="str">
            <v>Block1</v>
          </cell>
          <cell r="I186" t="str">
            <v>Block 2</v>
          </cell>
          <cell r="J186" t="str">
            <v>Block 3</v>
          </cell>
          <cell r="K186" t="str">
            <v>Block 4</v>
          </cell>
          <cell r="L186" t="str">
            <v>Block 1</v>
          </cell>
          <cell r="M186" t="str">
            <v>Block 2</v>
          </cell>
          <cell r="N186" t="str">
            <v>Block 1</v>
          </cell>
          <cell r="O186" t="str">
            <v>Block 2</v>
          </cell>
          <cell r="P186" t="str">
            <v>Block 3</v>
          </cell>
          <cell r="Q186" t="str">
            <v>Block 4</v>
          </cell>
          <cell r="R186" t="str">
            <v>Block1</v>
          </cell>
          <cell r="S186" t="str">
            <v>Block 2</v>
          </cell>
          <cell r="T186" t="str">
            <v>Block 3</v>
          </cell>
          <cell r="U186" t="str">
            <v>Block 4</v>
          </cell>
          <cell r="V186" t="str">
            <v>Total Revenue</v>
          </cell>
        </row>
        <row r="187">
          <cell r="E187" t="str">
            <v>$ pa</v>
          </cell>
          <cell r="F187" t="str">
            <v>$ pa</v>
          </cell>
          <cell r="G187" t="str">
            <v>$ pa</v>
          </cell>
          <cell r="H187" t="str">
            <v>$ pa</v>
          </cell>
          <cell r="I187" t="str">
            <v>$ pa</v>
          </cell>
          <cell r="J187" t="str">
            <v>$ pa</v>
          </cell>
          <cell r="K187" t="str">
            <v>$ pa</v>
          </cell>
          <cell r="L187" t="str">
            <v>$ pa</v>
          </cell>
          <cell r="M187" t="str">
            <v>$ pa</v>
          </cell>
          <cell r="N187" t="str">
            <v>c/kWh</v>
          </cell>
          <cell r="O187" t="str">
            <v>c/kWh</v>
          </cell>
          <cell r="P187" t="str">
            <v>c/kWh</v>
          </cell>
          <cell r="Q187" t="str">
            <v>c/kWh</v>
          </cell>
          <cell r="R187" t="str">
            <v>c/kWh</v>
          </cell>
          <cell r="S187" t="str">
            <v>c/kWh</v>
          </cell>
          <cell r="T187" t="str">
            <v>c/kWh</v>
          </cell>
          <cell r="U187" t="str">
            <v>c/kWh</v>
          </cell>
          <cell r="V187" t="str">
            <v>$ pa</v>
          </cell>
        </row>
        <row r="188">
          <cell r="C188" t="str">
            <v>Residential Single Rate</v>
          </cell>
          <cell r="D188" t="str">
            <v>D1</v>
          </cell>
          <cell r="E188">
            <v>3602939.3217012277</v>
          </cell>
          <cell r="F188">
            <v>0</v>
          </cell>
          <cell r="G188">
            <v>0</v>
          </cell>
          <cell r="H188">
            <v>11127202.888293214</v>
          </cell>
          <cell r="I188">
            <v>5551208.2425813861</v>
          </cell>
          <cell r="J188">
            <v>165936.44274137242</v>
          </cell>
          <cell r="K188">
            <v>32837.700744362497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20480124.596061561</v>
          </cell>
        </row>
        <row r="189">
          <cell r="C189" t="str">
            <v>ClimateSaver</v>
          </cell>
          <cell r="D189" t="str">
            <v>D1.CS</v>
          </cell>
          <cell r="E189">
            <v>0</v>
          </cell>
          <cell r="F189">
            <v>0</v>
          </cell>
          <cell r="G189">
            <v>0</v>
          </cell>
          <cell r="H189">
            <v>89314.928336076016</v>
          </cell>
          <cell r="I189">
            <v>21112.026012943334</v>
          </cell>
          <cell r="J189">
            <v>434.48472021494575</v>
          </cell>
          <cell r="K189">
            <v>0.57063909987793249</v>
          </cell>
          <cell r="L189">
            <v>68821.086003763412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179683.09571209759</v>
          </cell>
        </row>
        <row r="190">
          <cell r="C190" t="str">
            <v>ClimateSaver Interval</v>
          </cell>
          <cell r="D190" t="str">
            <v>D3.CS</v>
          </cell>
          <cell r="E190">
            <v>0</v>
          </cell>
          <cell r="F190">
            <v>0</v>
          </cell>
          <cell r="G190">
            <v>0</v>
          </cell>
          <cell r="H190">
            <v>25760.927878763268</v>
          </cell>
          <cell r="I190">
            <v>6362.185045491954</v>
          </cell>
          <cell r="J190">
            <v>79.007331430867538</v>
          </cell>
          <cell r="K190">
            <v>30.342643105152309</v>
          </cell>
          <cell r="L190">
            <v>24401.930279401702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56634.393178192942</v>
          </cell>
        </row>
        <row r="191">
          <cell r="C191" t="str">
            <v>New Tariff 3</v>
          </cell>
          <cell r="D191" t="str">
            <v/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New Tariff 4</v>
          </cell>
          <cell r="D192" t="str">
            <v/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New Tariff 5</v>
          </cell>
          <cell r="D193" t="str">
            <v/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C194" t="str">
            <v>New Tariff 6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New Tariff 7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</row>
        <row r="196">
          <cell r="C196" t="str">
            <v>New Tariff 8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</row>
        <row r="197">
          <cell r="C197" t="str">
            <v>New Tariff 9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10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11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Residential Two Rate 5d</v>
          </cell>
          <cell r="D200" t="str">
            <v>D2</v>
          </cell>
          <cell r="E200">
            <v>430898.00025625731</v>
          </cell>
          <cell r="F200">
            <v>0</v>
          </cell>
          <cell r="G200">
            <v>0</v>
          </cell>
          <cell r="H200">
            <v>664288.72310284595</v>
          </cell>
          <cell r="I200">
            <v>169888.82687023192</v>
          </cell>
          <cell r="J200">
            <v>5211.8621098047697</v>
          </cell>
          <cell r="K200">
            <v>1649.3282831165036</v>
          </cell>
          <cell r="L200">
            <v>772501.99020005052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2044438.7308223071</v>
          </cell>
        </row>
        <row r="201">
          <cell r="C201" t="str">
            <v>Docklands Two Rate 5d</v>
          </cell>
          <cell r="D201" t="str">
            <v>D2.DK</v>
          </cell>
          <cell r="E201">
            <v>4900.6991327644237</v>
          </cell>
          <cell r="F201">
            <v>0</v>
          </cell>
          <cell r="G201">
            <v>0</v>
          </cell>
          <cell r="H201">
            <v>29467.389968795484</v>
          </cell>
          <cell r="I201">
            <v>6842.7240067424473</v>
          </cell>
          <cell r="J201">
            <v>1507.403844451916</v>
          </cell>
          <cell r="K201">
            <v>858.05975112831106</v>
          </cell>
          <cell r="L201">
            <v>7473.9707219582206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51050.247425840804</v>
          </cell>
        </row>
        <row r="202">
          <cell r="C202" t="str">
            <v>Residential Interval</v>
          </cell>
          <cell r="D202" t="str">
            <v>D3</v>
          </cell>
          <cell r="E202">
            <v>115127.99792678408</v>
          </cell>
          <cell r="F202">
            <v>0</v>
          </cell>
          <cell r="G202">
            <v>0</v>
          </cell>
          <cell r="H202">
            <v>179531.61259625966</v>
          </cell>
          <cell r="I202">
            <v>63605.327164448368</v>
          </cell>
          <cell r="J202">
            <v>5188.4025148482187</v>
          </cell>
          <cell r="K202">
            <v>4918.5354690914673</v>
          </cell>
          <cell r="L202">
            <v>127821.90835860907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496193.78403004084</v>
          </cell>
        </row>
        <row r="203">
          <cell r="C203" t="str">
            <v>Residential AMI</v>
          </cell>
          <cell r="D203" t="str">
            <v>D4</v>
          </cell>
          <cell r="E203">
            <v>17528.523191507029</v>
          </cell>
          <cell r="F203">
            <v>0</v>
          </cell>
          <cell r="G203">
            <v>0</v>
          </cell>
          <cell r="H203">
            <v>29537.540802478612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47066.063993985641</v>
          </cell>
        </row>
        <row r="204">
          <cell r="C204" t="str">
            <v>Residential Docklands AMI</v>
          </cell>
          <cell r="D204" t="str">
            <v>D4.DK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5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New Tariff 6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New Tariff 7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</row>
        <row r="208">
          <cell r="C208" t="str">
            <v>New Tariff 8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</row>
        <row r="209">
          <cell r="C209" t="str">
            <v>New Tariff 9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</row>
        <row r="210">
          <cell r="C210" t="str">
            <v>New Tariff 10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11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Dedicated circuit</v>
          </cell>
          <cell r="D212" t="str">
            <v>DD1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4354771.331095594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4354771.331095594</v>
          </cell>
        </row>
        <row r="213">
          <cell r="C213" t="str">
            <v>Hot Water Interval</v>
          </cell>
          <cell r="D213" t="str">
            <v>D3.HW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110078.49791362627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110078.49791362627</v>
          </cell>
        </row>
        <row r="214">
          <cell r="C214" t="str">
            <v>Dedicated Circuit AMI - Slab Heat</v>
          </cell>
          <cell r="D214" t="str">
            <v>DCSH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8.2413164499632024E-3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8.2413164499632024E-3</v>
          </cell>
        </row>
        <row r="215">
          <cell r="C215" t="str">
            <v>Dedicated Circuit AMI - Hot Water</v>
          </cell>
          <cell r="D215" t="str">
            <v>DCHW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8.2413164499632024E-3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8.2413164499632024E-3</v>
          </cell>
        </row>
        <row r="216">
          <cell r="C216" t="str">
            <v>New Tariff 4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5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New Tariff 6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C219" t="str">
            <v>New Tariff 7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</row>
        <row r="220">
          <cell r="C220" t="str">
            <v>New Tariff 8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New Tariff 9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C222" t="str">
            <v>New Tariff 10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11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Non-Residential Single Rate</v>
          </cell>
          <cell r="D224" t="str">
            <v>ND1</v>
          </cell>
          <cell r="E224">
            <v>308807.81119422824</v>
          </cell>
          <cell r="F224">
            <v>0</v>
          </cell>
          <cell r="G224">
            <v>0</v>
          </cell>
          <cell r="H224">
            <v>584102.77050332737</v>
          </cell>
          <cell r="I224">
            <v>765077.44151601195</v>
          </cell>
          <cell r="J224">
            <v>415391.82313676656</v>
          </cell>
          <cell r="K224">
            <v>149802.54108957964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2223182.3874399136</v>
          </cell>
        </row>
        <row r="225">
          <cell r="C225" t="str">
            <v>Non-Residential Single Rate (R)</v>
          </cell>
          <cell r="D225" t="str">
            <v>ND1.R</v>
          </cell>
          <cell r="E225">
            <v>0</v>
          </cell>
          <cell r="F225">
            <v>0</v>
          </cell>
          <cell r="G225">
            <v>0</v>
          </cell>
          <cell r="H225">
            <v>6.62E-3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6.62E-3</v>
          </cell>
        </row>
        <row r="226">
          <cell r="C226" t="str">
            <v>New Tariff 2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3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4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5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New Tariff 6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New Tariff 7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</row>
        <row r="232">
          <cell r="C232" t="str">
            <v>New Tariff 8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9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New Tariff 10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</row>
        <row r="235">
          <cell r="C235" t="str">
            <v>New Tariff 11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C236" t="str">
            <v>Non-Residential Two Rate 5d</v>
          </cell>
          <cell r="D236" t="str">
            <v>ND2</v>
          </cell>
          <cell r="E236">
            <v>289825.59138614516</v>
          </cell>
          <cell r="F236">
            <v>0</v>
          </cell>
          <cell r="G236">
            <v>0</v>
          </cell>
          <cell r="H236">
            <v>547590.58813077142</v>
          </cell>
          <cell r="I236">
            <v>1248335.6208717003</v>
          </cell>
          <cell r="J236">
            <v>1314482.9459079979</v>
          </cell>
          <cell r="K236">
            <v>859943.03864943143</v>
          </cell>
          <cell r="L236">
            <v>1774055.3501086002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6034233.135054647</v>
          </cell>
        </row>
        <row r="237">
          <cell r="C237" t="str">
            <v>Business Sunraysia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5.1200000000000004E-3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5.1200000000000004E-3</v>
          </cell>
        </row>
        <row r="238">
          <cell r="C238" t="str">
            <v>Non-Residential Interval</v>
          </cell>
          <cell r="D238" t="str">
            <v>ND5</v>
          </cell>
          <cell r="E238">
            <v>49916.901172311191</v>
          </cell>
          <cell r="F238">
            <v>0</v>
          </cell>
          <cell r="G238">
            <v>0</v>
          </cell>
          <cell r="H238">
            <v>85963.62277758267</v>
          </cell>
          <cell r="I238">
            <v>184036.11914929602</v>
          </cell>
          <cell r="J238">
            <v>188389.2265883146</v>
          </cell>
          <cell r="K238">
            <v>108469.11173042073</v>
          </cell>
          <cell r="L238">
            <v>249462.42858116052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866237.40999908571</v>
          </cell>
        </row>
        <row r="239">
          <cell r="C239" t="str">
            <v>Non-Residential AMI</v>
          </cell>
          <cell r="D239" t="str">
            <v>ND7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4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5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New Tariff 6</v>
          </cell>
          <cell r="D242" t="str">
            <v/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C243" t="str">
            <v>New Tariff 7</v>
          </cell>
          <cell r="D243" t="str">
            <v/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</row>
        <row r="244">
          <cell r="C244" t="str">
            <v>New Tariff 8</v>
          </cell>
          <cell r="D244" t="str">
            <v/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</row>
        <row r="245">
          <cell r="C245" t="str">
            <v>New Tariff 9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</row>
        <row r="246">
          <cell r="C246" t="str">
            <v>New Tariff 10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C247" t="str">
            <v>New Tariff 11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C248" t="str">
            <v>Non-Residential Two Rate 7d</v>
          </cell>
          <cell r="D248" t="str">
            <v>ND3</v>
          </cell>
          <cell r="E248">
            <v>85951.770138328517</v>
          </cell>
          <cell r="F248">
            <v>0</v>
          </cell>
          <cell r="G248">
            <v>0</v>
          </cell>
          <cell r="H248">
            <v>157742.48154473721</v>
          </cell>
          <cell r="I248">
            <v>305385.4966433667</v>
          </cell>
          <cell r="J248">
            <v>269762.68748359743</v>
          </cell>
          <cell r="K248">
            <v>305611.93805597897</v>
          </cell>
          <cell r="L248">
            <v>178558.94476489621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1303013.3186309051</v>
          </cell>
        </row>
        <row r="249">
          <cell r="C249" t="str">
            <v>New Tariff  1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</row>
        <row r="250">
          <cell r="C250" t="str">
            <v>New Tariff  2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C251" t="str">
            <v>New Tariff  3</v>
          </cell>
          <cell r="D251" t="str">
            <v/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C252" t="str">
            <v>New Tariff  4</v>
          </cell>
          <cell r="D252" t="str">
            <v/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</row>
        <row r="253">
          <cell r="C253" t="str">
            <v>New Tariff  5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New Tariff  6</v>
          </cell>
          <cell r="D254" t="str">
            <v/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New Tariff  7</v>
          </cell>
          <cell r="D255" t="str">
            <v/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</row>
        <row r="256">
          <cell r="C256" t="str">
            <v>New Tariff  8</v>
          </cell>
          <cell r="D256" t="str">
            <v/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C257" t="str">
            <v>New Tariff  9</v>
          </cell>
          <cell r="D257" t="str">
            <v/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</row>
        <row r="258">
          <cell r="C258" t="str">
            <v>New Tariff  10</v>
          </cell>
          <cell r="D258" t="str">
            <v/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C259" t="str">
            <v>New Tariff  11</v>
          </cell>
          <cell r="D259" t="str">
            <v/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C260" t="str">
            <v>Unmetered supplies</v>
          </cell>
          <cell r="D260" t="str">
            <v>PL2</v>
          </cell>
          <cell r="E260">
            <v>0</v>
          </cell>
          <cell r="F260">
            <v>0</v>
          </cell>
          <cell r="G260">
            <v>0</v>
          </cell>
          <cell r="H260">
            <v>225076.97191244428</v>
          </cell>
          <cell r="I260">
            <v>0</v>
          </cell>
          <cell r="J260">
            <v>0</v>
          </cell>
          <cell r="K260">
            <v>0</v>
          </cell>
          <cell r="L260">
            <v>204086.76295505834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429163.73486750259</v>
          </cell>
        </row>
        <row r="261">
          <cell r="C261" t="str">
            <v>New Tariff 1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</row>
        <row r="262">
          <cell r="C262" t="str">
            <v>New Tariff 2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</row>
        <row r="263">
          <cell r="C263" t="str">
            <v>Large Low Voltage Demand (kVa)</v>
          </cell>
          <cell r="D263" t="str">
            <v>DLk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</row>
        <row r="264">
          <cell r="C264" t="str">
            <v>Large Low Voltage Demand Docklands (kVa)</v>
          </cell>
          <cell r="D264" t="str">
            <v>DLDKk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</row>
        <row r="265">
          <cell r="C265" t="str">
            <v>Large Low Voltage Demand CXX (kVa)</v>
          </cell>
          <cell r="D265" t="str">
            <v>DLCXXk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</row>
        <row r="266">
          <cell r="C266" t="str">
            <v>New Tariff 6</v>
          </cell>
          <cell r="D266" t="str">
            <v/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New Tariff 7</v>
          </cell>
          <cell r="D267" t="str">
            <v/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8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New Tariff 9</v>
          </cell>
          <cell r="D269" t="str">
            <v/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</row>
        <row r="270">
          <cell r="C270" t="str">
            <v>New Tariff 10</v>
          </cell>
          <cell r="D270" t="str">
            <v/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</row>
        <row r="271">
          <cell r="C271" t="str">
            <v>New Tariff 11</v>
          </cell>
          <cell r="D271" t="str">
            <v/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Large Low Voltage Demand</v>
          </cell>
          <cell r="D272" t="str">
            <v>DL</v>
          </cell>
          <cell r="E272">
            <v>0</v>
          </cell>
          <cell r="F272">
            <v>7507907.507758148</v>
          </cell>
          <cell r="G272">
            <v>0</v>
          </cell>
          <cell r="H272">
            <v>4266369.6843864266</v>
          </cell>
          <cell r="I272">
            <v>0</v>
          </cell>
          <cell r="J272">
            <v>0</v>
          </cell>
          <cell r="K272">
            <v>0</v>
          </cell>
          <cell r="L272">
            <v>1250254.8406264619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13024532.032771036</v>
          </cell>
        </row>
        <row r="273">
          <cell r="C273" t="str">
            <v>Large Low Voltage Demand A</v>
          </cell>
          <cell r="D273" t="str">
            <v>DL.A</v>
          </cell>
          <cell r="E273">
            <v>0</v>
          </cell>
          <cell r="F273">
            <v>29945.528613706683</v>
          </cell>
          <cell r="G273">
            <v>0</v>
          </cell>
          <cell r="H273">
            <v>24118.154700859992</v>
          </cell>
          <cell r="I273">
            <v>0</v>
          </cell>
          <cell r="J273">
            <v>0</v>
          </cell>
          <cell r="K273">
            <v>0</v>
          </cell>
          <cell r="L273">
            <v>9093.2606655020863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63156.943980068761</v>
          </cell>
        </row>
        <row r="274">
          <cell r="C274" t="str">
            <v>Large Low Voltage Demand C</v>
          </cell>
          <cell r="D274" t="str">
            <v>DL.C</v>
          </cell>
          <cell r="E274">
            <v>0</v>
          </cell>
          <cell r="F274">
            <v>5050979.5624352125</v>
          </cell>
          <cell r="G274">
            <v>0</v>
          </cell>
          <cell r="H274">
            <v>3190640.3717791676</v>
          </cell>
          <cell r="I274">
            <v>0</v>
          </cell>
          <cell r="J274">
            <v>0</v>
          </cell>
          <cell r="K274">
            <v>0</v>
          </cell>
          <cell r="L274">
            <v>887075.77173261496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9128695.7059469949</v>
          </cell>
        </row>
        <row r="275">
          <cell r="C275" t="str">
            <v>Large Low Voltage Demand S</v>
          </cell>
          <cell r="D275" t="str">
            <v>DL.S</v>
          </cell>
          <cell r="E275">
            <v>0</v>
          </cell>
          <cell r="F275">
            <v>384893.23075662728</v>
          </cell>
          <cell r="G275">
            <v>0</v>
          </cell>
          <cell r="H275">
            <v>148750.74785406684</v>
          </cell>
          <cell r="I275">
            <v>0</v>
          </cell>
          <cell r="J275">
            <v>0</v>
          </cell>
          <cell r="K275">
            <v>0</v>
          </cell>
          <cell r="L275">
            <v>38375.321044145894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572019.29965484003</v>
          </cell>
        </row>
        <row r="276">
          <cell r="C276" t="str">
            <v>Large Low Voltage Demand Docklands</v>
          </cell>
          <cell r="D276" t="str">
            <v>DL.DK</v>
          </cell>
          <cell r="E276">
            <v>0</v>
          </cell>
          <cell r="F276">
            <v>48671.302998898704</v>
          </cell>
          <cell r="G276">
            <v>0</v>
          </cell>
          <cell r="H276">
            <v>33561.006851329556</v>
          </cell>
          <cell r="I276">
            <v>0</v>
          </cell>
          <cell r="J276">
            <v>0</v>
          </cell>
          <cell r="K276">
            <v>0</v>
          </cell>
          <cell r="L276">
            <v>14042.646670063588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96274.956520291846</v>
          </cell>
        </row>
        <row r="277">
          <cell r="C277" t="str">
            <v>Large Low Voltage Demand CXX</v>
          </cell>
          <cell r="D277" t="str">
            <v>DL.CXX</v>
          </cell>
          <cell r="E277">
            <v>0</v>
          </cell>
          <cell r="F277">
            <v>2334314.2532947422</v>
          </cell>
          <cell r="G277">
            <v>0</v>
          </cell>
          <cell r="H277">
            <v>1353801.8148649074</v>
          </cell>
          <cell r="I277">
            <v>0</v>
          </cell>
          <cell r="J277">
            <v>0</v>
          </cell>
          <cell r="K277">
            <v>0</v>
          </cell>
          <cell r="L277">
            <v>383676.12206099916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4071792.1902206489</v>
          </cell>
        </row>
        <row r="278">
          <cell r="C278" t="str">
            <v>Large Low Voltage Demand EN.R</v>
          </cell>
          <cell r="D278" t="str">
            <v>DL.R</v>
          </cell>
          <cell r="E278">
            <v>0</v>
          </cell>
          <cell r="F278">
            <v>5.7688333418264381</v>
          </cell>
          <cell r="G278">
            <v>0</v>
          </cell>
          <cell r="H278">
            <v>7.5302126179831105E-3</v>
          </cell>
          <cell r="I278">
            <v>0</v>
          </cell>
          <cell r="J278">
            <v>0</v>
          </cell>
          <cell r="K278">
            <v>0</v>
          </cell>
          <cell r="L278">
            <v>7.1535782159662419E-4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5.7770789122660178</v>
          </cell>
        </row>
        <row r="279">
          <cell r="C279" t="str">
            <v>Large Low Voltage Demand EN.NR</v>
          </cell>
          <cell r="D279" t="str">
            <v>DL.NR</v>
          </cell>
          <cell r="E279">
            <v>0</v>
          </cell>
          <cell r="F279">
            <v>55407.560898894444</v>
          </cell>
          <cell r="G279">
            <v>0</v>
          </cell>
          <cell r="H279">
            <v>73601.567141391948</v>
          </cell>
          <cell r="I279">
            <v>0</v>
          </cell>
          <cell r="J279">
            <v>0</v>
          </cell>
          <cell r="K279">
            <v>0</v>
          </cell>
          <cell r="L279">
            <v>18407.930657234589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147417.05869752099</v>
          </cell>
        </row>
        <row r="280">
          <cell r="C280" t="str">
            <v>Large Low Voltage Demand EN.R CXX</v>
          </cell>
          <cell r="D280" t="str">
            <v>DL.CXXR</v>
          </cell>
          <cell r="E280">
            <v>0</v>
          </cell>
          <cell r="F280">
            <v>1659.7896009176504</v>
          </cell>
          <cell r="G280">
            <v>0</v>
          </cell>
          <cell r="H280">
            <v>12.386002229508199</v>
          </cell>
          <cell r="I280">
            <v>0</v>
          </cell>
          <cell r="J280">
            <v>0</v>
          </cell>
          <cell r="K280">
            <v>0</v>
          </cell>
          <cell r="L280">
            <v>3.9869251857856516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1676.1625283329442</v>
          </cell>
        </row>
        <row r="281">
          <cell r="C281" t="str">
            <v>Large Low Voltage Demand EN.NR CXX</v>
          </cell>
          <cell r="D281" t="str">
            <v>DL.CXXNR</v>
          </cell>
          <cell r="E281">
            <v>0</v>
          </cell>
          <cell r="F281">
            <v>6.0196521827754141</v>
          </cell>
          <cell r="G281">
            <v>0</v>
          </cell>
          <cell r="H281">
            <v>7.4794699453551924E-3</v>
          </cell>
          <cell r="I281">
            <v>0</v>
          </cell>
          <cell r="J281">
            <v>0</v>
          </cell>
          <cell r="K281">
            <v>0</v>
          </cell>
          <cell r="L281">
            <v>9.4617137929314441E-4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6.0280778241000625</v>
          </cell>
        </row>
        <row r="282">
          <cell r="C282" t="str">
            <v>New Tariff 10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C283" t="str">
            <v>New Tariff 11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</row>
        <row r="284">
          <cell r="C284" t="str">
            <v>High Voltage Demand</v>
          </cell>
          <cell r="D284" t="str">
            <v>DH</v>
          </cell>
          <cell r="E284">
            <v>0</v>
          </cell>
          <cell r="F284">
            <v>4662956.2114139879</v>
          </cell>
          <cell r="G284">
            <v>0</v>
          </cell>
          <cell r="H284">
            <v>3650119.9623049479</v>
          </cell>
          <cell r="I284">
            <v>0</v>
          </cell>
          <cell r="J284">
            <v>0</v>
          </cell>
          <cell r="K284">
            <v>0</v>
          </cell>
          <cell r="L284">
            <v>1288466.362951447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9601542.5366703831</v>
          </cell>
        </row>
        <row r="285">
          <cell r="C285" t="str">
            <v>High Voltage Demand A</v>
          </cell>
          <cell r="D285" t="str">
            <v>DH.A</v>
          </cell>
          <cell r="E285">
            <v>0</v>
          </cell>
          <cell r="F285">
            <v>99747.313647972536</v>
          </cell>
          <cell r="G285">
            <v>0</v>
          </cell>
          <cell r="H285">
            <v>50299.276489710042</v>
          </cell>
          <cell r="I285">
            <v>0</v>
          </cell>
          <cell r="J285">
            <v>0</v>
          </cell>
          <cell r="K285">
            <v>0</v>
          </cell>
          <cell r="L285">
            <v>16462.318517813474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166508.90865549602</v>
          </cell>
        </row>
        <row r="286">
          <cell r="C286" t="str">
            <v>High Voltage Demand C</v>
          </cell>
          <cell r="D286" t="str">
            <v>DH.C</v>
          </cell>
          <cell r="E286">
            <v>0</v>
          </cell>
          <cell r="F286">
            <v>2404646.7416646285</v>
          </cell>
          <cell r="G286">
            <v>0</v>
          </cell>
          <cell r="H286">
            <v>2091323.259412149</v>
          </cell>
          <cell r="I286">
            <v>0</v>
          </cell>
          <cell r="J286">
            <v>0</v>
          </cell>
          <cell r="K286">
            <v>0</v>
          </cell>
          <cell r="L286">
            <v>727029.10383836296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5222999.1049151402</v>
          </cell>
        </row>
        <row r="287">
          <cell r="C287" t="str">
            <v>High Voltage Demand D1</v>
          </cell>
          <cell r="D287" t="str">
            <v>DH.D1</v>
          </cell>
          <cell r="E287">
            <v>0</v>
          </cell>
          <cell r="F287">
            <v>476069.99254622019</v>
          </cell>
          <cell r="G287">
            <v>0</v>
          </cell>
          <cell r="H287">
            <v>668940.5257411428</v>
          </cell>
          <cell r="I287">
            <v>0</v>
          </cell>
          <cell r="J287">
            <v>0</v>
          </cell>
          <cell r="K287">
            <v>0</v>
          </cell>
          <cell r="L287">
            <v>245809.79905093097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1390820.3173382939</v>
          </cell>
        </row>
        <row r="288">
          <cell r="C288" t="str">
            <v>High Voltage Demand D2</v>
          </cell>
          <cell r="D288" t="str">
            <v>DH.D2</v>
          </cell>
          <cell r="E288">
            <v>0</v>
          </cell>
          <cell r="F288">
            <v>267425.39640933735</v>
          </cell>
          <cell r="G288">
            <v>0</v>
          </cell>
          <cell r="H288">
            <v>323882.85377523006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591308.25018456741</v>
          </cell>
        </row>
        <row r="289">
          <cell r="C289" t="str">
            <v>High Voltage Demand Docklands</v>
          </cell>
          <cell r="D289" t="str">
            <v>DH.DK</v>
          </cell>
          <cell r="E289">
            <v>0</v>
          </cell>
          <cell r="F289">
            <v>23051.641853481407</v>
          </cell>
          <cell r="G289">
            <v>0</v>
          </cell>
          <cell r="H289">
            <v>10584.051663127719</v>
          </cell>
          <cell r="I289">
            <v>0</v>
          </cell>
          <cell r="J289">
            <v>0</v>
          </cell>
          <cell r="K289">
            <v>0</v>
          </cell>
          <cell r="L289">
            <v>1586.0916657068331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35221.785182315958</v>
          </cell>
        </row>
        <row r="290">
          <cell r="C290" t="str">
            <v>High Voltage Demand D3</v>
          </cell>
          <cell r="D290" t="str">
            <v>DH.D3</v>
          </cell>
          <cell r="E290">
            <v>0</v>
          </cell>
          <cell r="F290">
            <v>255120.29544636901</v>
          </cell>
          <cell r="G290">
            <v>0</v>
          </cell>
          <cell r="H290">
            <v>14707.948988401848</v>
          </cell>
          <cell r="I290">
            <v>0</v>
          </cell>
          <cell r="J290">
            <v>0</v>
          </cell>
          <cell r="K290">
            <v>0</v>
          </cell>
          <cell r="L290">
            <v>54832.311335655409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324660.55577042623</v>
          </cell>
        </row>
        <row r="291">
          <cell r="C291" t="str">
            <v>High Voltage Demand D4</v>
          </cell>
          <cell r="D291" t="str">
            <v>DH.D4</v>
          </cell>
          <cell r="E291">
            <v>0</v>
          </cell>
          <cell r="F291">
            <v>137495.74888996044</v>
          </cell>
          <cell r="G291">
            <v>0</v>
          </cell>
          <cell r="H291">
            <v>191374.02292474644</v>
          </cell>
          <cell r="I291">
            <v>0</v>
          </cell>
          <cell r="J291">
            <v>0</v>
          </cell>
          <cell r="K291">
            <v>0</v>
          </cell>
          <cell r="L291">
            <v>77351.75169821312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406221.52351291996</v>
          </cell>
        </row>
        <row r="292">
          <cell r="C292" t="str">
            <v>High Voltage Demand D5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7.3400000000000002E-3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7.3400000000000002E-3</v>
          </cell>
        </row>
        <row r="293">
          <cell r="C293" t="str">
            <v>High Voltage Demand EN.R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7.0232666666666657E-3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7.0232666666666657E-3</v>
          </cell>
        </row>
        <row r="294">
          <cell r="C294" t="str">
            <v>High Voltage Demand EN.NR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7.0232666666666657E-3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7.0232666666666657E-3</v>
          </cell>
        </row>
        <row r="295">
          <cell r="C295" t="str">
            <v>New Tariff 11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</row>
        <row r="296">
          <cell r="C296" t="str">
            <v>New Tariff 1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</row>
        <row r="297">
          <cell r="C297" t="str">
            <v>New Tariff 2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</row>
        <row r="298">
          <cell r="C298" t="str">
            <v>High Voltage Demand (kVa)</v>
          </cell>
          <cell r="D298" t="str">
            <v>DHk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</row>
        <row r="299">
          <cell r="C299" t="str">
            <v>High Voltage Demand Docklands (kVa)</v>
          </cell>
          <cell r="D299" t="str">
            <v>DHDKk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</row>
        <row r="300">
          <cell r="C300" t="str">
            <v>New Tariff 5</v>
          </cell>
          <cell r="D300" t="str">
            <v/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</row>
        <row r="301">
          <cell r="C301" t="str">
            <v>New Tariff 6</v>
          </cell>
          <cell r="D301" t="str">
            <v/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</row>
        <row r="302">
          <cell r="C302" t="str">
            <v>New Tariff 7</v>
          </cell>
          <cell r="D302" t="str">
            <v/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</row>
        <row r="303">
          <cell r="C303" t="str">
            <v>New Tariff 8</v>
          </cell>
          <cell r="D303" t="str">
            <v/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C304" t="str">
            <v>New Tariff 9</v>
          </cell>
          <cell r="D304" t="str">
            <v/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</row>
        <row r="305">
          <cell r="C305" t="str">
            <v>New Tariff 10</v>
          </cell>
          <cell r="D305" t="str">
            <v/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C306" t="str">
            <v>New Tariff 11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12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1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Subtransmission Demand A</v>
          </cell>
          <cell r="D309" t="str">
            <v>DS.A</v>
          </cell>
          <cell r="E309">
            <v>0</v>
          </cell>
          <cell r="F309">
            <v>353434.38905444171</v>
          </cell>
          <cell r="G309">
            <v>0</v>
          </cell>
          <cell r="H309">
            <v>1435339.9202609379</v>
          </cell>
          <cell r="I309">
            <v>0</v>
          </cell>
          <cell r="J309">
            <v>0</v>
          </cell>
          <cell r="K309">
            <v>0</v>
          </cell>
          <cell r="L309">
            <v>293011.9346869468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2081786.2440023264</v>
          </cell>
        </row>
        <row r="310">
          <cell r="C310" t="str">
            <v>Subtransmission Demand G</v>
          </cell>
          <cell r="D310" t="str">
            <v>DS.G</v>
          </cell>
          <cell r="E310">
            <v>0</v>
          </cell>
          <cell r="F310">
            <v>617302.98400569602</v>
          </cell>
          <cell r="G310">
            <v>0</v>
          </cell>
          <cell r="H310">
            <v>2520308.1451659822</v>
          </cell>
          <cell r="I310">
            <v>0</v>
          </cell>
          <cell r="J310">
            <v>0</v>
          </cell>
          <cell r="K310">
            <v>0</v>
          </cell>
          <cell r="L310">
            <v>630924.11772303551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3768535.246894714</v>
          </cell>
        </row>
        <row r="311">
          <cell r="C311" t="str">
            <v>Subtransmission Demand S</v>
          </cell>
          <cell r="D311" t="str">
            <v>DS.S</v>
          </cell>
          <cell r="E311">
            <v>0</v>
          </cell>
          <cell r="F311">
            <v>745079.59508175543</v>
          </cell>
          <cell r="G311">
            <v>0</v>
          </cell>
          <cell r="H311">
            <v>2256556.9064356391</v>
          </cell>
          <cell r="I311">
            <v>0</v>
          </cell>
          <cell r="J311">
            <v>0</v>
          </cell>
          <cell r="K311">
            <v>0</v>
          </cell>
          <cell r="L311">
            <v>696260.87195710558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3697897.3734745001</v>
          </cell>
        </row>
        <row r="312">
          <cell r="C312" t="str">
            <v>Subtransmission Demand (kVa)</v>
          </cell>
          <cell r="D312" t="str">
            <v>DSk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5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New Tariff 6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C315" t="str">
            <v>New Tariff 7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C316" t="str">
            <v>New Tariff 8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</row>
        <row r="317">
          <cell r="C317" t="str">
            <v>New Tariff 9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</row>
        <row r="318">
          <cell r="C318" t="str">
            <v>New Tariff 10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C319" t="str">
            <v>New Tariff 11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Total transmission revenue</v>
          </cell>
          <cell r="E320">
            <v>4905896.6160995532</v>
          </cell>
          <cell r="F320">
            <v>25456120.834856521</v>
          </cell>
          <cell r="G320">
            <v>0</v>
          </cell>
          <cell r="H320">
            <v>36049873.100725897</v>
          </cell>
          <cell r="I320">
            <v>8321854.0098616183</v>
          </cell>
          <cell r="J320">
            <v>2366384.2863787995</v>
          </cell>
          <cell r="K320">
            <v>1464121.1670553144</v>
          </cell>
          <cell r="L320">
            <v>14504698.762934305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93068948.777912006</v>
          </cell>
        </row>
        <row r="328">
          <cell r="F328" t="str">
            <v>Revenue from demand charges</v>
          </cell>
          <cell r="H328" t="str">
            <v>Revenue from peak charges</v>
          </cell>
          <cell r="L328" t="str">
            <v>Revenue from off peak charges</v>
          </cell>
          <cell r="N328" t="str">
            <v>Summer Time of Use Tariffs</v>
          </cell>
          <cell r="R328" t="str">
            <v>Winter Time of use tariffs</v>
          </cell>
        </row>
        <row r="329">
          <cell r="C329" t="str">
            <v>Network Tariffs</v>
          </cell>
          <cell r="D329" t="str">
            <v>Network Tariff Category</v>
          </cell>
          <cell r="E329" t="str">
            <v>Standing revenue</v>
          </cell>
          <cell r="F329" t="str">
            <v>kW</v>
          </cell>
          <cell r="G329" t="str">
            <v>kVA</v>
          </cell>
          <cell r="H329" t="str">
            <v>Block1</v>
          </cell>
          <cell r="I329" t="str">
            <v>Block 2</v>
          </cell>
          <cell r="J329" t="str">
            <v>Block 3</v>
          </cell>
          <cell r="K329" t="str">
            <v>Block 4</v>
          </cell>
          <cell r="L329" t="str">
            <v>Block 1</v>
          </cell>
          <cell r="M329" t="str">
            <v>Block 2</v>
          </cell>
          <cell r="N329" t="str">
            <v>Block 1</v>
          </cell>
          <cell r="O329" t="str">
            <v>Block 2</v>
          </cell>
          <cell r="P329" t="str">
            <v>Block 3</v>
          </cell>
          <cell r="Q329" t="str">
            <v>Block 4</v>
          </cell>
          <cell r="R329" t="str">
            <v>Block1</v>
          </cell>
          <cell r="S329" t="str">
            <v>Block 2</v>
          </cell>
          <cell r="T329" t="str">
            <v>Block 3</v>
          </cell>
          <cell r="U329" t="str">
            <v>Block 4</v>
          </cell>
          <cell r="V329" t="str">
            <v>Total Revenue</v>
          </cell>
        </row>
        <row r="330">
          <cell r="E330" t="str">
            <v>$ pa</v>
          </cell>
          <cell r="F330" t="str">
            <v>$ pa</v>
          </cell>
          <cell r="G330" t="str">
            <v>$ pa</v>
          </cell>
          <cell r="H330" t="str">
            <v>$ pa</v>
          </cell>
          <cell r="I330" t="str">
            <v>$ pa</v>
          </cell>
          <cell r="J330" t="str">
            <v>$ pa</v>
          </cell>
          <cell r="K330" t="str">
            <v>$ pa</v>
          </cell>
          <cell r="L330" t="str">
            <v>$ pa</v>
          </cell>
          <cell r="M330" t="str">
            <v>$ pa</v>
          </cell>
          <cell r="N330" t="str">
            <v>c/kWh</v>
          </cell>
          <cell r="O330" t="str">
            <v>c/kWh</v>
          </cell>
          <cell r="P330" t="str">
            <v>c/kWh</v>
          </cell>
          <cell r="Q330" t="str">
            <v>c/kWh</v>
          </cell>
          <cell r="R330" t="str">
            <v>c/kWh</v>
          </cell>
          <cell r="S330" t="str">
            <v>c/kWh</v>
          </cell>
          <cell r="T330" t="str">
            <v>c/kWh</v>
          </cell>
          <cell r="U330" t="str">
            <v>c/kWh</v>
          </cell>
          <cell r="V330" t="str">
            <v>$ pa</v>
          </cell>
        </row>
        <row r="331">
          <cell r="C331" t="str">
            <v>Residential Single Rate</v>
          </cell>
          <cell r="D331" t="str">
            <v>D1</v>
          </cell>
          <cell r="E331">
            <v>3812522.802677596</v>
          </cell>
          <cell r="F331">
            <v>0</v>
          </cell>
          <cell r="G331">
            <v>0</v>
          </cell>
          <cell r="H331">
            <v>11417709.409349311</v>
          </cell>
          <cell r="I331">
            <v>5639934.1927261949</v>
          </cell>
          <cell r="J331">
            <v>167683.69736997879</v>
          </cell>
          <cell r="K331">
            <v>35851.656797453747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21073701.758920535</v>
          </cell>
        </row>
        <row r="332">
          <cell r="C332" t="str">
            <v>Climate Saver</v>
          </cell>
          <cell r="D332" t="str">
            <v>D1.CS</v>
          </cell>
          <cell r="E332">
            <v>0</v>
          </cell>
          <cell r="F332">
            <v>0</v>
          </cell>
          <cell r="G332">
            <v>0</v>
          </cell>
          <cell r="H332">
            <v>84444.651570000002</v>
          </cell>
          <cell r="I332">
            <v>20548.429369199996</v>
          </cell>
          <cell r="J332">
            <v>481.60007280000008</v>
          </cell>
          <cell r="K332">
            <v>0</v>
          </cell>
          <cell r="L332">
            <v>94355.936774000002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199830.61778600002</v>
          </cell>
        </row>
        <row r="333">
          <cell r="C333" t="str">
            <v>Climate Saver Interval</v>
          </cell>
          <cell r="D333" t="str">
            <v>D3.CS</v>
          </cell>
          <cell r="E333">
            <v>0</v>
          </cell>
          <cell r="F333">
            <v>0</v>
          </cell>
          <cell r="G333">
            <v>0</v>
          </cell>
          <cell r="H333">
            <v>11602.928283599998</v>
          </cell>
          <cell r="I333">
            <v>2881.853818</v>
          </cell>
          <cell r="J333">
            <v>126.42254480000001</v>
          </cell>
          <cell r="K333">
            <v>33.6565108</v>
          </cell>
          <cell r="L333">
            <v>17929.235028000003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32574.0961852</v>
          </cell>
        </row>
        <row r="334">
          <cell r="C334" t="str">
            <v>New Tariff 3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C335" t="str">
            <v>New Tariff 4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C336" t="str">
            <v>New Tariff 5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C337" t="str">
            <v>New Tariff 6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C338" t="str">
            <v>New Tariff 7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</row>
        <row r="339">
          <cell r="C339" t="str">
            <v>New Tariff 8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C340" t="str">
            <v>New Tariff 9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C341" t="str">
            <v>New Tariff 10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C342" t="str">
            <v>New Tariff 11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C343" t="str">
            <v>Residential Two Rate 5d</v>
          </cell>
          <cell r="D343" t="str">
            <v>D2</v>
          </cell>
          <cell r="E343">
            <v>457743.97078142076</v>
          </cell>
          <cell r="F343">
            <v>0</v>
          </cell>
          <cell r="G343">
            <v>0</v>
          </cell>
          <cell r="H343">
            <v>723378.19995138096</v>
          </cell>
          <cell r="I343">
            <v>186578.5960667156</v>
          </cell>
          <cell r="J343">
            <v>5510.4445379566814</v>
          </cell>
          <cell r="K343">
            <v>1281.9315477564271</v>
          </cell>
          <cell r="L343">
            <v>847643.11015940458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2222136.2530446351</v>
          </cell>
        </row>
        <row r="344">
          <cell r="C344" t="str">
            <v>Docklands Two Rate 5d</v>
          </cell>
          <cell r="D344" t="str">
            <v>D2.DK</v>
          </cell>
          <cell r="E344">
            <v>5271.9253770491805</v>
          </cell>
          <cell r="F344">
            <v>0</v>
          </cell>
          <cell r="G344">
            <v>0</v>
          </cell>
          <cell r="H344">
            <v>28735.306649600003</v>
          </cell>
          <cell r="I344">
            <v>5948.2671980000005</v>
          </cell>
          <cell r="J344">
            <v>1017.0681172</v>
          </cell>
          <cell r="K344">
            <v>65.385848800000005</v>
          </cell>
          <cell r="L344">
            <v>7857.7036879999996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48895.656878649177</v>
          </cell>
        </row>
        <row r="345">
          <cell r="C345" t="str">
            <v>Residential Interval</v>
          </cell>
          <cell r="D345" t="str">
            <v>D3</v>
          </cell>
          <cell r="E345">
            <v>104575.40877049181</v>
          </cell>
          <cell r="F345">
            <v>0</v>
          </cell>
          <cell r="G345">
            <v>0</v>
          </cell>
          <cell r="H345">
            <v>147974.62328740003</v>
          </cell>
          <cell r="I345">
            <v>58441.231253400001</v>
          </cell>
          <cell r="J345">
            <v>4766.0360174000007</v>
          </cell>
          <cell r="K345">
            <v>3708.4509038000001</v>
          </cell>
          <cell r="L345">
            <v>115504.0612197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434969.81145219179</v>
          </cell>
        </row>
        <row r="346">
          <cell r="C346" t="str">
            <v>Residential AMI</v>
          </cell>
          <cell r="D346" t="str">
            <v>D4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C347" t="str">
            <v>Residential Docklands AMI</v>
          </cell>
          <cell r="D347" t="str">
            <v>D4.DK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C348" t="str">
            <v>New Tariff 5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C349" t="str">
            <v>New Tariff 6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C350" t="str">
            <v>New Tariff 7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</row>
        <row r="351">
          <cell r="C351" t="str">
            <v>New Tariff 8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</row>
        <row r="352">
          <cell r="C352" t="str">
            <v>New Tariff 9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</row>
        <row r="353">
          <cell r="C353" t="str">
            <v>New Tariff 10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C354" t="str">
            <v>New Tariff 11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C355" t="str">
            <v>Dedicated Circuit</v>
          </cell>
          <cell r="D355" t="str">
            <v>DD1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4938809.2864111643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4938809.2864111643</v>
          </cell>
        </row>
        <row r="356">
          <cell r="C356" t="str">
            <v>Hot Water Interval</v>
          </cell>
          <cell r="D356" t="str">
            <v>D3.HW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70229.573517499986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70229.573517499986</v>
          </cell>
        </row>
        <row r="357">
          <cell r="C357" t="str">
            <v>Dedicated Circuit AMI - Slab Heat</v>
          </cell>
          <cell r="D357" t="str">
            <v>DCSH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9.2899999999999996E-3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9.2899999999999996E-3</v>
          </cell>
        </row>
        <row r="358">
          <cell r="C358" t="str">
            <v>Dedicated Circuit AMI - Hot Water</v>
          </cell>
          <cell r="D358" t="str">
            <v>DCHW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9.2899999999999996E-3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9.2899999999999996E-3</v>
          </cell>
        </row>
        <row r="359">
          <cell r="C359" t="str">
            <v>New Tariff 4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C360" t="str">
            <v>New Tariff 5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C361" t="str">
            <v>New Tariff 6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C362" t="str">
            <v>New Tariff 7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</row>
        <row r="363">
          <cell r="C363" t="str">
            <v>New Tariff 8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C364" t="str">
            <v>New Tariff 9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C365" t="str">
            <v>New Tariff 10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C366" t="str">
            <v>New Tariff 11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C367" t="str">
            <v>Non-Residential Single Rate</v>
          </cell>
          <cell r="D367" t="str">
            <v>ND1</v>
          </cell>
          <cell r="E367">
            <v>341679.45310655737</v>
          </cell>
          <cell r="F367">
            <v>0</v>
          </cell>
          <cell r="G367">
            <v>0</v>
          </cell>
          <cell r="H367">
            <v>645277.45071030443</v>
          </cell>
          <cell r="I367">
            <v>844214.41210724937</v>
          </cell>
          <cell r="J367">
            <v>455948.97811436054</v>
          </cell>
          <cell r="K367">
            <v>153153.26767862772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2440273.5617170995</v>
          </cell>
        </row>
        <row r="368">
          <cell r="C368" t="str">
            <v>Non-Residential Single Rate (R)</v>
          </cell>
          <cell r="D368" t="str">
            <v>ND1.R</v>
          </cell>
          <cell r="E368">
            <v>0</v>
          </cell>
          <cell r="F368">
            <v>0</v>
          </cell>
          <cell r="G368">
            <v>0</v>
          </cell>
          <cell r="H368">
            <v>7.1599999999999997E-3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7.1599999999999997E-3</v>
          </cell>
        </row>
        <row r="369">
          <cell r="C369" t="str">
            <v>New Tariff 2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C370" t="str">
            <v>New Tariff 3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C371" t="str">
            <v>New Tariff 4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C372" t="str">
            <v>New Tariff 5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C373" t="str">
            <v>New Tariff 6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C374" t="str">
            <v>New Tariff 7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</row>
        <row r="375">
          <cell r="C375" t="str">
            <v>New Tariff 8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C376" t="str">
            <v>New Tariff 9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C377" t="str">
            <v>New Tariff 10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</row>
        <row r="378">
          <cell r="C378" t="str">
            <v>New Tariff 11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</row>
        <row r="379">
          <cell r="C379" t="str">
            <v>Non-Residential Two Rate 5d</v>
          </cell>
          <cell r="D379" t="str">
            <v>ND2</v>
          </cell>
          <cell r="E379">
            <v>305721.79462295084</v>
          </cell>
          <cell r="F379">
            <v>0</v>
          </cell>
          <cell r="G379">
            <v>0</v>
          </cell>
          <cell r="H379">
            <v>561337.89734205557</v>
          </cell>
          <cell r="I379">
            <v>1284824.5451570214</v>
          </cell>
          <cell r="J379">
            <v>1350393.5436602682</v>
          </cell>
          <cell r="K379">
            <v>884962.88317683979</v>
          </cell>
          <cell r="L379">
            <v>1841646.1118205336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6228886.7757796692</v>
          </cell>
        </row>
        <row r="380">
          <cell r="C380" t="str">
            <v>Business Sunraysia</v>
          </cell>
          <cell r="D380" t="str">
            <v>ND2.BS</v>
          </cell>
          <cell r="E380">
            <v>0</v>
          </cell>
          <cell r="F380">
            <v>0</v>
          </cell>
          <cell r="G380">
            <v>0</v>
          </cell>
          <cell r="H380">
            <v>5.5400000000000007E-3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5.5400000000000007E-3</v>
          </cell>
        </row>
        <row r="381">
          <cell r="C381" t="str">
            <v>Non-Residential Interval</v>
          </cell>
          <cell r="D381" t="str">
            <v>ND5</v>
          </cell>
          <cell r="E381">
            <v>43247.558426229516</v>
          </cell>
          <cell r="F381">
            <v>0</v>
          </cell>
          <cell r="G381">
            <v>0</v>
          </cell>
          <cell r="H381">
            <v>72808.299231200013</v>
          </cell>
          <cell r="I381">
            <v>151670.2772898</v>
          </cell>
          <cell r="J381">
            <v>151234.01353600004</v>
          </cell>
          <cell r="K381">
            <v>77894.246149600003</v>
          </cell>
          <cell r="L381">
            <v>170047.99323669999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666902.38786952954</v>
          </cell>
        </row>
        <row r="382">
          <cell r="C382" t="str">
            <v>Non-Residential AMI</v>
          </cell>
          <cell r="D382" t="str">
            <v>ND7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C383" t="str">
            <v>New Tariff 4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C384" t="str">
            <v>New Tariff 5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C385" t="str">
            <v>New Tariff 6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C386" t="str">
            <v>New Tariff 7</v>
          </cell>
          <cell r="D386" t="str">
            <v/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</row>
        <row r="387">
          <cell r="C387" t="str">
            <v>New Tariff 8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</row>
        <row r="388">
          <cell r="C388" t="str">
            <v>New Tariff 9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C389" t="str">
            <v>New Tariff 10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</row>
        <row r="390">
          <cell r="C390" t="str">
            <v>New Tariff 11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C391" t="str">
            <v>Non-Residential Two Rate 7d</v>
          </cell>
          <cell r="D391" t="str">
            <v>ND3</v>
          </cell>
          <cell r="E391">
            <v>95402.981729508188</v>
          </cell>
          <cell r="F391">
            <v>0</v>
          </cell>
          <cell r="G391">
            <v>0</v>
          </cell>
          <cell r="H391">
            <v>189498.22453621804</v>
          </cell>
          <cell r="I391">
            <v>366329.65847282077</v>
          </cell>
          <cell r="J391">
            <v>315951.5261247594</v>
          </cell>
          <cell r="K391">
            <v>331404.16986147891</v>
          </cell>
          <cell r="L391">
            <v>221337.23585232141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1519923.7965771067</v>
          </cell>
        </row>
        <row r="392">
          <cell r="C392" t="str">
            <v>New Tariff  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</row>
        <row r="393">
          <cell r="C393" t="str">
            <v>New Tariff  2</v>
          </cell>
          <cell r="D393" t="str">
            <v/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</row>
        <row r="394">
          <cell r="C394" t="str">
            <v>New Tariff  3</v>
          </cell>
          <cell r="D394" t="str">
            <v/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</row>
        <row r="395">
          <cell r="C395" t="str">
            <v>New Tariff  4</v>
          </cell>
          <cell r="D395" t="str">
            <v/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</row>
        <row r="396">
          <cell r="C396" t="str">
            <v>New Tariff  5</v>
          </cell>
          <cell r="D396" t="str">
            <v/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C397" t="str">
            <v>New Tariff  6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C398" t="str">
            <v>New Tariff  7</v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</row>
        <row r="399">
          <cell r="C399" t="str">
            <v>New Tariff  8</v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</row>
        <row r="400">
          <cell r="C400" t="str">
            <v>New Tariff  9</v>
          </cell>
          <cell r="D400" t="str">
            <v/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</row>
        <row r="401">
          <cell r="C401" t="str">
            <v>New Tariff  10</v>
          </cell>
          <cell r="D401" t="str">
            <v/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</row>
        <row r="402">
          <cell r="C402" t="str">
            <v>New Tariff  11</v>
          </cell>
          <cell r="D402" t="str">
            <v/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</row>
        <row r="403">
          <cell r="C403" t="str">
            <v>Unmetered Supplies</v>
          </cell>
          <cell r="D403" t="str">
            <v>PL2</v>
          </cell>
          <cell r="E403">
            <v>0</v>
          </cell>
          <cell r="F403">
            <v>0</v>
          </cell>
          <cell r="G403">
            <v>0</v>
          </cell>
          <cell r="H403">
            <v>226046.84641110039</v>
          </cell>
          <cell r="I403">
            <v>0</v>
          </cell>
          <cell r="J403">
            <v>0</v>
          </cell>
          <cell r="K403">
            <v>0</v>
          </cell>
          <cell r="L403">
            <v>207954.15069219173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434000.99710329215</v>
          </cell>
        </row>
        <row r="404">
          <cell r="C404" t="str">
            <v>New Tariff 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C405" t="str">
            <v>New Tariff 2</v>
          </cell>
          <cell r="D405" t="str">
            <v/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C406" t="str">
            <v>Large Low Voltage Demand (kVa)</v>
          </cell>
          <cell r="D406" t="str">
            <v>DLk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</row>
        <row r="407">
          <cell r="C407" t="str">
            <v>Large Low Voltage Demand Docklands (kVa)</v>
          </cell>
          <cell r="D407" t="str">
            <v>DLDKk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</row>
        <row r="408">
          <cell r="C408" t="str">
            <v>Large Low Voltage Demand CXX (kVa)</v>
          </cell>
          <cell r="D408" t="str">
            <v>DLCXXk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</row>
        <row r="409">
          <cell r="C409" t="str">
            <v>New Tariff 6</v>
          </cell>
          <cell r="D409" t="str">
            <v/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C410" t="str">
            <v>New Tariff 7</v>
          </cell>
          <cell r="D410" t="str">
            <v/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C411" t="str">
            <v>New Tariff 8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C412" t="str">
            <v>New Tariff 9</v>
          </cell>
          <cell r="D412" t="str">
            <v/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</row>
        <row r="413">
          <cell r="C413" t="str">
            <v>New Tariff 10</v>
          </cell>
          <cell r="D413" t="str">
            <v/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</row>
        <row r="414">
          <cell r="C414" t="str">
            <v>New Tariff 11</v>
          </cell>
          <cell r="D414" t="str">
            <v/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C415" t="str">
            <v>Large Low Voltage Demand</v>
          </cell>
          <cell r="D415" t="str">
            <v>DL</v>
          </cell>
          <cell r="E415">
            <v>0</v>
          </cell>
          <cell r="F415">
            <v>8211985.8986666668</v>
          </cell>
          <cell r="G415">
            <v>0</v>
          </cell>
          <cell r="H415">
            <v>4461394.1686948994</v>
          </cell>
          <cell r="I415">
            <v>0</v>
          </cell>
          <cell r="J415">
            <v>0</v>
          </cell>
          <cell r="K415">
            <v>0</v>
          </cell>
          <cell r="L415">
            <v>1337065.8274610112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14010445.894822579</v>
          </cell>
        </row>
        <row r="416">
          <cell r="C416" t="str">
            <v>Large Low Voltage Demand A</v>
          </cell>
          <cell r="D416" t="str">
            <v>DL.A</v>
          </cell>
          <cell r="E416">
            <v>0</v>
          </cell>
          <cell r="F416">
            <v>25900.238666666668</v>
          </cell>
          <cell r="G416">
            <v>0</v>
          </cell>
          <cell r="H416">
            <v>20759.028180000001</v>
          </cell>
          <cell r="I416">
            <v>0</v>
          </cell>
          <cell r="J416">
            <v>0</v>
          </cell>
          <cell r="K416">
            <v>0</v>
          </cell>
          <cell r="L416">
            <v>8193.4558000000015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54852.722646666669</v>
          </cell>
        </row>
        <row r="417">
          <cell r="C417" t="str">
            <v>Large Low Voltage Demand C</v>
          </cell>
          <cell r="D417" t="str">
            <v>DL.C</v>
          </cell>
          <cell r="E417">
            <v>0</v>
          </cell>
          <cell r="F417">
            <v>5421609.6247500004</v>
          </cell>
          <cell r="G417">
            <v>0</v>
          </cell>
          <cell r="H417">
            <v>3296503.4298307439</v>
          </cell>
          <cell r="I417">
            <v>0</v>
          </cell>
          <cell r="J417">
            <v>0</v>
          </cell>
          <cell r="K417">
            <v>0</v>
          </cell>
          <cell r="L417">
            <v>934612.35618252214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9652725.4107632674</v>
          </cell>
        </row>
        <row r="418">
          <cell r="C418" t="str">
            <v>Large Low Voltage Demand S</v>
          </cell>
          <cell r="D418" t="str">
            <v>DL.S</v>
          </cell>
          <cell r="E418">
            <v>0</v>
          </cell>
          <cell r="F418">
            <v>380023.15816666669</v>
          </cell>
          <cell r="G418">
            <v>0</v>
          </cell>
          <cell r="H418">
            <v>145239.18546499999</v>
          </cell>
          <cell r="I418">
            <v>0</v>
          </cell>
          <cell r="J418">
            <v>0</v>
          </cell>
          <cell r="K418">
            <v>0</v>
          </cell>
          <cell r="L418">
            <v>37935.995677400009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563198.33930906665</v>
          </cell>
        </row>
        <row r="419">
          <cell r="C419" t="str">
            <v>Large Low Voltage Demand Docklands</v>
          </cell>
          <cell r="D419" t="str">
            <v>DL.DK</v>
          </cell>
          <cell r="E419">
            <v>0</v>
          </cell>
          <cell r="F419">
            <v>45968.81</v>
          </cell>
          <cell r="G419">
            <v>0</v>
          </cell>
          <cell r="H419">
            <v>30107.828159999997</v>
          </cell>
          <cell r="I419">
            <v>0</v>
          </cell>
          <cell r="J419">
            <v>0</v>
          </cell>
          <cell r="K419">
            <v>0</v>
          </cell>
          <cell r="L419">
            <v>12780.666232000001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88857.304392000005</v>
          </cell>
        </row>
        <row r="420">
          <cell r="C420" t="str">
            <v>Large Low Voltage Demand CXX</v>
          </cell>
          <cell r="D420" t="str">
            <v>DL.CXX</v>
          </cell>
          <cell r="E420">
            <v>0</v>
          </cell>
          <cell r="F420">
            <v>2723956.2336666668</v>
          </cell>
          <cell r="G420">
            <v>0</v>
          </cell>
          <cell r="H420">
            <v>1396283.5701776003</v>
          </cell>
          <cell r="I420">
            <v>0</v>
          </cell>
          <cell r="J420">
            <v>0</v>
          </cell>
          <cell r="K420">
            <v>0</v>
          </cell>
          <cell r="L420">
            <v>406053.68023380009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4526293.4840780674</v>
          </cell>
        </row>
        <row r="421">
          <cell r="C421" t="str">
            <v>Large Low Voltage Demand EN.R</v>
          </cell>
          <cell r="D421" t="str">
            <v>DL.R</v>
          </cell>
          <cell r="E421">
            <v>0</v>
          </cell>
          <cell r="F421">
            <v>0</v>
          </cell>
          <cell r="G421">
            <v>0</v>
          </cell>
          <cell r="H421">
            <v>8.0200000000000011E-3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8.0200000000000011E-3</v>
          </cell>
        </row>
        <row r="422">
          <cell r="C422" t="str">
            <v>Large Low Voltage Demand EN.NR</v>
          </cell>
          <cell r="D422" t="str">
            <v>DL.NR</v>
          </cell>
          <cell r="E422">
            <v>0</v>
          </cell>
          <cell r="F422">
            <v>93774.094666666671</v>
          </cell>
          <cell r="G422">
            <v>0</v>
          </cell>
          <cell r="H422">
            <v>88106.508980000013</v>
          </cell>
          <cell r="I422">
            <v>0</v>
          </cell>
          <cell r="J422">
            <v>0</v>
          </cell>
          <cell r="K422">
            <v>0</v>
          </cell>
          <cell r="L422">
            <v>22453.98414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204334.5877866667</v>
          </cell>
        </row>
        <row r="423">
          <cell r="C423" t="str">
            <v>Large Low Voltage Demand EN.RCXX</v>
          </cell>
          <cell r="D423" t="str">
            <v>DL.CXXR</v>
          </cell>
          <cell r="E423">
            <v>0</v>
          </cell>
          <cell r="F423">
            <v>0</v>
          </cell>
          <cell r="G423">
            <v>0</v>
          </cell>
          <cell r="H423">
            <v>43.077849999999998</v>
          </cell>
          <cell r="I423">
            <v>0</v>
          </cell>
          <cell r="J423">
            <v>0</v>
          </cell>
          <cell r="K423">
            <v>0</v>
          </cell>
          <cell r="L423">
            <v>14.277480000000001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57.355329999999995</v>
          </cell>
        </row>
        <row r="424">
          <cell r="C424" t="str">
            <v>Large Low Voltage Demand EN.NRCXX</v>
          </cell>
          <cell r="D424" t="str">
            <v>DL.CXXNR</v>
          </cell>
          <cell r="E424">
            <v>0</v>
          </cell>
          <cell r="F424">
            <v>0</v>
          </cell>
          <cell r="G424">
            <v>0</v>
          </cell>
          <cell r="H424">
            <v>7.9699999999999997E-3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7.9699999999999997E-3</v>
          </cell>
        </row>
        <row r="425">
          <cell r="C425" t="str">
            <v>New Tariff 10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</row>
        <row r="426">
          <cell r="C426" t="str">
            <v>New Tariff 11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</row>
        <row r="427">
          <cell r="C427" t="str">
            <v>High Voltage Demand</v>
          </cell>
          <cell r="D427" t="str">
            <v>DH</v>
          </cell>
          <cell r="E427">
            <v>0</v>
          </cell>
          <cell r="F427">
            <v>5122897.7396666668</v>
          </cell>
          <cell r="G427">
            <v>0</v>
          </cell>
          <cell r="H427">
            <v>3790353.0089994874</v>
          </cell>
          <cell r="I427">
            <v>0</v>
          </cell>
          <cell r="J427">
            <v>0</v>
          </cell>
          <cell r="K427">
            <v>0</v>
          </cell>
          <cell r="L427">
            <v>1361311.5733103596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10274562.321976515</v>
          </cell>
        </row>
        <row r="428">
          <cell r="C428" t="str">
            <v>High Voltage Demand A</v>
          </cell>
          <cell r="D428" t="str">
            <v>DH.A</v>
          </cell>
          <cell r="E428">
            <v>0</v>
          </cell>
          <cell r="F428">
            <v>101558.26</v>
          </cell>
          <cell r="G428">
            <v>0</v>
          </cell>
          <cell r="H428">
            <v>58370.182763300007</v>
          </cell>
          <cell r="I428">
            <v>0</v>
          </cell>
          <cell r="J428">
            <v>0</v>
          </cell>
          <cell r="K428">
            <v>0</v>
          </cell>
          <cell r="L428">
            <v>19878.626583599998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179807.06934690001</v>
          </cell>
        </row>
        <row r="429">
          <cell r="C429" t="str">
            <v>High Voltage Demand C</v>
          </cell>
          <cell r="D429" t="str">
            <v>DH.C</v>
          </cell>
          <cell r="E429">
            <v>0</v>
          </cell>
          <cell r="F429">
            <v>2579152.963</v>
          </cell>
          <cell r="G429">
            <v>0</v>
          </cell>
          <cell r="H429">
            <v>2215982.0158522045</v>
          </cell>
          <cell r="I429">
            <v>0</v>
          </cell>
          <cell r="J429">
            <v>0</v>
          </cell>
          <cell r="K429">
            <v>0</v>
          </cell>
          <cell r="L429">
            <v>787934.97886871104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5583069.9577209158</v>
          </cell>
        </row>
        <row r="430">
          <cell r="C430" t="str">
            <v>High Voltage Demand D1</v>
          </cell>
          <cell r="D430" t="str">
            <v>DH.D1</v>
          </cell>
          <cell r="E430">
            <v>0</v>
          </cell>
          <cell r="F430">
            <v>512186.76</v>
          </cell>
          <cell r="G430">
            <v>0</v>
          </cell>
          <cell r="H430">
            <v>669409.72345000005</v>
          </cell>
          <cell r="I430">
            <v>0</v>
          </cell>
          <cell r="J430">
            <v>0</v>
          </cell>
          <cell r="K430">
            <v>0</v>
          </cell>
          <cell r="L430">
            <v>248271.33559999999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1429867.81905</v>
          </cell>
        </row>
        <row r="431">
          <cell r="C431" t="str">
            <v>High Voltage Demand D2</v>
          </cell>
          <cell r="D431" t="str">
            <v>DH.D2</v>
          </cell>
          <cell r="E431">
            <v>0</v>
          </cell>
          <cell r="F431">
            <v>286483.50366666669</v>
          </cell>
          <cell r="G431">
            <v>0</v>
          </cell>
          <cell r="H431">
            <v>345752.14211999997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632235.64578666666</v>
          </cell>
        </row>
        <row r="432">
          <cell r="C432" t="str">
            <v>High Voltage Demand Docklands</v>
          </cell>
          <cell r="D432" t="str">
            <v>DH.DK</v>
          </cell>
          <cell r="E432">
            <v>0</v>
          </cell>
          <cell r="F432">
            <v>24642</v>
          </cell>
          <cell r="G432">
            <v>0</v>
          </cell>
          <cell r="H432">
            <v>11885.2644</v>
          </cell>
          <cell r="I432">
            <v>0</v>
          </cell>
          <cell r="J432">
            <v>0</v>
          </cell>
          <cell r="K432">
            <v>0</v>
          </cell>
          <cell r="L432">
            <v>1838.2848000000001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38365.549200000001</v>
          </cell>
        </row>
        <row r="433">
          <cell r="C433" t="str">
            <v>High Voltage Demand D3</v>
          </cell>
          <cell r="D433" t="str">
            <v>DH.D3</v>
          </cell>
          <cell r="E433">
            <v>0</v>
          </cell>
          <cell r="F433">
            <v>273256.78700000001</v>
          </cell>
          <cell r="G433">
            <v>0</v>
          </cell>
          <cell r="H433">
            <v>12340.36356</v>
          </cell>
          <cell r="I433">
            <v>0</v>
          </cell>
          <cell r="J433">
            <v>0</v>
          </cell>
          <cell r="K433">
            <v>0</v>
          </cell>
          <cell r="L433">
            <v>55514.48328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341111.63384000002</v>
          </cell>
        </row>
        <row r="434">
          <cell r="C434" t="str">
            <v>High Voltage Demand D4</v>
          </cell>
          <cell r="D434" t="str">
            <v>DH.D4</v>
          </cell>
          <cell r="E434">
            <v>0</v>
          </cell>
          <cell r="F434">
            <v>147268</v>
          </cell>
          <cell r="G434">
            <v>0</v>
          </cell>
          <cell r="H434">
            <v>183162.65161999999</v>
          </cell>
          <cell r="I434">
            <v>0</v>
          </cell>
          <cell r="J434">
            <v>0</v>
          </cell>
          <cell r="K434">
            <v>0</v>
          </cell>
          <cell r="L434">
            <v>75136.022100000002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405566.67372000002</v>
          </cell>
        </row>
        <row r="435">
          <cell r="C435" t="str">
            <v>High Voltage Demand D5</v>
          </cell>
          <cell r="D435" t="str">
            <v>DH.D5</v>
          </cell>
          <cell r="E435">
            <v>0</v>
          </cell>
          <cell r="F435">
            <v>0</v>
          </cell>
          <cell r="G435">
            <v>0</v>
          </cell>
          <cell r="H435">
            <v>7.9299999999999995E-3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7.9299999999999995E-3</v>
          </cell>
        </row>
        <row r="436">
          <cell r="C436" t="str">
            <v>High Voltage Demand EN.R</v>
          </cell>
          <cell r="D436" t="str">
            <v>DH.R</v>
          </cell>
          <cell r="E436">
            <v>0</v>
          </cell>
          <cell r="F436">
            <v>0</v>
          </cell>
          <cell r="G436">
            <v>0</v>
          </cell>
          <cell r="H436">
            <v>7.5300000000000002E-3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7.5300000000000002E-3</v>
          </cell>
        </row>
        <row r="437">
          <cell r="C437" t="str">
            <v>High Voltage Demand EN.NR</v>
          </cell>
          <cell r="D437" t="str">
            <v>DH.NR</v>
          </cell>
          <cell r="E437">
            <v>0</v>
          </cell>
          <cell r="F437">
            <v>0</v>
          </cell>
          <cell r="G437">
            <v>0</v>
          </cell>
          <cell r="H437">
            <v>7.5300000000000002E-3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7.5300000000000002E-3</v>
          </cell>
        </row>
        <row r="438">
          <cell r="C438" t="str">
            <v>New Tariff 11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</row>
        <row r="439">
          <cell r="C439" t="str">
            <v>New Tariff 1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</row>
        <row r="440">
          <cell r="C440" t="str">
            <v>New Tariff 2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</row>
        <row r="441">
          <cell r="C441" t="str">
            <v>High Voltage Demand (kVa)</v>
          </cell>
          <cell r="D441" t="str">
            <v>DHk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</row>
        <row r="442">
          <cell r="C442" t="str">
            <v>High Voltage Demand Docklands (kVa)</v>
          </cell>
          <cell r="D442" t="str">
            <v>DHDKk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</row>
        <row r="443">
          <cell r="C443" t="str">
            <v>New Tariff 5</v>
          </cell>
          <cell r="D443" t="str">
            <v/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</row>
        <row r="444">
          <cell r="C444" t="str">
            <v>New Tariff 6</v>
          </cell>
          <cell r="D444" t="str">
            <v/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</row>
        <row r="445">
          <cell r="C445" t="str">
            <v>New Tariff 7</v>
          </cell>
          <cell r="D445" t="str">
            <v/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</row>
        <row r="446">
          <cell r="C446" t="str">
            <v>New Tariff 8</v>
          </cell>
          <cell r="D446" t="str">
            <v/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</row>
        <row r="447">
          <cell r="C447" t="str">
            <v>New Tariff 9</v>
          </cell>
          <cell r="D447" t="str">
            <v/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</row>
        <row r="448">
          <cell r="C448" t="str">
            <v>New Tariff 10</v>
          </cell>
          <cell r="D448" t="str">
            <v/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</row>
        <row r="449">
          <cell r="C449" t="str">
            <v>New Tariff 11</v>
          </cell>
          <cell r="D449" t="str">
            <v/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</row>
        <row r="450">
          <cell r="C450" t="str">
            <v>New Tariff 12</v>
          </cell>
          <cell r="D450" t="str">
            <v/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C451" t="str">
            <v>New Tariff 1</v>
          </cell>
          <cell r="D451" t="str">
            <v/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</row>
        <row r="452">
          <cell r="C452" t="str">
            <v>Subtransmission Demand A</v>
          </cell>
          <cell r="D452" t="str">
            <v>DS.A</v>
          </cell>
          <cell r="E452">
            <v>0</v>
          </cell>
          <cell r="F452">
            <v>371267.12700000004</v>
          </cell>
          <cell r="G452">
            <v>0</v>
          </cell>
          <cell r="H452">
            <v>1551054.6477299999</v>
          </cell>
          <cell r="I452">
            <v>0</v>
          </cell>
          <cell r="J452">
            <v>0</v>
          </cell>
          <cell r="K452">
            <v>0</v>
          </cell>
          <cell r="L452">
            <v>317298.80246000004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2239620.5771900001</v>
          </cell>
        </row>
        <row r="453">
          <cell r="C453" t="str">
            <v>Subtransmission Demand G</v>
          </cell>
          <cell r="D453" t="str">
            <v>DS.G</v>
          </cell>
          <cell r="E453">
            <v>0</v>
          </cell>
          <cell r="F453">
            <v>697851.53833333333</v>
          </cell>
          <cell r="G453">
            <v>0</v>
          </cell>
          <cell r="H453">
            <v>2765005.628</v>
          </cell>
          <cell r="I453">
            <v>0</v>
          </cell>
          <cell r="J453">
            <v>0</v>
          </cell>
          <cell r="K453">
            <v>0</v>
          </cell>
          <cell r="L453">
            <v>700749.83136000007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4163606.9976933338</v>
          </cell>
        </row>
        <row r="454">
          <cell r="C454" t="str">
            <v>Subtransmission Demand S</v>
          </cell>
          <cell r="D454" t="str">
            <v>DS.S</v>
          </cell>
          <cell r="E454">
            <v>0</v>
          </cell>
          <cell r="F454">
            <v>811558.96100000001</v>
          </cell>
          <cell r="G454">
            <v>0</v>
          </cell>
          <cell r="H454">
            <v>2384291.9495999999</v>
          </cell>
          <cell r="I454">
            <v>0</v>
          </cell>
          <cell r="J454">
            <v>0</v>
          </cell>
          <cell r="K454">
            <v>0</v>
          </cell>
          <cell r="L454">
            <v>741852.97086000012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3937703.8814600003</v>
          </cell>
        </row>
        <row r="455">
          <cell r="C455" t="str">
            <v>Subtransmission Demand (kVa)</v>
          </cell>
          <cell r="D455" t="str">
            <v>DSk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C456" t="str">
            <v>New Tariff 5</v>
          </cell>
          <cell r="D456" t="str">
            <v/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</row>
        <row r="457">
          <cell r="C457" t="str">
            <v>New Tariff 6</v>
          </cell>
          <cell r="D457" t="str">
            <v/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</row>
        <row r="458">
          <cell r="C458" t="str">
            <v>New Tariff 7</v>
          </cell>
          <cell r="D458" t="str">
            <v/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</row>
        <row r="459">
          <cell r="C459" t="str">
            <v>New Tariff 8</v>
          </cell>
          <cell r="D459" t="str">
            <v/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</row>
        <row r="460">
          <cell r="C460" t="str">
            <v>New Tariff 9</v>
          </cell>
          <cell r="D460" t="str">
            <v/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</row>
        <row r="461">
          <cell r="C461" t="str">
            <v>New Tariff 10</v>
          </cell>
          <cell r="D461" t="str">
            <v/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C462" t="str">
            <v>New Tariff 11</v>
          </cell>
          <cell r="D462" t="str">
            <v/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</row>
        <row r="463">
          <cell r="C463" t="str">
            <v>Total transmission revenue</v>
          </cell>
          <cell r="E463">
            <v>5166165.8954918031</v>
          </cell>
          <cell r="F463">
            <v>27831341.698250003</v>
          </cell>
          <cell r="G463">
            <v>0</v>
          </cell>
          <cell r="H463">
            <v>37534858.26443541</v>
          </cell>
          <cell r="I463">
            <v>8561371.4634584039</v>
          </cell>
          <cell r="J463">
            <v>2453113.330095524</v>
          </cell>
          <cell r="K463">
            <v>1488355.6484751566</v>
          </cell>
          <cell r="L463">
            <v>15602211.569408925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98637417.869615227</v>
          </cell>
        </row>
        <row r="471">
          <cell r="F471" t="str">
            <v>Revenue from demand charges</v>
          </cell>
          <cell r="H471" t="str">
            <v>Revenue from peak charges</v>
          </cell>
          <cell r="L471" t="str">
            <v>Revenue from off peak charges</v>
          </cell>
          <cell r="N471" t="str">
            <v>Summer Time of Use Tariffs</v>
          </cell>
          <cell r="R471" t="str">
            <v>Winter Time of use tariffs</v>
          </cell>
        </row>
        <row r="472">
          <cell r="C472" t="str">
            <v>Network Tariffs</v>
          </cell>
          <cell r="D472" t="str">
            <v>Network Tariff Category</v>
          </cell>
          <cell r="E472" t="str">
            <v>Standing revenue</v>
          </cell>
          <cell r="F472" t="str">
            <v>kW</v>
          </cell>
          <cell r="G472" t="str">
            <v>kVA</v>
          </cell>
          <cell r="H472" t="str">
            <v>Block1</v>
          </cell>
          <cell r="I472" t="str">
            <v>Block 2</v>
          </cell>
          <cell r="J472" t="str">
            <v>Block 3</v>
          </cell>
          <cell r="K472" t="str">
            <v>Block 4</v>
          </cell>
          <cell r="L472" t="str">
            <v>Block 1</v>
          </cell>
          <cell r="M472" t="str">
            <v>Block 2</v>
          </cell>
          <cell r="N472" t="str">
            <v>Block 1</v>
          </cell>
          <cell r="O472" t="str">
            <v>Block 2</v>
          </cell>
          <cell r="P472" t="str">
            <v>Block 3</v>
          </cell>
          <cell r="Q472" t="str">
            <v>Block 4</v>
          </cell>
          <cell r="R472" t="str">
            <v>Block1</v>
          </cell>
          <cell r="S472" t="str">
            <v>Block 2</v>
          </cell>
          <cell r="T472" t="str">
            <v>Block 3</v>
          </cell>
          <cell r="U472" t="str">
            <v>Block 4</v>
          </cell>
          <cell r="V472" t="str">
            <v>Total Revenue</v>
          </cell>
        </row>
        <row r="473">
          <cell r="E473" t="str">
            <v>$ pa</v>
          </cell>
          <cell r="F473" t="str">
            <v>$ pa</v>
          </cell>
          <cell r="G473" t="str">
            <v>$ pa</v>
          </cell>
          <cell r="H473" t="str">
            <v>$ pa</v>
          </cell>
          <cell r="I473" t="str">
            <v>$ pa</v>
          </cell>
          <cell r="J473" t="str">
            <v>$ pa</v>
          </cell>
          <cell r="K473" t="str">
            <v>$ pa</v>
          </cell>
          <cell r="L473" t="str">
            <v>$ pa</v>
          </cell>
          <cell r="M473" t="str">
            <v>$ pa</v>
          </cell>
          <cell r="N473" t="str">
            <v>c/kWh</v>
          </cell>
          <cell r="O473" t="str">
            <v>c/kWh</v>
          </cell>
          <cell r="P473" t="str">
            <v>c/kWh</v>
          </cell>
          <cell r="Q473" t="str">
            <v>c/kWh</v>
          </cell>
          <cell r="R473" t="str">
            <v>c/kWh</v>
          </cell>
          <cell r="S473" t="str">
            <v>c/kWh</v>
          </cell>
          <cell r="T473" t="str">
            <v>c/kWh</v>
          </cell>
          <cell r="U473" t="str">
            <v>c/kWh</v>
          </cell>
          <cell r="V473" t="str">
            <v>$ pa</v>
          </cell>
        </row>
        <row r="474">
          <cell r="C474" t="str">
            <v>Residential Single Rate</v>
          </cell>
          <cell r="D474" t="str">
            <v>D1</v>
          </cell>
          <cell r="E474">
            <v>3535492.7519999999</v>
          </cell>
          <cell r="F474">
            <v>0</v>
          </cell>
          <cell r="G474">
            <v>0</v>
          </cell>
          <cell r="H474">
            <v>11120504.63204864</v>
          </cell>
          <cell r="I474">
            <v>5547866.574810151</v>
          </cell>
          <cell r="J474">
            <v>165836.5537733224</v>
          </cell>
          <cell r="K474">
            <v>32817.933392560197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20402518.446024675</v>
          </cell>
        </row>
        <row r="475">
          <cell r="C475" t="str">
            <v>ClimateSaver</v>
          </cell>
          <cell r="D475" t="str">
            <v>D1.CS</v>
          </cell>
          <cell r="E475">
            <v>0</v>
          </cell>
          <cell r="F475">
            <v>0</v>
          </cell>
          <cell r="G475">
            <v>0</v>
          </cell>
          <cell r="H475">
            <v>89314.928336076016</v>
          </cell>
          <cell r="I475">
            <v>21112.026012943334</v>
          </cell>
          <cell r="J475">
            <v>434.48472021494575</v>
          </cell>
          <cell r="K475">
            <v>0.57063909987793249</v>
          </cell>
          <cell r="L475">
            <v>68821.086003763412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179683.09571209759</v>
          </cell>
        </row>
        <row r="476">
          <cell r="C476" t="str">
            <v>ClimateSaver Interval</v>
          </cell>
          <cell r="D476" t="str">
            <v>D3.CS</v>
          </cell>
          <cell r="E476">
            <v>0</v>
          </cell>
          <cell r="F476">
            <v>0</v>
          </cell>
          <cell r="G476">
            <v>0</v>
          </cell>
          <cell r="H476">
            <v>25760.927878763268</v>
          </cell>
          <cell r="I476">
            <v>6362.185045491954</v>
          </cell>
          <cell r="J476">
            <v>79.007331430867538</v>
          </cell>
          <cell r="K476">
            <v>30.342643105152309</v>
          </cell>
          <cell r="L476">
            <v>24401.930279401702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56634.393178192942</v>
          </cell>
        </row>
        <row r="477">
          <cell r="C477" t="str">
            <v>New Tariff 3</v>
          </cell>
          <cell r="D477" t="str">
            <v/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</row>
        <row r="478">
          <cell r="C478" t="str">
            <v>New Tariff 4</v>
          </cell>
          <cell r="D478" t="str">
            <v/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</row>
        <row r="479">
          <cell r="C479" t="str">
            <v>New Tariff 5</v>
          </cell>
          <cell r="D479" t="str">
            <v/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</row>
        <row r="480">
          <cell r="C480" t="str">
            <v>New Tariff 6</v>
          </cell>
          <cell r="D480" t="str">
            <v/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</row>
        <row r="481">
          <cell r="C481" t="str">
            <v>New Tariff 7</v>
          </cell>
          <cell r="D481" t="str">
            <v/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</row>
        <row r="482">
          <cell r="C482" t="str">
            <v>New Tariff 8</v>
          </cell>
          <cell r="D482" t="str">
            <v/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</row>
        <row r="483">
          <cell r="C483" t="str">
            <v>New Tariff 9</v>
          </cell>
          <cell r="D483" t="str">
            <v/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C484" t="str">
            <v>New Tariff 10</v>
          </cell>
          <cell r="D484" t="str">
            <v/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</row>
        <row r="485">
          <cell r="C485" t="str">
            <v>New Tariff 11</v>
          </cell>
          <cell r="D485" t="str">
            <v/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C486" t="str">
            <v>Residential Two Rate 5d</v>
          </cell>
          <cell r="D486" t="str">
            <v>D2</v>
          </cell>
          <cell r="E486">
            <v>422814.23099999997</v>
          </cell>
          <cell r="F486">
            <v>0</v>
          </cell>
          <cell r="G486">
            <v>0</v>
          </cell>
          <cell r="H486">
            <v>674589.27566003625</v>
          </cell>
          <cell r="I486">
            <v>172523.14645025178</v>
          </cell>
          <cell r="J486">
            <v>5292.6779624841793</v>
          </cell>
          <cell r="K486">
            <v>1674.9029949450405</v>
          </cell>
          <cell r="L486">
            <v>768449.42910819035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2045343.6631759075</v>
          </cell>
        </row>
        <row r="487">
          <cell r="C487" t="str">
            <v>Docklands Two Rate 5d</v>
          </cell>
          <cell r="D487" t="str">
            <v>D2.DK</v>
          </cell>
          <cell r="E487">
            <v>4880.2079999999996</v>
          </cell>
          <cell r="F487">
            <v>0</v>
          </cell>
          <cell r="G487">
            <v>0</v>
          </cell>
          <cell r="H487">
            <v>29273.382809993691</v>
          </cell>
          <cell r="I487">
            <v>6797.6729369185268</v>
          </cell>
          <cell r="J487">
            <v>1497.4794114655301</v>
          </cell>
          <cell r="K487">
            <v>852.41046442274057</v>
          </cell>
          <cell r="L487">
            <v>7424.6386460108697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50725.792268811361</v>
          </cell>
        </row>
        <row r="488">
          <cell r="C488" t="str">
            <v>Residential Interval</v>
          </cell>
          <cell r="D488" t="str">
            <v>D3</v>
          </cell>
          <cell r="E488">
            <v>114646.617</v>
          </cell>
          <cell r="F488">
            <v>0</v>
          </cell>
          <cell r="G488">
            <v>0</v>
          </cell>
          <cell r="H488">
            <v>178349.61384741261</v>
          </cell>
          <cell r="I488">
            <v>63186.562936571376</v>
          </cell>
          <cell r="J488">
            <v>5154.2431532050014</v>
          </cell>
          <cell r="K488">
            <v>4886.1528558761556</v>
          </cell>
          <cell r="L488">
            <v>126978.2175916174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493201.40738468256</v>
          </cell>
        </row>
        <row r="489">
          <cell r="C489" t="str">
            <v>Residential AMI</v>
          </cell>
          <cell r="D489" t="str">
            <v>D4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</row>
        <row r="490">
          <cell r="C490" t="str">
            <v>Residential Docklands AMI</v>
          </cell>
          <cell r="D490" t="str">
            <v>D4.DK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</row>
        <row r="491">
          <cell r="C491" t="str">
            <v>New Tariff 5</v>
          </cell>
          <cell r="D491" t="str">
            <v/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</row>
        <row r="492">
          <cell r="C492" t="str">
            <v>New Tariff 6</v>
          </cell>
          <cell r="D492" t="str">
            <v/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</row>
        <row r="493">
          <cell r="C493" t="str">
            <v>New Tariff 7</v>
          </cell>
          <cell r="D493" t="str">
            <v/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</row>
        <row r="494">
          <cell r="C494" t="str">
            <v>New Tariff 8</v>
          </cell>
          <cell r="D494" t="str">
            <v/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</row>
        <row r="495">
          <cell r="C495" t="str">
            <v>New Tariff 9</v>
          </cell>
          <cell r="D495" t="str">
            <v/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C496" t="str">
            <v>New Tariff 10</v>
          </cell>
          <cell r="D496" t="str">
            <v/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</row>
        <row r="497">
          <cell r="C497" t="str">
            <v>New Tariff 11</v>
          </cell>
          <cell r="D497" t="str">
            <v/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</row>
        <row r="498">
          <cell r="C498" t="str">
            <v>Dedicated circuit</v>
          </cell>
          <cell r="D498" t="str">
            <v>DD1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4539018.2455957243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4539018.2455957243</v>
          </cell>
        </row>
        <row r="499">
          <cell r="C499" t="str">
            <v>Hot Water Interval</v>
          </cell>
          <cell r="D499" t="str">
            <v>D3.HW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114735.83168648642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114735.83168648642</v>
          </cell>
        </row>
        <row r="500">
          <cell r="C500" t="str">
            <v>Dedicated Circuit AMI - Slab Heat</v>
          </cell>
          <cell r="D500" t="str">
            <v>DCSH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8.5900000000000004E-3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8.5900000000000004E-3</v>
          </cell>
        </row>
        <row r="501">
          <cell r="C501" t="str">
            <v>Dedicated Circuit AMI - Hot Water</v>
          </cell>
          <cell r="D501" t="str">
            <v>DCHW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8.5900000000000004E-3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8.5900000000000004E-3</v>
          </cell>
        </row>
        <row r="502">
          <cell r="C502" t="str">
            <v>New Tariff 4</v>
          </cell>
          <cell r="D502" t="str">
            <v/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C503" t="str">
            <v>New Tariff 5</v>
          </cell>
          <cell r="D503" t="str">
            <v/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C504" t="str">
            <v>New Tariff 6</v>
          </cell>
          <cell r="D504" t="str">
            <v/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C505" t="str">
            <v>New Tariff 7</v>
          </cell>
          <cell r="D505" t="str">
            <v/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C506" t="str">
            <v>New Tariff 8</v>
          </cell>
          <cell r="D506" t="str">
            <v/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C507" t="str">
            <v>New Tariff 9</v>
          </cell>
          <cell r="D507" t="str">
            <v/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</row>
        <row r="508">
          <cell r="C508" t="str">
            <v>New Tariff 10</v>
          </cell>
          <cell r="D508" t="str">
            <v/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</row>
        <row r="509">
          <cell r="C509" t="str">
            <v>New Tariff 11</v>
          </cell>
          <cell r="D509" t="str">
            <v/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</row>
        <row r="510">
          <cell r="C510" t="str">
            <v>Non-Residential Single Rate</v>
          </cell>
          <cell r="D510" t="str">
            <v>ND1</v>
          </cell>
          <cell r="E510">
            <v>314165.25</v>
          </cell>
          <cell r="F510">
            <v>0</v>
          </cell>
          <cell r="G510">
            <v>0</v>
          </cell>
          <cell r="H510">
            <v>592131.39013473212</v>
          </cell>
          <cell r="I510">
            <v>775593.59736510576</v>
          </cell>
          <cell r="J510">
            <v>421101.47409953643</v>
          </cell>
          <cell r="K510">
            <v>151861.60960108443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2254853.3212004588</v>
          </cell>
        </row>
        <row r="511">
          <cell r="C511" t="str">
            <v>Non-Residential Single Rate (R)</v>
          </cell>
          <cell r="D511" t="str">
            <v>ND1.R</v>
          </cell>
          <cell r="E511">
            <v>0</v>
          </cell>
          <cell r="F511">
            <v>0</v>
          </cell>
          <cell r="G511">
            <v>0</v>
          </cell>
          <cell r="H511">
            <v>6.62E-3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6.62E-3</v>
          </cell>
        </row>
        <row r="512">
          <cell r="C512" t="str">
            <v>New Tariff 2</v>
          </cell>
          <cell r="D512" t="str">
            <v/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</row>
        <row r="513">
          <cell r="C513" t="str">
            <v>New Tariff 3</v>
          </cell>
          <cell r="D513" t="str">
            <v/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</row>
        <row r="514">
          <cell r="C514" t="str">
            <v>New Tariff 4</v>
          </cell>
          <cell r="D514" t="str">
            <v/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</row>
        <row r="515">
          <cell r="C515" t="str">
            <v>New Tariff 5</v>
          </cell>
          <cell r="D515" t="str">
            <v/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C516" t="str">
            <v>New Tariff 6</v>
          </cell>
          <cell r="D516" t="str">
            <v/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</row>
        <row r="517">
          <cell r="C517" t="str">
            <v>New Tariff 7</v>
          </cell>
          <cell r="D517" t="str">
            <v/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</row>
        <row r="518">
          <cell r="C518" t="str">
            <v>New Tariff 8</v>
          </cell>
          <cell r="D518" t="str">
            <v/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</row>
        <row r="519">
          <cell r="C519" t="str">
            <v>New Tariff 9</v>
          </cell>
          <cell r="D519" t="str">
            <v/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</row>
        <row r="520">
          <cell r="C520" t="str">
            <v>New Tariff 10</v>
          </cell>
          <cell r="D520" t="str">
            <v/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C521" t="str">
            <v>New Tariff 11</v>
          </cell>
          <cell r="D521" t="str">
            <v/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</row>
        <row r="522">
          <cell r="C522" t="str">
            <v>Non-Residential Two Rate 5d</v>
          </cell>
          <cell r="D522" t="str">
            <v>ND2</v>
          </cell>
          <cell r="E522">
            <v>280218.04200000002</v>
          </cell>
          <cell r="F522">
            <v>0</v>
          </cell>
          <cell r="G522">
            <v>0</v>
          </cell>
          <cell r="H522">
            <v>533273.23768797168</v>
          </cell>
          <cell r="I522">
            <v>1215696.5307528214</v>
          </cell>
          <cell r="J522">
            <v>1280114.3621602543</v>
          </cell>
          <cell r="K522">
            <v>837458.89426846593</v>
          </cell>
          <cell r="L522">
            <v>1717151.6394851739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5863912.706354687</v>
          </cell>
        </row>
        <row r="523">
          <cell r="C523" t="str">
            <v>Business Sunraysia</v>
          </cell>
          <cell r="D523" t="str">
            <v>ND2.BS</v>
          </cell>
          <cell r="E523">
            <v>0</v>
          </cell>
          <cell r="F523">
            <v>0</v>
          </cell>
          <cell r="G523">
            <v>0</v>
          </cell>
          <cell r="H523">
            <v>5.1200000000000004E-3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5.1200000000000004E-3</v>
          </cell>
        </row>
        <row r="524">
          <cell r="C524" t="str">
            <v>Non-Residential Interval</v>
          </cell>
          <cell r="D524" t="str">
            <v>ND5</v>
          </cell>
          <cell r="E524">
            <v>48262.185000000005</v>
          </cell>
          <cell r="F524">
            <v>0</v>
          </cell>
          <cell r="G524">
            <v>0</v>
          </cell>
          <cell r="H524">
            <v>83716.010529825449</v>
          </cell>
          <cell r="I524">
            <v>179224.29500712492</v>
          </cell>
          <cell r="J524">
            <v>183463.58572600532</v>
          </cell>
          <cell r="K524">
            <v>105633.06903990472</v>
          </cell>
          <cell r="L524">
            <v>241460.79670054835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841759.9420034088</v>
          </cell>
        </row>
        <row r="525">
          <cell r="C525" t="str">
            <v>Non-Residential AMI</v>
          </cell>
          <cell r="D525" t="str">
            <v>ND7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</row>
        <row r="526">
          <cell r="C526" t="str">
            <v>New Tariff 4</v>
          </cell>
          <cell r="D526" t="str">
            <v/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</row>
        <row r="527">
          <cell r="C527" t="str">
            <v>New Tariff 5</v>
          </cell>
          <cell r="D527" t="str">
            <v/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</row>
        <row r="528">
          <cell r="C528" t="str">
            <v>New Tariff 6</v>
          </cell>
          <cell r="D528" t="str">
            <v/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</row>
        <row r="529">
          <cell r="C529" t="str">
            <v>New Tariff 7</v>
          </cell>
          <cell r="D529" t="str">
            <v/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</row>
        <row r="530">
          <cell r="C530" t="str">
            <v>New Tariff 8</v>
          </cell>
          <cell r="D530" t="str">
            <v/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</row>
        <row r="531">
          <cell r="C531" t="str">
            <v>New Tariff 9</v>
          </cell>
          <cell r="D531" t="str">
            <v/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</row>
        <row r="532">
          <cell r="C532" t="str">
            <v>New Tariff 10</v>
          </cell>
          <cell r="D532" t="str">
            <v/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</row>
        <row r="533">
          <cell r="C533" t="str">
            <v>New Tariff 11</v>
          </cell>
          <cell r="D533" t="str">
            <v/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</row>
        <row r="534">
          <cell r="C534" t="str">
            <v>Non-Residential Two Rate 7d</v>
          </cell>
          <cell r="D534" t="str">
            <v>ND3</v>
          </cell>
          <cell r="E534">
            <v>87464.118000000002</v>
          </cell>
          <cell r="F534">
            <v>0</v>
          </cell>
          <cell r="G534">
            <v>0</v>
          </cell>
          <cell r="H534">
            <v>164498.19335192427</v>
          </cell>
          <cell r="I534">
            <v>318464.38563518313</v>
          </cell>
          <cell r="J534">
            <v>281315.94159196899</v>
          </cell>
          <cell r="K534">
            <v>318700.524961191</v>
          </cell>
          <cell r="L534">
            <v>188968.73956291567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1359411.903103183</v>
          </cell>
        </row>
        <row r="535">
          <cell r="C535" t="str">
            <v>New Tariff  1</v>
          </cell>
          <cell r="D535" t="str">
            <v/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C536" t="str">
            <v>New Tariff  2</v>
          </cell>
          <cell r="D536" t="str">
            <v/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</row>
        <row r="537">
          <cell r="C537" t="str">
            <v>New Tariff  3</v>
          </cell>
          <cell r="D537" t="str">
            <v/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C538" t="str">
            <v>New Tariff  4</v>
          </cell>
          <cell r="D538" t="str">
            <v/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</row>
        <row r="539">
          <cell r="C539" t="str">
            <v>New Tariff  5</v>
          </cell>
          <cell r="D539" t="str">
            <v/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C540" t="str">
            <v>New Tariff  6</v>
          </cell>
          <cell r="D540" t="str">
            <v/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C541" t="str">
            <v>New Tariff  7</v>
          </cell>
          <cell r="D541" t="str">
            <v/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C542" t="str">
            <v>New Tariff  8</v>
          </cell>
          <cell r="D542" t="str">
            <v/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</row>
        <row r="543">
          <cell r="C543" t="str">
            <v>New Tariff  9</v>
          </cell>
          <cell r="D543" t="str">
            <v/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C544" t="str">
            <v>New Tariff  10</v>
          </cell>
          <cell r="D544" t="str">
            <v/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</row>
        <row r="545">
          <cell r="C545" t="str">
            <v>New Tariff  11</v>
          </cell>
          <cell r="D545" t="str">
            <v/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C546" t="str">
            <v>Unmetered supplies</v>
          </cell>
          <cell r="D546" t="str">
            <v>PL2</v>
          </cell>
          <cell r="E546">
            <v>0</v>
          </cell>
          <cell r="F546">
            <v>0</v>
          </cell>
          <cell r="G546">
            <v>0</v>
          </cell>
          <cell r="H546">
            <v>217815.14630350986</v>
          </cell>
          <cell r="I546">
            <v>0</v>
          </cell>
          <cell r="J546">
            <v>0</v>
          </cell>
          <cell r="K546">
            <v>0</v>
          </cell>
          <cell r="L546">
            <v>197502.16005641932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415317.30635992915</v>
          </cell>
        </row>
        <row r="547">
          <cell r="C547" t="str">
            <v>New Tariff 1</v>
          </cell>
          <cell r="D547" t="str">
            <v/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</row>
        <row r="548">
          <cell r="C548" t="str">
            <v>New Tariff 2</v>
          </cell>
          <cell r="D548" t="str">
            <v/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C549" t="str">
            <v>Large Low Voltage Demand (kVa)</v>
          </cell>
          <cell r="D549" t="str">
            <v>DLk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</row>
        <row r="550">
          <cell r="C550" t="str">
            <v>Large Low Voltage Demand Docklands (kVa)</v>
          </cell>
          <cell r="D550" t="str">
            <v>DLDKk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</row>
        <row r="551">
          <cell r="C551" t="str">
            <v>Large Low Voltage Demand CXX (kVa)</v>
          </cell>
          <cell r="D551" t="str">
            <v>DLCXXk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C552" t="str">
            <v>New Tariff 6</v>
          </cell>
          <cell r="D552" t="str">
            <v/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C553" t="str">
            <v>New Tariff 7</v>
          </cell>
          <cell r="D553" t="str">
            <v/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</row>
        <row r="554">
          <cell r="C554" t="str">
            <v>New Tariff 8</v>
          </cell>
          <cell r="D554" t="str">
            <v/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C555" t="str">
            <v>New Tariff 9</v>
          </cell>
          <cell r="D555" t="str">
            <v/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</row>
        <row r="556">
          <cell r="C556" t="str">
            <v>New Tariff 10</v>
          </cell>
          <cell r="D556" t="str">
            <v/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C557" t="str">
            <v>New Tariff 11</v>
          </cell>
          <cell r="D557" t="str">
            <v/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</row>
        <row r="558">
          <cell r="C558" t="str">
            <v>Large Low Voltage Demand</v>
          </cell>
          <cell r="D558" t="str">
            <v>DL</v>
          </cell>
          <cell r="E558">
            <v>0</v>
          </cell>
          <cell r="F558">
            <v>7415484.1988655813</v>
          </cell>
          <cell r="G558">
            <v>0</v>
          </cell>
          <cell r="H558">
            <v>4203926.8562679896</v>
          </cell>
          <cell r="I558">
            <v>0</v>
          </cell>
          <cell r="J558">
            <v>0</v>
          </cell>
          <cell r="K558">
            <v>0</v>
          </cell>
          <cell r="L558">
            <v>1231956.0400318508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12851367.09516542</v>
          </cell>
        </row>
        <row r="559">
          <cell r="C559" t="str">
            <v>Large Low Voltage Demand A</v>
          </cell>
          <cell r="D559" t="str">
            <v>DL.A</v>
          </cell>
          <cell r="E559">
            <v>0</v>
          </cell>
          <cell r="F559">
            <v>29576.895297678766</v>
          </cell>
          <cell r="G559">
            <v>0</v>
          </cell>
          <cell r="H559">
            <v>23765.160023902867</v>
          </cell>
          <cell r="I559">
            <v>0</v>
          </cell>
          <cell r="J559">
            <v>0</v>
          </cell>
          <cell r="K559">
            <v>0</v>
          </cell>
          <cell r="L559">
            <v>8960.1711878484984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62302.226509430133</v>
          </cell>
        </row>
        <row r="560">
          <cell r="C560" t="str">
            <v>Large Low Voltage Demand C</v>
          </cell>
          <cell r="D560" t="str">
            <v>DL.C</v>
          </cell>
          <cell r="E560">
            <v>0</v>
          </cell>
          <cell r="F560">
            <v>4988801.3531503221</v>
          </cell>
          <cell r="G560">
            <v>0</v>
          </cell>
          <cell r="H560">
            <v>3143941.9787515127</v>
          </cell>
          <cell r="I560">
            <v>0</v>
          </cell>
          <cell r="J560">
            <v>0</v>
          </cell>
          <cell r="K560">
            <v>0</v>
          </cell>
          <cell r="L560">
            <v>874092.4805412665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9006835.8124431018</v>
          </cell>
        </row>
        <row r="561">
          <cell r="C561" t="str">
            <v>Large Low Voltage Demand S</v>
          </cell>
          <cell r="D561" t="str">
            <v>DL.S</v>
          </cell>
          <cell r="E561">
            <v>0</v>
          </cell>
          <cell r="F561">
            <v>380155.14548851247</v>
          </cell>
          <cell r="G561">
            <v>0</v>
          </cell>
          <cell r="H561">
            <v>146573.62349123135</v>
          </cell>
          <cell r="I561">
            <v>0</v>
          </cell>
          <cell r="J561">
            <v>0</v>
          </cell>
          <cell r="K561">
            <v>0</v>
          </cell>
          <cell r="L561">
            <v>37813.657673829221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564542.42665357306</v>
          </cell>
        </row>
        <row r="562">
          <cell r="C562" t="str">
            <v>Large Low Voltage Demand Docklands</v>
          </cell>
          <cell r="D562" t="str">
            <v>DL.DK</v>
          </cell>
          <cell r="E562">
            <v>0</v>
          </cell>
          <cell r="F562">
            <v>48072.152987178051</v>
          </cell>
          <cell r="G562">
            <v>0</v>
          </cell>
          <cell r="H562">
            <v>33069.806055962799</v>
          </cell>
          <cell r="I562">
            <v>0</v>
          </cell>
          <cell r="J562">
            <v>0</v>
          </cell>
          <cell r="K562">
            <v>0</v>
          </cell>
          <cell r="L562">
            <v>13837.117698780165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94979.076741921002</v>
          </cell>
        </row>
        <row r="563">
          <cell r="C563" t="str">
            <v>Large Low Voltage Demand CXX</v>
          </cell>
          <cell r="D563" t="str">
            <v>DL.CXX</v>
          </cell>
          <cell r="E563">
            <v>0</v>
          </cell>
          <cell r="F563">
            <v>2305578.5440359851</v>
          </cell>
          <cell r="G563">
            <v>0</v>
          </cell>
          <cell r="H563">
            <v>1333987.4948960098</v>
          </cell>
          <cell r="I563">
            <v>0</v>
          </cell>
          <cell r="J563">
            <v>0</v>
          </cell>
          <cell r="K563">
            <v>0</v>
          </cell>
          <cell r="L563">
            <v>378060.61662773078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4017626.6555597256</v>
          </cell>
        </row>
        <row r="564">
          <cell r="C564" t="str">
            <v>Large Low Voltage Demand EN.R</v>
          </cell>
          <cell r="D564" t="str">
            <v>DL.R</v>
          </cell>
          <cell r="E564">
            <v>0</v>
          </cell>
          <cell r="F564">
            <v>5.6978182600143068</v>
          </cell>
          <cell r="G564">
            <v>0</v>
          </cell>
          <cell r="H564">
            <v>7.4199999999999995E-3</v>
          </cell>
          <cell r="I564">
            <v>0</v>
          </cell>
          <cell r="J564">
            <v>0</v>
          </cell>
          <cell r="K564">
            <v>0</v>
          </cell>
          <cell r="L564">
            <v>7.0488780404033709E-4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5.7059431478183473</v>
          </cell>
        </row>
        <row r="565">
          <cell r="C565" t="str">
            <v>Large Low Voltage Demand EN.NR</v>
          </cell>
          <cell r="D565" t="str">
            <v>DL.NR</v>
          </cell>
          <cell r="E565">
            <v>0</v>
          </cell>
          <cell r="F565">
            <v>54725.48668438787</v>
          </cell>
          <cell r="G565">
            <v>0</v>
          </cell>
          <cell r="H565">
            <v>72524.33043987563</v>
          </cell>
          <cell r="I565">
            <v>0</v>
          </cell>
          <cell r="J565">
            <v>0</v>
          </cell>
          <cell r="K565">
            <v>0</v>
          </cell>
          <cell r="L565">
            <v>18138.511142499989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145388.32826676348</v>
          </cell>
        </row>
        <row r="566">
          <cell r="C566" t="str">
            <v>Large Low Voltage Demand EN.R CXX</v>
          </cell>
          <cell r="D566" t="str">
            <v>DL.CXXR</v>
          </cell>
          <cell r="E566">
            <v>0</v>
          </cell>
          <cell r="F566">
            <v>1639.3573770491803</v>
          </cell>
          <cell r="G566">
            <v>0</v>
          </cell>
          <cell r="H566">
            <v>12.20472</v>
          </cell>
          <cell r="I566">
            <v>0</v>
          </cell>
          <cell r="J566">
            <v>0</v>
          </cell>
          <cell r="K566">
            <v>0</v>
          </cell>
          <cell r="L566">
            <v>3.9285723231614456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1655.4906693723417</v>
          </cell>
        </row>
        <row r="567">
          <cell r="C567" t="str">
            <v>Large Low Voltage Demand EN.NR CXX</v>
          </cell>
          <cell r="D567" t="str">
            <v>DL.CXXNR</v>
          </cell>
          <cell r="E567">
            <v>0</v>
          </cell>
          <cell r="F567">
            <v>5.9455494887105811</v>
          </cell>
          <cell r="G567">
            <v>0</v>
          </cell>
          <cell r="H567">
            <v>7.3699999999999998E-3</v>
          </cell>
          <cell r="I567">
            <v>0</v>
          </cell>
          <cell r="J567">
            <v>0</v>
          </cell>
          <cell r="K567">
            <v>0</v>
          </cell>
          <cell r="L567">
            <v>9.323231614455429E-4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5.9538518118720267</v>
          </cell>
        </row>
        <row r="568">
          <cell r="C568" t="str">
            <v>New Tariff 10</v>
          </cell>
          <cell r="D568" t="str">
            <v/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</row>
        <row r="569">
          <cell r="C569" t="str">
            <v>New Tariff 11</v>
          </cell>
          <cell r="D569" t="str">
            <v/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</row>
        <row r="570">
          <cell r="C570" t="str">
            <v>High Voltage Demand</v>
          </cell>
          <cell r="D570" t="str">
            <v>DH</v>
          </cell>
          <cell r="E570">
            <v>0</v>
          </cell>
          <cell r="F570">
            <v>4638930.1750059864</v>
          </cell>
          <cell r="G570">
            <v>0</v>
          </cell>
          <cell r="H570">
            <v>3622436.3027554355</v>
          </cell>
          <cell r="I570">
            <v>0</v>
          </cell>
          <cell r="J570">
            <v>0</v>
          </cell>
          <cell r="K570">
            <v>0</v>
          </cell>
          <cell r="L570">
            <v>1278694.2281993546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9540060.7059607767</v>
          </cell>
        </row>
        <row r="571">
          <cell r="C571" t="str">
            <v>High Voltage Demand A</v>
          </cell>
          <cell r="D571" t="str">
            <v>DH.A</v>
          </cell>
          <cell r="E571">
            <v>0</v>
          </cell>
          <cell r="F571">
            <v>99233.362308811251</v>
          </cell>
          <cell r="G571">
            <v>0</v>
          </cell>
          <cell r="H571">
            <v>49917.790932986405</v>
          </cell>
          <cell r="I571">
            <v>0</v>
          </cell>
          <cell r="J571">
            <v>0</v>
          </cell>
          <cell r="K571">
            <v>0</v>
          </cell>
          <cell r="L571">
            <v>16337.463108690152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165488.61635048781</v>
          </cell>
        </row>
        <row r="572">
          <cell r="C572" t="str">
            <v>High Voltage Demand C</v>
          </cell>
          <cell r="D572" t="str">
            <v>DH.C</v>
          </cell>
          <cell r="E572">
            <v>0</v>
          </cell>
          <cell r="F572">
            <v>2392256.7196390736</v>
          </cell>
          <cell r="G572">
            <v>0</v>
          </cell>
          <cell r="H572">
            <v>2075462.0050645017</v>
          </cell>
          <cell r="I572">
            <v>0</v>
          </cell>
          <cell r="J572">
            <v>0</v>
          </cell>
          <cell r="K572">
            <v>0</v>
          </cell>
          <cell r="L572">
            <v>721515.08610713761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5189233.8108107131</v>
          </cell>
        </row>
        <row r="573">
          <cell r="C573" t="str">
            <v>High Voltage Demand D1</v>
          </cell>
          <cell r="D573" t="str">
            <v>DH.D1</v>
          </cell>
          <cell r="E573">
            <v>0</v>
          </cell>
          <cell r="F573">
            <v>473617.0261328374</v>
          </cell>
          <cell r="G573">
            <v>0</v>
          </cell>
          <cell r="H573">
            <v>663867.07008359325</v>
          </cell>
          <cell r="I573">
            <v>0</v>
          </cell>
          <cell r="J573">
            <v>0</v>
          </cell>
          <cell r="K573">
            <v>0</v>
          </cell>
          <cell r="L573">
            <v>243945.50010702369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1381429.5963234543</v>
          </cell>
        </row>
        <row r="574">
          <cell r="C574" t="str">
            <v>High Voltage Demand D2</v>
          </cell>
          <cell r="D574" t="str">
            <v>DH.D2</v>
          </cell>
          <cell r="E574">
            <v>0</v>
          </cell>
          <cell r="F574">
            <v>266047.47819195682</v>
          </cell>
          <cell r="G574">
            <v>0</v>
          </cell>
          <cell r="H574">
            <v>321426.42419197439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587473.90238393121</v>
          </cell>
        </row>
        <row r="575">
          <cell r="C575" t="str">
            <v>High Voltage Demand Docklands</v>
          </cell>
          <cell r="D575" t="str">
            <v>DH.DK</v>
          </cell>
          <cell r="E575">
            <v>0</v>
          </cell>
          <cell r="F575">
            <v>22932.867504908223</v>
          </cell>
          <cell r="G575">
            <v>0</v>
          </cell>
          <cell r="H575">
            <v>10503.778881432219</v>
          </cell>
          <cell r="I575">
            <v>0</v>
          </cell>
          <cell r="J575">
            <v>0</v>
          </cell>
          <cell r="K575">
            <v>0</v>
          </cell>
          <cell r="L575">
            <v>1574.0622469093148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35010.708633249757</v>
          </cell>
        </row>
        <row r="576">
          <cell r="C576" t="str">
            <v>High Voltage Demand D3</v>
          </cell>
          <cell r="D576" t="str">
            <v>DH.D3</v>
          </cell>
          <cell r="E576">
            <v>0</v>
          </cell>
          <cell r="F576">
            <v>253805.77966948674</v>
          </cell>
          <cell r="G576">
            <v>0</v>
          </cell>
          <cell r="H576">
            <v>14596.399270400414</v>
          </cell>
          <cell r="I576">
            <v>0</v>
          </cell>
          <cell r="J576">
            <v>0</v>
          </cell>
          <cell r="K576">
            <v>0</v>
          </cell>
          <cell r="L576">
            <v>54416.445814794373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322818.62475468154</v>
          </cell>
        </row>
        <row r="577">
          <cell r="C577" t="str">
            <v>High Voltage Demand D4</v>
          </cell>
          <cell r="D577" t="str">
            <v>DH.D4</v>
          </cell>
          <cell r="E577">
            <v>0</v>
          </cell>
          <cell r="F577">
            <v>136787.29748724523</v>
          </cell>
          <cell r="G577">
            <v>0</v>
          </cell>
          <cell r="H577">
            <v>189922.58205376644</v>
          </cell>
          <cell r="I577">
            <v>0</v>
          </cell>
          <cell r="J577">
            <v>0</v>
          </cell>
          <cell r="K577">
            <v>0</v>
          </cell>
          <cell r="L577">
            <v>76765.091648218586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403474.97118923021</v>
          </cell>
        </row>
        <row r="578">
          <cell r="C578" t="str">
            <v>High Voltage Demand D5</v>
          </cell>
          <cell r="D578" t="str">
            <v>DH.D5</v>
          </cell>
          <cell r="E578">
            <v>0</v>
          </cell>
          <cell r="F578">
            <v>0</v>
          </cell>
          <cell r="G578">
            <v>0</v>
          </cell>
          <cell r="H578">
            <v>7.3400000000000002E-3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7.3400000000000002E-3</v>
          </cell>
        </row>
        <row r="579">
          <cell r="C579" t="str">
            <v>High Voltage Demand EN.R</v>
          </cell>
          <cell r="D579" t="str">
            <v>DH.R</v>
          </cell>
          <cell r="E579">
            <v>0</v>
          </cell>
          <cell r="F579">
            <v>0</v>
          </cell>
          <cell r="G579">
            <v>0</v>
          </cell>
          <cell r="H579">
            <v>6.9699999999999996E-3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6.9699999999999996E-3</v>
          </cell>
        </row>
        <row r="580">
          <cell r="C580" t="str">
            <v>High Voltage Demand EN.NR</v>
          </cell>
          <cell r="D580" t="str">
            <v>DH.NR</v>
          </cell>
          <cell r="E580">
            <v>0</v>
          </cell>
          <cell r="F580">
            <v>0</v>
          </cell>
          <cell r="G580">
            <v>0</v>
          </cell>
          <cell r="H580">
            <v>6.9699999999999996E-3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6.9699999999999996E-3</v>
          </cell>
        </row>
        <row r="581">
          <cell r="C581" t="str">
            <v>New Tariff 11</v>
          </cell>
          <cell r="D581" t="str">
            <v/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</row>
        <row r="582">
          <cell r="C582" t="str">
            <v>New Tariff 1</v>
          </cell>
          <cell r="D582" t="str">
            <v/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</row>
        <row r="583">
          <cell r="C583" t="str">
            <v>New Tariff 2</v>
          </cell>
          <cell r="D583" t="str">
            <v/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C584" t="str">
            <v>High Voltage Demand (kVa)</v>
          </cell>
          <cell r="D584" t="str">
            <v>DHk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</row>
        <row r="585">
          <cell r="C585" t="str">
            <v>High Voltage Demand Docklands (kVa)</v>
          </cell>
          <cell r="D585" t="str">
            <v>DHDKk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</row>
        <row r="586">
          <cell r="C586" t="str">
            <v>New Tariff 5</v>
          </cell>
          <cell r="D586" t="str">
            <v/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</row>
        <row r="587">
          <cell r="C587" t="str">
            <v>New Tariff 6</v>
          </cell>
          <cell r="D587" t="str">
            <v/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</row>
        <row r="588">
          <cell r="C588" t="str">
            <v>New Tariff 7</v>
          </cell>
          <cell r="D588" t="str">
            <v/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</row>
        <row r="589">
          <cell r="C589" t="str">
            <v>New Tariff 8</v>
          </cell>
          <cell r="D589" t="str">
            <v/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</row>
        <row r="590">
          <cell r="C590" t="str">
            <v>New Tariff 9</v>
          </cell>
          <cell r="D590" t="str">
            <v/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C591" t="str">
            <v>New Tariff 10</v>
          </cell>
          <cell r="D591" t="str">
            <v/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</row>
        <row r="592">
          <cell r="C592" t="str">
            <v>New Tariff 11</v>
          </cell>
          <cell r="D592" t="str">
            <v/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</row>
        <row r="593">
          <cell r="C593" t="str">
            <v>New Tariff 12</v>
          </cell>
          <cell r="D593" t="str">
            <v/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</row>
        <row r="594">
          <cell r="C594" t="str">
            <v>New Tariff 1</v>
          </cell>
          <cell r="D594" t="str">
            <v/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</row>
        <row r="595">
          <cell r="C595" t="str">
            <v>Subtransmission Demand A</v>
          </cell>
          <cell r="D595" t="str">
            <v>DS.A</v>
          </cell>
          <cell r="E595">
            <v>0</v>
          </cell>
          <cell r="F595">
            <v>355044.98455093149</v>
          </cell>
          <cell r="G595">
            <v>0</v>
          </cell>
          <cell r="H595">
            <v>1447222.976673922</v>
          </cell>
          <cell r="I595">
            <v>0</v>
          </cell>
          <cell r="J595">
            <v>0</v>
          </cell>
          <cell r="K595">
            <v>0</v>
          </cell>
          <cell r="L595">
            <v>295437.75542837067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2097705.7166532241</v>
          </cell>
        </row>
        <row r="596">
          <cell r="C596" t="str">
            <v>Subtransmission Demand G</v>
          </cell>
          <cell r="D596" t="str">
            <v>DS.G</v>
          </cell>
          <cell r="E596">
            <v>0</v>
          </cell>
          <cell r="F596">
            <v>620116.02494568261</v>
          </cell>
          <cell r="G596">
            <v>0</v>
          </cell>
          <cell r="H596">
            <v>2541173.5606988179</v>
          </cell>
          <cell r="I596">
            <v>0</v>
          </cell>
          <cell r="J596">
            <v>0</v>
          </cell>
          <cell r="K596">
            <v>0</v>
          </cell>
          <cell r="L596">
            <v>636147.4845209521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3797437.0701654525</v>
          </cell>
        </row>
        <row r="597">
          <cell r="C597" t="str">
            <v>Subtransmission Demand S</v>
          </cell>
          <cell r="D597" t="str">
            <v>DS.S</v>
          </cell>
          <cell r="E597">
            <v>0</v>
          </cell>
          <cell r="F597">
            <v>748474.91222555563</v>
          </cell>
          <cell r="G597">
            <v>0</v>
          </cell>
          <cell r="H597">
            <v>2275238.7480257549</v>
          </cell>
          <cell r="I597">
            <v>0</v>
          </cell>
          <cell r="J597">
            <v>0</v>
          </cell>
          <cell r="K597">
            <v>0</v>
          </cell>
          <cell r="L597">
            <v>702025.15615406143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3725738.8164053718</v>
          </cell>
        </row>
        <row r="598">
          <cell r="C598" t="str">
            <v>Subtransmission Demand (kVa)</v>
          </cell>
          <cell r="D598" t="str">
            <v>DSk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C599" t="str">
            <v>New Tariff 5</v>
          </cell>
          <cell r="D599" t="str">
            <v/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</row>
        <row r="600">
          <cell r="C600" t="str">
            <v>New Tariff 6</v>
          </cell>
          <cell r="D600" t="str">
            <v/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</row>
        <row r="601">
          <cell r="C601" t="str">
            <v>New Tariff 7</v>
          </cell>
          <cell r="D601" t="str">
            <v/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C602" t="str">
            <v>New Tariff 8</v>
          </cell>
          <cell r="D602" t="str">
            <v/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</row>
        <row r="603">
          <cell r="C603" t="str">
            <v>New Tariff 9</v>
          </cell>
          <cell r="D603" t="str">
            <v/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C604" t="str">
            <v>New Tariff 10</v>
          </cell>
          <cell r="D604" t="str">
            <v/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</row>
        <row r="605">
          <cell r="C605" t="str">
            <v>New Tariff 11</v>
          </cell>
          <cell r="D605" t="str">
            <v/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C606" t="str">
            <v>Total transmission revenue</v>
          </cell>
          <cell r="E606">
            <v>4807943.4029999999</v>
          </cell>
          <cell r="F606">
            <v>25231291.404916916</v>
          </cell>
          <cell r="G606">
            <v>0</v>
          </cell>
          <cell r="H606">
            <v>35878795.879677944</v>
          </cell>
          <cell r="I606">
            <v>8306826.9769525612</v>
          </cell>
          <cell r="J606">
            <v>2344289.8099298878</v>
          </cell>
          <cell r="K606">
            <v>1453916.4108606551</v>
          </cell>
          <cell r="L606">
            <v>14584633.530345099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92607697.415683091</v>
          </cell>
        </row>
      </sheetData>
      <sheetData sheetId="24" refreshError="1"/>
      <sheetData sheetId="25" refreshError="1"/>
      <sheetData sheetId="26" refreshError="1"/>
      <sheetData sheetId="27" refreshError="1">
        <row r="23">
          <cell r="A23" t="str">
            <v>x</v>
          </cell>
          <cell r="E23" t="str">
            <v>Demand charges</v>
          </cell>
          <cell r="G23" t="str">
            <v>Peak charges</v>
          </cell>
          <cell r="K23" t="str">
            <v>Off Peak charges</v>
          </cell>
          <cell r="M23" t="str">
            <v>Summer Time of Use Tariffs</v>
          </cell>
          <cell r="Q23" t="str">
            <v>Winter Time of use tariffs</v>
          </cell>
        </row>
        <row r="24">
          <cell r="A24" t="str">
            <v>x</v>
          </cell>
          <cell r="B24" t="str">
            <v>Network Tariffs</v>
          </cell>
          <cell r="C24" t="str">
            <v>Network Tariff Category</v>
          </cell>
          <cell r="D24" t="str">
            <v>Customer No</v>
          </cell>
          <cell r="E24" t="str">
            <v>kW</v>
          </cell>
          <cell r="F24" t="str">
            <v>kVA</v>
          </cell>
          <cell r="G24" t="str">
            <v>Block1</v>
          </cell>
          <cell r="H24" t="str">
            <v>Block 2</v>
          </cell>
          <cell r="I24" t="str">
            <v>Block 3</v>
          </cell>
          <cell r="J24" t="str">
            <v>Block 4</v>
          </cell>
          <cell r="K24" t="str">
            <v>Block 1</v>
          </cell>
          <cell r="L24" t="str">
            <v>Block 2</v>
          </cell>
          <cell r="M24" t="str">
            <v>Block 1</v>
          </cell>
          <cell r="N24" t="str">
            <v>Block 2</v>
          </cell>
          <cell r="O24" t="str">
            <v>Block 3</v>
          </cell>
          <cell r="P24" t="str">
            <v>Block 4</v>
          </cell>
          <cell r="Q24" t="str">
            <v>Block1</v>
          </cell>
          <cell r="R24" t="str">
            <v>Block 2</v>
          </cell>
          <cell r="S24" t="str">
            <v>Block 3</v>
          </cell>
          <cell r="T24" t="str">
            <v>Block 4</v>
          </cell>
        </row>
        <row r="25">
          <cell r="A25" t="str">
            <v>x</v>
          </cell>
          <cell r="G25" t="str">
            <v>kWh</v>
          </cell>
          <cell r="H25" t="str">
            <v>kWh</v>
          </cell>
          <cell r="I25" t="str">
            <v>kWh</v>
          </cell>
          <cell r="J25" t="str">
            <v>kWh</v>
          </cell>
          <cell r="K25" t="str">
            <v>kWh</v>
          </cell>
          <cell r="L25" t="str">
            <v>kWh</v>
          </cell>
          <cell r="M25" t="str">
            <v>kWh</v>
          </cell>
          <cell r="N25" t="str">
            <v>kWh</v>
          </cell>
          <cell r="O25" t="str">
            <v>kWh</v>
          </cell>
          <cell r="P25" t="str">
            <v>kWh</v>
          </cell>
          <cell r="Q25" t="str">
            <v>kWh</v>
          </cell>
          <cell r="R25" t="str">
            <v>kWh</v>
          </cell>
          <cell r="S25" t="str">
            <v>kWh</v>
          </cell>
          <cell r="T25" t="str">
            <v>kWh</v>
          </cell>
        </row>
        <row r="26">
          <cell r="A26">
            <v>1</v>
          </cell>
          <cell r="B26" t="str">
            <v>Residential Single Rate</v>
          </cell>
          <cell r="C26" t="str">
            <v>D1</v>
          </cell>
          <cell r="D26">
            <v>512160.5054644809</v>
          </cell>
          <cell r="E26">
            <v>0</v>
          </cell>
          <cell r="F26">
            <v>0</v>
          </cell>
          <cell r="G26">
            <v>1594652152.1437585</v>
          </cell>
          <cell r="H26">
            <v>787700306.24667525</v>
          </cell>
          <cell r="I26">
            <v>23419510.805862959</v>
          </cell>
          <cell r="J26">
            <v>5007214.6365158865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>
            <v>2</v>
          </cell>
          <cell r="B27" t="str">
            <v>ClimateSaver</v>
          </cell>
          <cell r="C27" t="str">
            <v>D1.CS</v>
          </cell>
          <cell r="D27">
            <v>19295.396174863388</v>
          </cell>
          <cell r="E27">
            <v>0</v>
          </cell>
          <cell r="F27">
            <v>0</v>
          </cell>
          <cell r="G27">
            <v>11793945.75</v>
          </cell>
          <cell r="H27">
            <v>2869892.3699999996</v>
          </cell>
          <cell r="I27">
            <v>67262.580000000016</v>
          </cell>
          <cell r="J27">
            <v>0</v>
          </cell>
          <cell r="K27">
            <v>27751746.109999999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>
            <v>3</v>
          </cell>
          <cell r="B28" t="str">
            <v>ClimateSaver Interval</v>
          </cell>
          <cell r="C28" t="str">
            <v>D3.CS</v>
          </cell>
          <cell r="D28">
            <v>3587.398907103825</v>
          </cell>
          <cell r="E28">
            <v>0</v>
          </cell>
          <cell r="F28">
            <v>0</v>
          </cell>
          <cell r="G28">
            <v>1620520.71</v>
          </cell>
          <cell r="H28">
            <v>402493.55000000005</v>
          </cell>
          <cell r="I28">
            <v>17656.780000000002</v>
          </cell>
          <cell r="J28">
            <v>4700.63</v>
          </cell>
          <cell r="K28">
            <v>5273304.4200000009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>
            <v>0</v>
          </cell>
          <cell r="B29" t="str">
            <v>New Tariff 3</v>
          </cell>
          <cell r="C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>
            <v>0</v>
          </cell>
          <cell r="B30" t="str">
            <v>New Tariff 4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0</v>
          </cell>
          <cell r="B31" t="str">
            <v>New Tariff 5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>
            <v>0</v>
          </cell>
          <cell r="B32" t="str">
            <v>New Tariff 6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>
            <v>0</v>
          </cell>
          <cell r="B33" t="str">
            <v>New Tariff 7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>
            <v>0</v>
          </cell>
          <cell r="B34" t="str">
            <v>New Tariff 8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>
            <v>0</v>
          </cell>
          <cell r="B35" t="str">
            <v>New Tariff 9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>
            <v>0</v>
          </cell>
          <cell r="B36" t="str">
            <v>New Tariff 10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>
            <v>0</v>
          </cell>
          <cell r="B37" t="str">
            <v>New Tariff 11</v>
          </cell>
          <cell r="C37" t="str">
            <v/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>
            <v>4</v>
          </cell>
          <cell r="B38" t="str">
            <v>Residential Two Rate 5d</v>
          </cell>
          <cell r="C38" t="str">
            <v>D2</v>
          </cell>
          <cell r="D38">
            <v>51646.617486338801</v>
          </cell>
          <cell r="E38">
            <v>0</v>
          </cell>
          <cell r="F38">
            <v>0</v>
          </cell>
          <cell r="G38">
            <v>130573682.30169329</v>
          </cell>
          <cell r="H38">
            <v>33678446.943450466</v>
          </cell>
          <cell r="I38">
            <v>994665.07905355247</v>
          </cell>
          <cell r="J38">
            <v>231395.58623762219</v>
          </cell>
          <cell r="K38">
            <v>276105247.60892659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>
            <v>5</v>
          </cell>
          <cell r="B39" t="str">
            <v>Docklands Two Rate 5d</v>
          </cell>
          <cell r="C39" t="str">
            <v>D2.DK</v>
          </cell>
          <cell r="D39">
            <v>585.63934426229503</v>
          </cell>
          <cell r="E39">
            <v>0</v>
          </cell>
          <cell r="F39">
            <v>0</v>
          </cell>
          <cell r="G39">
            <v>1825623.04</v>
          </cell>
          <cell r="H39">
            <v>377907.7</v>
          </cell>
          <cell r="I39">
            <v>64616.78</v>
          </cell>
          <cell r="J39">
            <v>4154.12</v>
          </cell>
          <cell r="K39">
            <v>2311089.3199999998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>
            <v>6</v>
          </cell>
          <cell r="B40" t="str">
            <v>Residential Interval</v>
          </cell>
          <cell r="C40" t="str">
            <v>D3</v>
          </cell>
          <cell r="D40">
            <v>11799.098360655738</v>
          </cell>
          <cell r="E40">
            <v>0</v>
          </cell>
          <cell r="F40">
            <v>0</v>
          </cell>
          <cell r="G40">
            <v>26710220.810000002</v>
          </cell>
          <cell r="H40">
            <v>10548958.709999999</v>
          </cell>
          <cell r="I40">
            <v>860295.31</v>
          </cell>
          <cell r="J40">
            <v>669395.47</v>
          </cell>
          <cell r="K40">
            <v>37623472.710000001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>
            <v>7</v>
          </cell>
          <cell r="B41" t="str">
            <v>Residential AMI</v>
          </cell>
          <cell r="C41" t="str">
            <v>D4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>
            <v>8</v>
          </cell>
          <cell r="B42" t="str">
            <v>Residential Docklands AMI</v>
          </cell>
          <cell r="C42" t="str">
            <v>D4.DK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>
            <v>0</v>
          </cell>
          <cell r="B43" t="str">
            <v>New Tariff 5</v>
          </cell>
          <cell r="C43" t="str">
            <v/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>
            <v>0</v>
          </cell>
          <cell r="B44" t="str">
            <v>New Tariff 6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>
            <v>0</v>
          </cell>
          <cell r="B45" t="str">
            <v>New Tariff 7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>
            <v>0</v>
          </cell>
          <cell r="B46" t="str">
            <v>New Tariff 8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>
            <v>0</v>
          </cell>
          <cell r="B47" t="str">
            <v>New Tariff 9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>
            <v>0</v>
          </cell>
          <cell r="B48" t="str">
            <v>New Tariff 10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>
            <v>0</v>
          </cell>
          <cell r="B49" t="str">
            <v>New Tariff 11</v>
          </cell>
          <cell r="C49" t="str">
            <v/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>
            <v>9</v>
          </cell>
          <cell r="B50" t="str">
            <v>Dedicated circuit</v>
          </cell>
          <cell r="C50" t="str">
            <v>DD1</v>
          </cell>
          <cell r="D50">
            <v>182425.24863387979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531626403.27353764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>
            <v>10</v>
          </cell>
          <cell r="B51" t="str">
            <v>Hot Water Interval</v>
          </cell>
          <cell r="C51" t="str">
            <v>D3.HW</v>
          </cell>
          <cell r="D51">
            <v>4229.3551912568309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7559695.7499999991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>
            <v>11</v>
          </cell>
          <cell r="B52" t="str">
            <v>Dedicated Circuit AMI - Slab Heat</v>
          </cell>
          <cell r="C52" t="str">
            <v>DCSH</v>
          </cell>
          <cell r="D52">
            <v>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>
            <v>12</v>
          </cell>
          <cell r="B53" t="str">
            <v>Dedicated Circuit AMI - Hot Water</v>
          </cell>
          <cell r="C53" t="str">
            <v>DCHW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>
            <v>0</v>
          </cell>
          <cell r="B54" t="str">
            <v>New Tariff 4</v>
          </cell>
          <cell r="C54" t="str">
            <v/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>
            <v>0</v>
          </cell>
          <cell r="B55" t="str">
            <v>New Tariff 5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>
            <v>0</v>
          </cell>
          <cell r="B56" t="str">
            <v>New Tariff 6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>
            <v>0</v>
          </cell>
          <cell r="B57" t="str">
            <v>New Tariff 7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>
            <v>0</v>
          </cell>
          <cell r="B58" t="str">
            <v>New Tariff 8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>
            <v>0</v>
          </cell>
          <cell r="B59" t="str">
            <v>New Tariff 9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>
            <v>0</v>
          </cell>
          <cell r="B60" t="str">
            <v>New Tariff 10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>
            <v>0</v>
          </cell>
          <cell r="B61" t="str">
            <v>New Tariff 11</v>
          </cell>
          <cell r="C61" t="str">
            <v/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>
            <v>13</v>
          </cell>
          <cell r="B62" t="str">
            <v>Non-Residential Single Rate</v>
          </cell>
          <cell r="C62" t="str">
            <v>ND1</v>
          </cell>
          <cell r="D62">
            <v>46824.647540983606</v>
          </cell>
          <cell r="E62">
            <v>0</v>
          </cell>
          <cell r="F62">
            <v>0</v>
          </cell>
          <cell r="G62">
            <v>90122548.981886104</v>
          </cell>
          <cell r="H62">
            <v>117907040.79710187</v>
          </cell>
          <cell r="I62">
            <v>63680024.876307338</v>
          </cell>
          <cell r="J62">
            <v>21390121.184165884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>
            <v>14</v>
          </cell>
          <cell r="B63" t="str">
            <v>Non-Residential Single Rate (R)</v>
          </cell>
          <cell r="C63" t="str">
            <v>ND1.R</v>
          </cell>
          <cell r="D63">
            <v>0</v>
          </cell>
          <cell r="E63">
            <v>0</v>
          </cell>
          <cell r="F63">
            <v>0</v>
          </cell>
          <cell r="G63">
            <v>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>
            <v>0</v>
          </cell>
          <cell r="B64" t="str">
            <v>New Tariff 2</v>
          </cell>
          <cell r="C64" t="str">
            <v/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>
            <v>0</v>
          </cell>
          <cell r="B65" t="str">
            <v>New Tariff 3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>
            <v>0</v>
          </cell>
          <cell r="B66" t="str">
            <v>New Tariff 4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>
            <v>0</v>
          </cell>
          <cell r="B67" t="str">
            <v>New Tariff 5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>
            <v>0</v>
          </cell>
          <cell r="B68" t="str">
            <v>New Tariff 6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>
            <v>0</v>
          </cell>
          <cell r="B69" t="str">
            <v>New Tariff 7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>
            <v>0</v>
          </cell>
          <cell r="B70" t="str">
            <v>New Tariff 8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>
            <v>0</v>
          </cell>
          <cell r="B71" t="str">
            <v>New Tariff 9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>
            <v>0</v>
          </cell>
          <cell r="B72" t="str">
            <v>New Tariff 10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>
            <v>0</v>
          </cell>
          <cell r="B73" t="str">
            <v>New Tariff 11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>
            <v>15</v>
          </cell>
          <cell r="B74" t="str">
            <v>Non-Residential Two Rate 5d</v>
          </cell>
          <cell r="C74" t="str">
            <v>ND2</v>
          </cell>
          <cell r="D74">
            <v>35188.97267759563</v>
          </cell>
          <cell r="E74">
            <v>0</v>
          </cell>
          <cell r="F74">
            <v>0</v>
          </cell>
          <cell r="G74">
            <v>101324530.20614719</v>
          </cell>
          <cell r="H74">
            <v>231917787.93448037</v>
          </cell>
          <cell r="I74">
            <v>243753347.23109531</v>
          </cell>
          <cell r="J74">
            <v>159740592.6311985</v>
          </cell>
          <cell r="K74">
            <v>599884726.97737253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>
            <v>0</v>
          </cell>
          <cell r="B75" t="str">
            <v>Business Sunraysia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>
            <v>16</v>
          </cell>
          <cell r="B76" t="str">
            <v>Non-Residential Interval</v>
          </cell>
          <cell r="C76" t="str">
            <v>ND5</v>
          </cell>
          <cell r="D76">
            <v>4977.8497267759567</v>
          </cell>
          <cell r="E76">
            <v>0</v>
          </cell>
          <cell r="F76">
            <v>0</v>
          </cell>
          <cell r="G76">
            <v>13142292.280000001</v>
          </cell>
          <cell r="H76">
            <v>27377306.369999997</v>
          </cell>
          <cell r="I76">
            <v>27298558.400000002</v>
          </cell>
          <cell r="J76">
            <v>14060333.24</v>
          </cell>
          <cell r="K76">
            <v>55390225.809999995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>
            <v>17</v>
          </cell>
          <cell r="B77" t="str">
            <v>Non-Residential AMI</v>
          </cell>
          <cell r="C77" t="str">
            <v>ND7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>
            <v>0</v>
          </cell>
          <cell r="B78" t="str">
            <v>New Tariff 4</v>
          </cell>
          <cell r="C78" t="str">
            <v/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>
            <v>0</v>
          </cell>
          <cell r="B79" t="str">
            <v>New Tariff 5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>
            <v>0</v>
          </cell>
          <cell r="B80" t="str">
            <v>New Tariff 6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>
            <v>0</v>
          </cell>
          <cell r="B81" t="str">
            <v>New Tariff 7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>
            <v>0</v>
          </cell>
          <cell r="B82" t="str">
            <v>New Tariff 8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>
            <v>0</v>
          </cell>
          <cell r="B83" t="str">
            <v>New Tariff 9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>
            <v>0</v>
          </cell>
          <cell r="B84" t="str">
            <v>New Tariff 10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>
            <v>0</v>
          </cell>
          <cell r="B85" t="str">
            <v>New Tariff 11</v>
          </cell>
          <cell r="C85" t="str">
            <v/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>
            <v>18</v>
          </cell>
          <cell r="B86" t="str">
            <v>Non-Residential Two Rate 7d</v>
          </cell>
          <cell r="C86" t="str">
            <v>ND3</v>
          </cell>
          <cell r="D86">
            <v>9842.4617486338793</v>
          </cell>
          <cell r="E86">
            <v>0</v>
          </cell>
          <cell r="F86">
            <v>0</v>
          </cell>
          <cell r="G86">
            <v>24109188.87229237</v>
          </cell>
          <cell r="H86">
            <v>46606826.777712561</v>
          </cell>
          <cell r="I86">
            <v>40197395.181267098</v>
          </cell>
          <cell r="J86">
            <v>42163380.389501132</v>
          </cell>
          <cell r="K86">
            <v>68525460.016198575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>
            <v>0</v>
          </cell>
          <cell r="B87" t="str">
            <v>New Tariff  1</v>
          </cell>
          <cell r="C87" t="str">
            <v/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>
            <v>0</v>
          </cell>
          <cell r="B88" t="str">
            <v>New Tariff  2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>
            <v>0</v>
          </cell>
          <cell r="B89" t="str">
            <v>New Tariff  3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>
            <v>0</v>
          </cell>
          <cell r="B90" t="str">
            <v>New Tariff  4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>
            <v>0</v>
          </cell>
          <cell r="B91" t="str">
            <v>New Tariff  5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>
            <v>0</v>
          </cell>
          <cell r="B92" t="str">
            <v>New Tariff  6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>
            <v>0</v>
          </cell>
          <cell r="B93" t="str">
            <v>New Tariff  7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>
            <v>0</v>
          </cell>
          <cell r="B94" t="str">
            <v>New Tariff  8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>
            <v>0</v>
          </cell>
          <cell r="B95" t="str">
            <v>New Tariff  9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>
            <v>0</v>
          </cell>
          <cell r="B96" t="str">
            <v>New Tariff  10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>
            <v>0</v>
          </cell>
          <cell r="B97" t="str">
            <v>New Tariff  11</v>
          </cell>
          <cell r="C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>
            <v>19</v>
          </cell>
          <cell r="B98" t="str">
            <v>Unmetered supplies</v>
          </cell>
          <cell r="C98" t="str">
            <v>PL2</v>
          </cell>
          <cell r="D98">
            <v>6255.2076502732243</v>
          </cell>
          <cell r="E98">
            <v>0</v>
          </cell>
          <cell r="F98">
            <v>0</v>
          </cell>
          <cell r="G98">
            <v>27267412.112316094</v>
          </cell>
          <cell r="H98">
            <v>0</v>
          </cell>
          <cell r="I98">
            <v>0</v>
          </cell>
          <cell r="J98">
            <v>0</v>
          </cell>
          <cell r="K98">
            <v>68181688.751538277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>
            <v>0</v>
          </cell>
          <cell r="B99" t="str">
            <v>New Tariff 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>
            <v>0</v>
          </cell>
          <cell r="B100" t="str">
            <v>New Tariff 2</v>
          </cell>
          <cell r="C100" t="str">
            <v/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>
            <v>20</v>
          </cell>
          <cell r="B101" t="str">
            <v>Large Low Voltage Demand (kVa)</v>
          </cell>
          <cell r="C101" t="str">
            <v>DLk</v>
          </cell>
          <cell r="D101">
            <v>1</v>
          </cell>
          <cell r="E101">
            <v>0</v>
          </cell>
          <cell r="F101">
            <v>1</v>
          </cell>
          <cell r="G101">
            <v>1</v>
          </cell>
          <cell r="H101">
            <v>0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>
            <v>21</v>
          </cell>
          <cell r="B102" t="str">
            <v>Large Low Voltage Demand Docklands (kVa)</v>
          </cell>
          <cell r="C102" t="str">
            <v>DLDKk</v>
          </cell>
          <cell r="D102">
            <v>1</v>
          </cell>
          <cell r="E102">
            <v>0</v>
          </cell>
          <cell r="F102">
            <v>1</v>
          </cell>
          <cell r="G102">
            <v>1</v>
          </cell>
          <cell r="H102">
            <v>0</v>
          </cell>
          <cell r="I102">
            <v>0</v>
          </cell>
          <cell r="J102">
            <v>0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>
            <v>22</v>
          </cell>
          <cell r="B103" t="str">
            <v>Large Low Voltage Demand CXX (kVa)</v>
          </cell>
          <cell r="C103" t="str">
            <v>DLCXXk</v>
          </cell>
          <cell r="D103">
            <v>1</v>
          </cell>
          <cell r="E103">
            <v>0</v>
          </cell>
          <cell r="F103">
            <v>1</v>
          </cell>
          <cell r="G103">
            <v>1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>
            <v>0</v>
          </cell>
          <cell r="B104" t="str">
            <v>New Tariff 6</v>
          </cell>
          <cell r="C104" t="str">
            <v/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>
            <v>0</v>
          </cell>
          <cell r="B105" t="str">
            <v>New Tariff 7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>
            <v>0</v>
          </cell>
          <cell r="B106" t="str">
            <v>New Tariff 8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>
            <v>0</v>
          </cell>
          <cell r="B107" t="str">
            <v>New Tariff 9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>
            <v>0</v>
          </cell>
          <cell r="B108" t="str">
            <v>New Tariff 10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>
            <v>0</v>
          </cell>
          <cell r="B109" t="str">
            <v>New Tariff 11</v>
          </cell>
          <cell r="C109" t="str">
            <v/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>
            <v>23</v>
          </cell>
          <cell r="B110" t="str">
            <v>Large Low Voltage Demand</v>
          </cell>
          <cell r="C110" t="str">
            <v>DL</v>
          </cell>
          <cell r="D110">
            <v>711.39617486338796</v>
          </cell>
          <cell r="E110">
            <v>332630.66666666669</v>
          </cell>
          <cell r="F110">
            <v>0</v>
          </cell>
          <cell r="G110">
            <v>550110255.07951903</v>
          </cell>
          <cell r="H110">
            <v>0</v>
          </cell>
          <cell r="I110">
            <v>0</v>
          </cell>
          <cell r="J110">
            <v>0</v>
          </cell>
          <cell r="K110">
            <v>410142891.85920584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>
            <v>24</v>
          </cell>
          <cell r="B111" t="str">
            <v>Large Low Voltage Demand A</v>
          </cell>
          <cell r="C111" t="str">
            <v>DL.A</v>
          </cell>
          <cell r="D111">
            <v>1.8306010928961749</v>
          </cell>
          <cell r="E111">
            <v>1016.3333333333334</v>
          </cell>
          <cell r="F111">
            <v>0</v>
          </cell>
          <cell r="G111">
            <v>2477211</v>
          </cell>
          <cell r="H111">
            <v>0</v>
          </cell>
          <cell r="I111">
            <v>0</v>
          </cell>
          <cell r="J111">
            <v>0</v>
          </cell>
          <cell r="K111">
            <v>2513330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>
            <v>25</v>
          </cell>
          <cell r="B112" t="str">
            <v>Large Low Voltage Demand C</v>
          </cell>
          <cell r="C112" t="str">
            <v>DL.C</v>
          </cell>
          <cell r="D112">
            <v>464.43715846994536</v>
          </cell>
          <cell r="E112">
            <v>218763.25</v>
          </cell>
          <cell r="F112">
            <v>0</v>
          </cell>
          <cell r="G112">
            <v>404975851.33055824</v>
          </cell>
          <cell r="H112">
            <v>0</v>
          </cell>
          <cell r="I112">
            <v>0</v>
          </cell>
          <cell r="J112">
            <v>0</v>
          </cell>
          <cell r="K112">
            <v>286690906.80445462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>
            <v>26</v>
          </cell>
          <cell r="B113" t="str">
            <v>Large Low Voltage Demand S</v>
          </cell>
          <cell r="C113" t="str">
            <v>DL.S</v>
          </cell>
          <cell r="D113">
            <v>62.07377049180328</v>
          </cell>
          <cell r="E113">
            <v>16098.583333333334</v>
          </cell>
          <cell r="F113">
            <v>0</v>
          </cell>
          <cell r="G113">
            <v>18740540.059999999</v>
          </cell>
          <cell r="H113">
            <v>0</v>
          </cell>
          <cell r="I113">
            <v>0</v>
          </cell>
          <cell r="J113">
            <v>0</v>
          </cell>
          <cell r="K113">
            <v>11636808.490000002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>
            <v>27</v>
          </cell>
          <cell r="B114" t="str">
            <v>Large Low Voltage Demand Docklands</v>
          </cell>
          <cell r="C114" t="str">
            <v>DL.DK</v>
          </cell>
          <cell r="D114">
            <v>8</v>
          </cell>
          <cell r="E114">
            <v>1826.3333333333333</v>
          </cell>
          <cell r="F114">
            <v>0</v>
          </cell>
          <cell r="G114">
            <v>3640608</v>
          </cell>
          <cell r="H114">
            <v>0</v>
          </cell>
          <cell r="I114">
            <v>0</v>
          </cell>
          <cell r="J114">
            <v>0</v>
          </cell>
          <cell r="K114">
            <v>3759019.48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>
            <v>28</v>
          </cell>
          <cell r="B115" t="str">
            <v>Large Low Voltage Demand CXX</v>
          </cell>
          <cell r="C115" t="str">
            <v>DL.CXX</v>
          </cell>
          <cell r="D115">
            <v>638.77868852459017</v>
          </cell>
          <cell r="E115">
            <v>111032.33333333333</v>
          </cell>
          <cell r="F115">
            <v>0</v>
          </cell>
          <cell r="G115">
            <v>173236174.96000001</v>
          </cell>
          <cell r="H115">
            <v>0</v>
          </cell>
          <cell r="I115">
            <v>0</v>
          </cell>
          <cell r="J115">
            <v>0</v>
          </cell>
          <cell r="K115">
            <v>124556343.63000001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>
            <v>29</v>
          </cell>
          <cell r="B116" t="str">
            <v>Large Low Voltage Demand EN.R</v>
          </cell>
          <cell r="C116" t="str">
            <v>DL.R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>
            <v>30</v>
          </cell>
          <cell r="B117" t="str">
            <v>Large Low Voltage Demand EN.NR</v>
          </cell>
          <cell r="C117" t="str">
            <v>DL.NR</v>
          </cell>
          <cell r="D117">
            <v>8.0081967213114762</v>
          </cell>
          <cell r="E117">
            <v>3892.3333333333335</v>
          </cell>
          <cell r="F117">
            <v>0</v>
          </cell>
          <cell r="G117">
            <v>10985849</v>
          </cell>
          <cell r="H117">
            <v>0</v>
          </cell>
          <cell r="I117">
            <v>0</v>
          </cell>
          <cell r="J117">
            <v>0</v>
          </cell>
          <cell r="K117">
            <v>6973287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>
            <v>31</v>
          </cell>
          <cell r="B118" t="str">
            <v>Large Low Voltage Demand EN.R CXX</v>
          </cell>
          <cell r="C118" t="str">
            <v>DL.CXXR</v>
          </cell>
          <cell r="D118">
            <v>0</v>
          </cell>
          <cell r="E118">
            <v>0</v>
          </cell>
          <cell r="F118">
            <v>0</v>
          </cell>
          <cell r="G118">
            <v>5405</v>
          </cell>
          <cell r="H118">
            <v>0</v>
          </cell>
          <cell r="I118">
            <v>0</v>
          </cell>
          <cell r="J118">
            <v>0</v>
          </cell>
          <cell r="K118">
            <v>4434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>
            <v>32</v>
          </cell>
          <cell r="B119" t="str">
            <v>Large Low Voltage Demand EN.NR CXX</v>
          </cell>
          <cell r="C119" t="str">
            <v>DL.CXXNR</v>
          </cell>
          <cell r="D119">
            <v>0</v>
          </cell>
          <cell r="E119">
            <v>0</v>
          </cell>
          <cell r="F119">
            <v>0</v>
          </cell>
          <cell r="G119">
            <v>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>
            <v>0</v>
          </cell>
          <cell r="B120" t="str">
            <v>New Tariff 10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>
            <v>0</v>
          </cell>
          <cell r="B121" t="str">
            <v>New Tariff 11</v>
          </cell>
          <cell r="C121" t="str">
            <v/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>
            <v>33</v>
          </cell>
          <cell r="B122" t="str">
            <v>High Voltage Demand</v>
          </cell>
          <cell r="C122" t="str">
            <v>DH</v>
          </cell>
          <cell r="D122">
            <v>100.99726775956285</v>
          </cell>
          <cell r="E122">
            <v>249921.83333333334</v>
          </cell>
          <cell r="F122">
            <v>0</v>
          </cell>
          <cell r="G122">
            <v>497421654.72434217</v>
          </cell>
          <cell r="H122">
            <v>0</v>
          </cell>
          <cell r="I122">
            <v>0</v>
          </cell>
          <cell r="J122">
            <v>0</v>
          </cell>
          <cell r="K122">
            <v>455288151.60881591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>
            <v>34</v>
          </cell>
          <cell r="B123" t="str">
            <v>High Voltage Demand A</v>
          </cell>
          <cell r="C123" t="str">
            <v>DH.A</v>
          </cell>
          <cell r="D123">
            <v>3</v>
          </cell>
          <cell r="E123">
            <v>4390</v>
          </cell>
          <cell r="F123">
            <v>0</v>
          </cell>
          <cell r="G123">
            <v>6795131.8700000001</v>
          </cell>
          <cell r="H123">
            <v>0</v>
          </cell>
          <cell r="I123">
            <v>0</v>
          </cell>
          <cell r="J123">
            <v>0</v>
          </cell>
          <cell r="K123">
            <v>6807748.8300000001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>
            <v>35</v>
          </cell>
          <cell r="B124" t="str">
            <v>High Voltage Demand C</v>
          </cell>
          <cell r="C124" t="str">
            <v>DH.C</v>
          </cell>
          <cell r="D124">
            <v>46.587431693989068</v>
          </cell>
          <cell r="E124">
            <v>123487.16666666667</v>
          </cell>
          <cell r="F124">
            <v>0</v>
          </cell>
          <cell r="G124">
            <v>285564692.76445931</v>
          </cell>
          <cell r="H124">
            <v>0</v>
          </cell>
          <cell r="I124">
            <v>0</v>
          </cell>
          <cell r="J124">
            <v>0</v>
          </cell>
          <cell r="K124">
            <v>263523404.30391672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>
            <v>36</v>
          </cell>
          <cell r="B125" t="str">
            <v>High Voltage Demand D1</v>
          </cell>
          <cell r="C125" t="str">
            <v>DH.D1</v>
          </cell>
          <cell r="D125">
            <v>1</v>
          </cell>
          <cell r="E125">
            <v>22140</v>
          </cell>
          <cell r="F125">
            <v>0</v>
          </cell>
          <cell r="G125">
            <v>77928955</v>
          </cell>
          <cell r="H125">
            <v>0</v>
          </cell>
          <cell r="I125">
            <v>0</v>
          </cell>
          <cell r="J125">
            <v>0</v>
          </cell>
          <cell r="K125">
            <v>85024430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>
            <v>37</v>
          </cell>
          <cell r="B126" t="str">
            <v>High Voltage Demand D2</v>
          </cell>
          <cell r="C126" t="str">
            <v>DH.D2</v>
          </cell>
          <cell r="D126">
            <v>1</v>
          </cell>
          <cell r="E126">
            <v>12386.333333333334</v>
          </cell>
          <cell r="F126">
            <v>0</v>
          </cell>
          <cell r="G126">
            <v>40820796</v>
          </cell>
          <cell r="H126">
            <v>0</v>
          </cell>
          <cell r="I126">
            <v>0</v>
          </cell>
          <cell r="J126">
            <v>0</v>
          </cell>
          <cell r="K126">
            <v>45209333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>
            <v>38</v>
          </cell>
          <cell r="B127" t="str">
            <v>High Voltage Demand Docklands</v>
          </cell>
          <cell r="C127" t="str">
            <v>DH.DK</v>
          </cell>
          <cell r="D127">
            <v>1</v>
          </cell>
          <cell r="E127">
            <v>1000</v>
          </cell>
          <cell r="F127">
            <v>0</v>
          </cell>
          <cell r="G127">
            <v>1298936</v>
          </cell>
          <cell r="H127">
            <v>0</v>
          </cell>
          <cell r="I127">
            <v>0</v>
          </cell>
          <cell r="J127">
            <v>0</v>
          </cell>
          <cell r="K127">
            <v>540672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>
            <v>39</v>
          </cell>
          <cell r="B128" t="str">
            <v>High Voltage Demand D3</v>
          </cell>
          <cell r="C128" t="str">
            <v>DH.D3</v>
          </cell>
          <cell r="D128">
            <v>1</v>
          </cell>
          <cell r="E128">
            <v>14491</v>
          </cell>
          <cell r="F128">
            <v>0</v>
          </cell>
          <cell r="G128">
            <v>14690909</v>
          </cell>
          <cell r="H128">
            <v>0</v>
          </cell>
          <cell r="I128">
            <v>0</v>
          </cell>
          <cell r="J128">
            <v>0</v>
          </cell>
          <cell r="K128">
            <v>18754893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>
            <v>40</v>
          </cell>
          <cell r="B129" t="str">
            <v>High Voltage Demand D4</v>
          </cell>
          <cell r="C129" t="str">
            <v>DH.D4</v>
          </cell>
          <cell r="D129">
            <v>1</v>
          </cell>
          <cell r="E129">
            <v>11000</v>
          </cell>
          <cell r="F129">
            <v>0</v>
          </cell>
          <cell r="G129">
            <v>23097434</v>
          </cell>
          <cell r="H129">
            <v>0</v>
          </cell>
          <cell r="I129">
            <v>0</v>
          </cell>
          <cell r="J129">
            <v>0</v>
          </cell>
          <cell r="K129">
            <v>25469838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>
            <v>0</v>
          </cell>
          <cell r="B130" t="str">
            <v>High Voltage Demand D5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>
            <v>0</v>
          </cell>
          <cell r="B131" t="str">
            <v>High Voltage Demand EN.R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>
            <v>0</v>
          </cell>
          <cell r="B132" t="str">
            <v>High Voltage Demand EN.NR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>
            <v>0</v>
          </cell>
          <cell r="B133" t="str">
            <v>New Tariff 11</v>
          </cell>
          <cell r="C133" t="str">
            <v/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>
            <v>0</v>
          </cell>
          <cell r="B134" t="str">
            <v>New Tariff 1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>
            <v>0</v>
          </cell>
          <cell r="B135" t="str">
            <v>New Tariff 2</v>
          </cell>
          <cell r="C135" t="str">
            <v/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>
            <v>41</v>
          </cell>
          <cell r="B136" t="str">
            <v>High Voltage Demand (kVa)</v>
          </cell>
          <cell r="C136" t="str">
            <v>DHk</v>
          </cell>
          <cell r="D136">
            <v>1</v>
          </cell>
          <cell r="E136">
            <v>0</v>
          </cell>
          <cell r="F136">
            <v>1</v>
          </cell>
          <cell r="G136">
            <v>1</v>
          </cell>
          <cell r="H136">
            <v>0</v>
          </cell>
          <cell r="I136">
            <v>0</v>
          </cell>
          <cell r="J136">
            <v>0</v>
          </cell>
          <cell r="K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>
            <v>42</v>
          </cell>
          <cell r="B137" t="str">
            <v>High Voltage Demand Docklands (kVa)</v>
          </cell>
          <cell r="C137" t="str">
            <v>DHDKk</v>
          </cell>
          <cell r="D137">
            <v>1</v>
          </cell>
          <cell r="E137">
            <v>0</v>
          </cell>
          <cell r="F137">
            <v>1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>
            <v>0</v>
          </cell>
          <cell r="B138" t="str">
            <v>New Tariff 5</v>
          </cell>
          <cell r="C138" t="str">
            <v/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>
            <v>0</v>
          </cell>
          <cell r="B139" t="str">
            <v>New Tariff 6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>
            <v>0</v>
          </cell>
          <cell r="B140" t="str">
            <v>New Tariff 7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>
            <v>0</v>
          </cell>
          <cell r="B141" t="str">
            <v>New Tariff 8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>
            <v>0</v>
          </cell>
          <cell r="B142" t="str">
            <v>New Tariff 9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>
            <v>0</v>
          </cell>
          <cell r="B143" t="str">
            <v>New Tariff 10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>
            <v>0</v>
          </cell>
          <cell r="B144" t="str">
            <v>New Tariff 11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>
            <v>0</v>
          </cell>
          <cell r="B145" t="str">
            <v>New Tariff 12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>
            <v>0</v>
          </cell>
          <cell r="B146" t="str">
            <v>New Tariff 1</v>
          </cell>
          <cell r="C146" t="str">
            <v/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>
            <v>43</v>
          </cell>
          <cell r="B147" t="str">
            <v>Subtransmission Demand A</v>
          </cell>
          <cell r="C147" t="str">
            <v>DS.A</v>
          </cell>
          <cell r="D147">
            <v>3</v>
          </cell>
          <cell r="E147">
            <v>42703.833333333336</v>
          </cell>
          <cell r="F147">
            <v>0</v>
          </cell>
          <cell r="G147">
            <v>116884299</v>
          </cell>
          <cell r="H147">
            <v>0</v>
          </cell>
          <cell r="I147">
            <v>0</v>
          </cell>
          <cell r="J147">
            <v>0</v>
          </cell>
          <cell r="K147">
            <v>97330921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>
            <v>44</v>
          </cell>
          <cell r="B148" t="str">
            <v>Subtransmission Demand G</v>
          </cell>
          <cell r="C148" t="str">
            <v>DS.G</v>
          </cell>
          <cell r="D148">
            <v>3.5027322404371586</v>
          </cell>
          <cell r="E148">
            <v>80148.333333333328</v>
          </cell>
          <cell r="F148">
            <v>0</v>
          </cell>
          <cell r="G148">
            <v>207895160</v>
          </cell>
          <cell r="H148">
            <v>0</v>
          </cell>
          <cell r="I148">
            <v>0</v>
          </cell>
          <cell r="J148">
            <v>0</v>
          </cell>
          <cell r="K148">
            <v>214953936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>
            <v>45</v>
          </cell>
          <cell r="B149" t="str">
            <v>Subtransmission Demand S</v>
          </cell>
          <cell r="C149" t="str">
            <v>DS.S</v>
          </cell>
          <cell r="D149">
            <v>2</v>
          </cell>
          <cell r="E149">
            <v>93811</v>
          </cell>
          <cell r="F149">
            <v>0</v>
          </cell>
          <cell r="G149">
            <v>180628178</v>
          </cell>
          <cell r="H149">
            <v>0</v>
          </cell>
          <cell r="I149">
            <v>0</v>
          </cell>
          <cell r="J149">
            <v>0</v>
          </cell>
          <cell r="K149">
            <v>227562261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>
            <v>46</v>
          </cell>
          <cell r="B150" t="str">
            <v>Subtransmission Demand (kVa)</v>
          </cell>
          <cell r="C150" t="str">
            <v>DSk</v>
          </cell>
          <cell r="D150">
            <v>1</v>
          </cell>
          <cell r="E150">
            <v>0</v>
          </cell>
          <cell r="F150">
            <v>1</v>
          </cell>
          <cell r="G150">
            <v>1</v>
          </cell>
          <cell r="H150">
            <v>0</v>
          </cell>
          <cell r="I150">
            <v>0</v>
          </cell>
          <cell r="J150">
            <v>0</v>
          </cell>
          <cell r="K150">
            <v>1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>
            <v>0</v>
          </cell>
          <cell r="B151" t="str">
            <v>New Tariff 5</v>
          </cell>
          <cell r="C151" t="str">
            <v/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>
            <v>0</v>
          </cell>
          <cell r="B152" t="str">
            <v>New Tariff 6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>
            <v>0</v>
          </cell>
          <cell r="B153" t="str">
            <v>New Tariff 7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>
            <v>0</v>
          </cell>
          <cell r="B154" t="str">
            <v>New Tariff 8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>
            <v>0</v>
          </cell>
          <cell r="B155" t="str">
            <v>New Tariff 9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>
            <v>0</v>
          </cell>
          <cell r="B156" t="str">
            <v>New Tariff 10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>
            <v>0</v>
          </cell>
          <cell r="B157" t="str">
            <v>New Tariff 11</v>
          </cell>
          <cell r="C157" t="str">
            <v/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x</v>
          </cell>
          <cell r="B158" t="str">
            <v>Total</v>
          </cell>
          <cell r="D158">
            <v>681345.61202185799</v>
          </cell>
          <cell r="E158">
            <v>1340739.3333333333</v>
          </cell>
          <cell r="F158">
            <v>6</v>
          </cell>
          <cell r="G158">
            <v>4640340170.9969721</v>
          </cell>
          <cell r="H158">
            <v>1259386967.3994205</v>
          </cell>
          <cell r="I158">
            <v>400353333.02358621</v>
          </cell>
          <cell r="J158">
            <v>243271287.88761902</v>
          </cell>
          <cell r="K158">
            <v>3966975678.7539673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66">
          <cell r="A166" t="str">
            <v>x</v>
          </cell>
          <cell r="E166" t="str">
            <v>Demand charges</v>
          </cell>
          <cell r="G166" t="str">
            <v>Peak charges</v>
          </cell>
          <cell r="K166" t="str">
            <v>Off Peak charges</v>
          </cell>
          <cell r="M166" t="str">
            <v>Summer Time of Use Tariffs</v>
          </cell>
          <cell r="Q166" t="str">
            <v>Winter Time of use tariffs</v>
          </cell>
        </row>
        <row r="167">
          <cell r="A167" t="str">
            <v>x</v>
          </cell>
          <cell r="B167" t="str">
            <v>Network Tariffs</v>
          </cell>
          <cell r="C167" t="str">
            <v>Network Tariff Category</v>
          </cell>
          <cell r="D167" t="str">
            <v>Customer No</v>
          </cell>
          <cell r="E167" t="str">
            <v>kW</v>
          </cell>
          <cell r="F167" t="str">
            <v>kVA</v>
          </cell>
          <cell r="G167" t="str">
            <v>Block1</v>
          </cell>
          <cell r="H167" t="str">
            <v>Block 2</v>
          </cell>
          <cell r="I167" t="str">
            <v>Block 3</v>
          </cell>
          <cell r="J167" t="str">
            <v>Block 4</v>
          </cell>
          <cell r="K167" t="str">
            <v>Block 1</v>
          </cell>
          <cell r="L167" t="str">
            <v>Block 2</v>
          </cell>
          <cell r="M167" t="str">
            <v>Block 1</v>
          </cell>
          <cell r="N167" t="str">
            <v>Block 2</v>
          </cell>
          <cell r="O167" t="str">
            <v>Block 3</v>
          </cell>
          <cell r="P167" t="str">
            <v>Block 4</v>
          </cell>
          <cell r="Q167" t="str">
            <v>Block1</v>
          </cell>
          <cell r="R167" t="str">
            <v>Block 2</v>
          </cell>
          <cell r="S167" t="str">
            <v>Block 3</v>
          </cell>
          <cell r="T167" t="str">
            <v>Block 4</v>
          </cell>
          <cell r="U167" t="str">
            <v>2009 Total Quantities</v>
          </cell>
        </row>
        <row r="168">
          <cell r="A168" t="str">
            <v>x</v>
          </cell>
          <cell r="G168" t="str">
            <v>kWh</v>
          </cell>
          <cell r="H168" t="str">
            <v>kWh</v>
          </cell>
          <cell r="I168" t="str">
            <v>kWh</v>
          </cell>
          <cell r="J168" t="str">
            <v>kWh</v>
          </cell>
          <cell r="K168" t="str">
            <v>kWh</v>
          </cell>
          <cell r="L168" t="str">
            <v>kWh</v>
          </cell>
          <cell r="M168" t="str">
            <v>kWh</v>
          </cell>
          <cell r="N168" t="str">
            <v>kWh</v>
          </cell>
          <cell r="O168" t="str">
            <v>kWh</v>
          </cell>
          <cell r="P168" t="str">
            <v>kWh</v>
          </cell>
          <cell r="Q168" t="str">
            <v>kWh</v>
          </cell>
          <cell r="R168" t="str">
            <v>kWh</v>
          </cell>
          <cell r="S168" t="str">
            <v>kWh</v>
          </cell>
          <cell r="T168" t="str">
            <v>kWh</v>
          </cell>
          <cell r="U168" t="str">
            <v>kWh</v>
          </cell>
        </row>
        <row r="169">
          <cell r="A169">
            <v>1</v>
          </cell>
          <cell r="B169" t="str">
            <v>Residential Single Rate</v>
          </cell>
          <cell r="C169" t="str">
            <v>D1</v>
          </cell>
          <cell r="D169">
            <v>513432</v>
          </cell>
          <cell r="E169">
            <v>0</v>
          </cell>
          <cell r="F169">
            <v>0</v>
          </cell>
          <cell r="G169">
            <v>1679834536.5632386</v>
          </cell>
          <cell r="H169">
            <v>838046310.39428258</v>
          </cell>
          <cell r="I169">
            <v>25050838.938568339</v>
          </cell>
          <cell r="J169">
            <v>4957391.7511420241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2547889077.6472316</v>
          </cell>
        </row>
        <row r="170">
          <cell r="A170">
            <v>2</v>
          </cell>
          <cell r="B170" t="str">
            <v>ClimateSaver</v>
          </cell>
          <cell r="C170" t="str">
            <v>D1.CS</v>
          </cell>
          <cell r="D170">
            <v>19245</v>
          </cell>
          <cell r="E170">
            <v>0</v>
          </cell>
          <cell r="F170">
            <v>0</v>
          </cell>
          <cell r="G170">
            <v>13491681.01753414</v>
          </cell>
          <cell r="H170">
            <v>3189127.7965171197</v>
          </cell>
          <cell r="I170">
            <v>65632.132962982738</v>
          </cell>
          <cell r="J170">
            <v>86.199259800291912</v>
          </cell>
          <cell r="K170">
            <v>21847963.810718544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38594490.956992589</v>
          </cell>
        </row>
        <row r="171">
          <cell r="A171">
            <v>3</v>
          </cell>
          <cell r="B171" t="str">
            <v>ClimateSaver Interval</v>
          </cell>
          <cell r="C171" t="str">
            <v>D3.CS</v>
          </cell>
          <cell r="D171">
            <v>4151</v>
          </cell>
          <cell r="E171">
            <v>0</v>
          </cell>
          <cell r="F171">
            <v>0</v>
          </cell>
          <cell r="G171">
            <v>3891378.8336500404</v>
          </cell>
          <cell r="H171">
            <v>961055.14282355807</v>
          </cell>
          <cell r="I171">
            <v>11934.642210100836</v>
          </cell>
          <cell r="J171">
            <v>4583.4808315940045</v>
          </cell>
          <cell r="K171">
            <v>7746644.5331433974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12615596.63265869</v>
          </cell>
        </row>
        <row r="172">
          <cell r="A172">
            <v>0</v>
          </cell>
          <cell r="B172" t="str">
            <v>New Tariff 3</v>
          </cell>
          <cell r="C172" t="str">
            <v/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</row>
        <row r="173">
          <cell r="A173">
            <v>0</v>
          </cell>
          <cell r="B173" t="str">
            <v>New Tariff 4</v>
          </cell>
          <cell r="C173" t="str">
            <v/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A174">
            <v>0</v>
          </cell>
          <cell r="B174" t="str">
            <v>New Tariff 5</v>
          </cell>
          <cell r="C174" t="str">
            <v/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A175">
            <v>0</v>
          </cell>
          <cell r="B175" t="str">
            <v>New Tariff 6</v>
          </cell>
          <cell r="C175" t="str">
            <v/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A176">
            <v>0</v>
          </cell>
          <cell r="B176" t="str">
            <v>New Tariff 7</v>
          </cell>
          <cell r="C176" t="str">
            <v/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A177">
            <v>0</v>
          </cell>
          <cell r="B177" t="str">
            <v>New Tariff 8</v>
          </cell>
          <cell r="C177" t="str">
            <v/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A178">
            <v>0</v>
          </cell>
          <cell r="B178" t="str">
            <v>New Tariff 9</v>
          </cell>
          <cell r="C178" t="str">
            <v/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A179">
            <v>0</v>
          </cell>
          <cell r="B179" t="str">
            <v>New Tariff 10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A180">
            <v>0</v>
          </cell>
          <cell r="B180" t="str">
            <v>New Tariff 11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A181">
            <v>4</v>
          </cell>
          <cell r="B181" t="str">
            <v>Residential Two Rate 5d</v>
          </cell>
          <cell r="C181" t="str">
            <v>D2</v>
          </cell>
          <cell r="D181">
            <v>51569</v>
          </cell>
          <cell r="E181">
            <v>0</v>
          </cell>
          <cell r="F181">
            <v>0</v>
          </cell>
          <cell r="G181">
            <v>131755717.90235081</v>
          </cell>
          <cell r="H181">
            <v>33695927.041064799</v>
          </cell>
          <cell r="I181">
            <v>1033726.1645476911</v>
          </cell>
          <cell r="J181">
            <v>327129.49120020319</v>
          </cell>
          <cell r="K181">
            <v>270580784.89725018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437393285.49641371</v>
          </cell>
        </row>
        <row r="182">
          <cell r="A182">
            <v>5</v>
          </cell>
          <cell r="B182" t="str">
            <v>Docklands Two Rate 5d</v>
          </cell>
          <cell r="C182" t="str">
            <v>D2.DK</v>
          </cell>
          <cell r="D182">
            <v>586</v>
          </cell>
          <cell r="E182">
            <v>0</v>
          </cell>
          <cell r="F182">
            <v>0</v>
          </cell>
          <cell r="G182">
            <v>2010534.5336534127</v>
          </cell>
          <cell r="H182">
            <v>466873.14127187681</v>
          </cell>
          <cell r="I182">
            <v>102848.86067757761</v>
          </cell>
          <cell r="J182">
            <v>58544.674754309104</v>
          </cell>
          <cell r="K182">
            <v>2357028.1415907522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4995829.3519479278</v>
          </cell>
        </row>
        <row r="183">
          <cell r="A183">
            <v>6</v>
          </cell>
          <cell r="B183" t="str">
            <v>Residential Interval</v>
          </cell>
          <cell r="C183" t="str">
            <v>D3</v>
          </cell>
          <cell r="D183">
            <v>13983</v>
          </cell>
          <cell r="E183">
            <v>0</v>
          </cell>
          <cell r="F183">
            <v>0</v>
          </cell>
          <cell r="G183">
            <v>34833908.954572774</v>
          </cell>
          <cell r="H183">
            <v>12341125.573549096</v>
          </cell>
          <cell r="I183">
            <v>1006688.1158603518</v>
          </cell>
          <cell r="J183">
            <v>954326.7296633115</v>
          </cell>
          <cell r="K183">
            <v>44710639.997048385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93846689.370693922</v>
          </cell>
        </row>
        <row r="184">
          <cell r="A184">
            <v>7</v>
          </cell>
          <cell r="B184" t="str">
            <v>Residential AMI</v>
          </cell>
          <cell r="C184" t="str">
            <v>D4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A185">
            <v>8</v>
          </cell>
          <cell r="B185" t="str">
            <v>Residential Docklands AMI</v>
          </cell>
          <cell r="C185" t="str">
            <v>D4.DK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</row>
        <row r="186">
          <cell r="A186">
            <v>0</v>
          </cell>
          <cell r="B186" t="str">
            <v>New Tariff 5</v>
          </cell>
          <cell r="C186" t="str">
            <v/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A187">
            <v>0</v>
          </cell>
          <cell r="B187" t="str">
            <v>New Tariff 6</v>
          </cell>
          <cell r="C187" t="str">
            <v/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A188">
            <v>0</v>
          </cell>
          <cell r="B188" t="str">
            <v>New Tariff 7</v>
          </cell>
          <cell r="C188" t="str">
            <v/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A189">
            <v>0</v>
          </cell>
          <cell r="B189" t="str">
            <v>New Tariff 8</v>
          </cell>
          <cell r="C189" t="str">
            <v/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A190">
            <v>0</v>
          </cell>
          <cell r="B190" t="str">
            <v>New Tariff 9</v>
          </cell>
          <cell r="C190" t="str">
            <v/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A191">
            <v>0</v>
          </cell>
          <cell r="B191" t="str">
            <v>New Tariff 10</v>
          </cell>
          <cell r="C191" t="str">
            <v/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A192">
            <v>0</v>
          </cell>
          <cell r="B192" t="str">
            <v>New Tariff 11</v>
          </cell>
          <cell r="C192" t="str">
            <v/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A193">
            <v>9</v>
          </cell>
          <cell r="B193" t="str">
            <v>Dedicated circuit</v>
          </cell>
          <cell r="C193" t="str">
            <v>DD1</v>
          </cell>
          <cell r="D193">
            <v>181457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528407246.2858817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528407246.2858817</v>
          </cell>
        </row>
        <row r="194">
          <cell r="A194">
            <v>10</v>
          </cell>
          <cell r="B194" t="str">
            <v>Hot Water Interval</v>
          </cell>
          <cell r="C194" t="str">
            <v>D3.HW</v>
          </cell>
          <cell r="D194">
            <v>4872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13356907.064783052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13356907.064783052</v>
          </cell>
        </row>
        <row r="195">
          <cell r="A195">
            <v>11</v>
          </cell>
          <cell r="B195" t="str">
            <v>Dedicated Circuit AMI - Slab Heat</v>
          </cell>
          <cell r="C195" t="str">
            <v>DCSH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</v>
          </cell>
        </row>
        <row r="196">
          <cell r="A196">
            <v>12</v>
          </cell>
          <cell r="B196" t="str">
            <v>Dedicated Circuit AMI - Hot Water</v>
          </cell>
          <cell r="C196" t="str">
            <v>DCHW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</row>
        <row r="197">
          <cell r="A197">
            <v>0</v>
          </cell>
          <cell r="B197" t="str">
            <v>New Tariff 4</v>
          </cell>
          <cell r="C197" t="str">
            <v/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</row>
        <row r="198">
          <cell r="A198">
            <v>0</v>
          </cell>
          <cell r="B198" t="str">
            <v>New Tariff 5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A199">
            <v>0</v>
          </cell>
          <cell r="B199" t="str">
            <v>New Tariff 6</v>
          </cell>
          <cell r="C199" t="str">
            <v/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A200">
            <v>0</v>
          </cell>
          <cell r="B200" t="str">
            <v>New Tariff 7</v>
          </cell>
          <cell r="C200" t="str">
            <v/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A201">
            <v>0</v>
          </cell>
          <cell r="B201" t="str">
            <v>New Tariff 8</v>
          </cell>
          <cell r="C201" t="str">
            <v/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A202">
            <v>0</v>
          </cell>
          <cell r="B202" t="str">
            <v>New Tariff 9</v>
          </cell>
          <cell r="C202" t="str">
            <v/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A203">
            <v>0</v>
          </cell>
          <cell r="B203" t="str">
            <v>New Tariff 10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A204">
            <v>0</v>
          </cell>
          <cell r="B204" t="str">
            <v>New Tariff 11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A205">
            <v>13</v>
          </cell>
          <cell r="B205" t="str">
            <v>Non-Residential Single Rate</v>
          </cell>
          <cell r="C205" t="str">
            <v>ND1</v>
          </cell>
          <cell r="D205">
            <v>46543</v>
          </cell>
          <cell r="E205">
            <v>0</v>
          </cell>
          <cell r="F205">
            <v>0</v>
          </cell>
          <cell r="G205">
            <v>89445829.32548824</v>
          </cell>
          <cell r="H205">
            <v>117159153.68052956</v>
          </cell>
          <cell r="I205">
            <v>63610494.576969251</v>
          </cell>
          <cell r="J205">
            <v>22939820.181432694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293155297.76441979</v>
          </cell>
        </row>
        <row r="206">
          <cell r="A206">
            <v>14</v>
          </cell>
          <cell r="B206" t="str">
            <v>Non-Residential Single Rate (R)</v>
          </cell>
          <cell r="C206" t="str">
            <v>ND1.R</v>
          </cell>
          <cell r="D206">
            <v>0</v>
          </cell>
          <cell r="E206">
            <v>0</v>
          </cell>
          <cell r="F206">
            <v>0</v>
          </cell>
          <cell r="G206">
            <v>1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</v>
          </cell>
        </row>
        <row r="207">
          <cell r="A207">
            <v>0</v>
          </cell>
          <cell r="B207" t="str">
            <v>New Tariff 2</v>
          </cell>
          <cell r="C207" t="str">
            <v/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</row>
        <row r="208">
          <cell r="A208">
            <v>0</v>
          </cell>
          <cell r="B208" t="str">
            <v>New Tariff 3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A209">
            <v>0</v>
          </cell>
          <cell r="B209" t="str">
            <v>New Tariff 4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A210">
            <v>0</v>
          </cell>
          <cell r="B210" t="str">
            <v>New Tariff 5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A211">
            <v>0</v>
          </cell>
          <cell r="B211" t="str">
            <v>New Tariff 6</v>
          </cell>
          <cell r="C211" t="str">
            <v/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A212">
            <v>0</v>
          </cell>
          <cell r="B212" t="str">
            <v>New Tariff 7</v>
          </cell>
          <cell r="C212" t="str">
            <v/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A213">
            <v>0</v>
          </cell>
          <cell r="B213" t="str">
            <v>New Tariff 8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A214">
            <v>0</v>
          </cell>
          <cell r="B214" t="str">
            <v>New Tariff 9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A215">
            <v>0</v>
          </cell>
          <cell r="B215" t="str">
            <v>New Tariff 10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A216">
            <v>0</v>
          </cell>
          <cell r="B216" t="str">
            <v>New Tariff 11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A217">
            <v>15</v>
          </cell>
          <cell r="B217" t="str">
            <v>Non-Residential Two Rate 5d</v>
          </cell>
          <cell r="C217" t="str">
            <v>ND2</v>
          </cell>
          <cell r="D217">
            <v>34866</v>
          </cell>
          <cell r="E217">
            <v>0</v>
          </cell>
          <cell r="F217">
            <v>0</v>
          </cell>
          <cell r="G217">
            <v>104154929.23593196</v>
          </cell>
          <cell r="H217">
            <v>237440728.66266042</v>
          </cell>
          <cell r="I217">
            <v>250022336.35942465</v>
          </cell>
          <cell r="J217">
            <v>163566190.28680974</v>
          </cell>
          <cell r="K217">
            <v>604630858.97365284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1359815043.5184796</v>
          </cell>
        </row>
        <row r="218">
          <cell r="A218">
            <v>0</v>
          </cell>
          <cell r="B218" t="str">
            <v>Business Sunraysia</v>
          </cell>
          <cell r="C218" t="str">
            <v>ND2.BS</v>
          </cell>
          <cell r="D218">
            <v>0</v>
          </cell>
          <cell r="E218">
            <v>0</v>
          </cell>
          <cell r="F218">
            <v>0</v>
          </cell>
          <cell r="G218">
            <v>1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1</v>
          </cell>
        </row>
        <row r="219">
          <cell r="A219">
            <v>16</v>
          </cell>
          <cell r="B219" t="str">
            <v>Non-Residential Interval</v>
          </cell>
          <cell r="C219" t="str">
            <v>ND5</v>
          </cell>
          <cell r="D219">
            <v>6005</v>
          </cell>
          <cell r="E219">
            <v>0</v>
          </cell>
          <cell r="F219">
            <v>0</v>
          </cell>
          <cell r="G219">
            <v>16350783.306606533</v>
          </cell>
          <cell r="H219">
            <v>35004745.118579082</v>
          </cell>
          <cell r="I219">
            <v>35832731.587110408</v>
          </cell>
          <cell r="J219">
            <v>20631458.796856388</v>
          </cell>
          <cell r="K219">
            <v>85021407.288925484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192841126.09807789</v>
          </cell>
        </row>
        <row r="220">
          <cell r="A220">
            <v>17</v>
          </cell>
          <cell r="B220" t="str">
            <v>Non-Residential AMI</v>
          </cell>
          <cell r="C220" t="str">
            <v>ND7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</row>
        <row r="221">
          <cell r="A221">
            <v>0</v>
          </cell>
          <cell r="B221" t="str">
            <v>New Tariff 4</v>
          </cell>
          <cell r="C221" t="str">
            <v/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A222">
            <v>0</v>
          </cell>
          <cell r="B222" t="str">
            <v>New Tariff 5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A223">
            <v>0</v>
          </cell>
          <cell r="B223" t="str">
            <v>New Tariff 6</v>
          </cell>
          <cell r="C223" t="str">
            <v/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A224">
            <v>0</v>
          </cell>
          <cell r="B224" t="str">
            <v>New Tariff 7</v>
          </cell>
          <cell r="C224" t="str">
            <v/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A225">
            <v>0</v>
          </cell>
          <cell r="B225" t="str">
            <v>New Tariff 8</v>
          </cell>
          <cell r="C225" t="str">
            <v/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A226">
            <v>0</v>
          </cell>
          <cell r="B226" t="str">
            <v>New Tariff 9</v>
          </cell>
          <cell r="C226" t="str">
            <v/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A227">
            <v>0</v>
          </cell>
          <cell r="B227" t="str">
            <v>New Tariff 10</v>
          </cell>
          <cell r="C227" t="str">
            <v/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A228">
            <v>0</v>
          </cell>
          <cell r="B228" t="str">
            <v>New Tariff 11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A229">
            <v>18</v>
          </cell>
          <cell r="B229" t="str">
            <v>Non-Residential Two Rate 7d</v>
          </cell>
          <cell r="C229" t="str">
            <v>ND3</v>
          </cell>
          <cell r="D229">
            <v>9754</v>
          </cell>
          <cell r="E229">
            <v>0</v>
          </cell>
          <cell r="F229">
            <v>0</v>
          </cell>
          <cell r="G229">
            <v>22626986.705904305</v>
          </cell>
          <cell r="H229">
            <v>43805280.004839502</v>
          </cell>
          <cell r="I229">
            <v>38695452.76368212</v>
          </cell>
          <cell r="J229">
            <v>43837761.342667267</v>
          </cell>
          <cell r="K229">
            <v>63200247.345456742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212165728.16254994</v>
          </cell>
        </row>
        <row r="230">
          <cell r="A230">
            <v>0</v>
          </cell>
          <cell r="B230" t="str">
            <v>New Tariff  1</v>
          </cell>
          <cell r="C230" t="str">
            <v/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</row>
        <row r="231">
          <cell r="A231">
            <v>0</v>
          </cell>
          <cell r="B231" t="str">
            <v>New Tariff  2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A232">
            <v>0</v>
          </cell>
          <cell r="B232" t="str">
            <v>New Tariff  3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A233">
            <v>0</v>
          </cell>
          <cell r="B233" t="str">
            <v>New Tariff  4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A234">
            <v>0</v>
          </cell>
          <cell r="B234" t="str">
            <v>New Tariff  5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A235">
            <v>0</v>
          </cell>
          <cell r="B235" t="str">
            <v>New Tariff  6</v>
          </cell>
          <cell r="C235" t="str">
            <v/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A236">
            <v>0</v>
          </cell>
          <cell r="B236" t="str">
            <v>New Tariff  7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A237">
            <v>0</v>
          </cell>
          <cell r="B237" t="str">
            <v>New Tariff  8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A238">
            <v>0</v>
          </cell>
          <cell r="B238" t="str">
            <v>New Tariff  9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A239">
            <v>0</v>
          </cell>
          <cell r="B239" t="str">
            <v>New Tariff  10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A240">
            <v>0</v>
          </cell>
          <cell r="B240" t="str">
            <v>New Tariff  11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A241">
            <v>19</v>
          </cell>
          <cell r="B241" t="str">
            <v>Unmetered supplies</v>
          </cell>
          <cell r="C241" t="str">
            <v>PL2</v>
          </cell>
          <cell r="D241">
            <v>6296</v>
          </cell>
          <cell r="E241">
            <v>0</v>
          </cell>
          <cell r="F241">
            <v>0</v>
          </cell>
          <cell r="G241">
            <v>28398324.159518886</v>
          </cell>
          <cell r="H241">
            <v>0</v>
          </cell>
          <cell r="I241">
            <v>0</v>
          </cell>
          <cell r="J241">
            <v>0</v>
          </cell>
          <cell r="K241">
            <v>70036226.970361471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98434551.129880354</v>
          </cell>
        </row>
        <row r="242">
          <cell r="A242">
            <v>0</v>
          </cell>
          <cell r="B242" t="str">
            <v>New Tariff 1</v>
          </cell>
          <cell r="C242" t="str">
            <v/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</row>
        <row r="243">
          <cell r="A243">
            <v>0</v>
          </cell>
          <cell r="B243" t="str">
            <v>New Tariff 2</v>
          </cell>
          <cell r="C243" t="str">
            <v/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A244">
            <v>20</v>
          </cell>
          <cell r="B244" t="str">
            <v>Large Low Voltage Demand (kVa)</v>
          </cell>
          <cell r="C244" t="str">
            <v>DLk</v>
          </cell>
          <cell r="D244">
            <v>1</v>
          </cell>
          <cell r="E244">
            <v>0</v>
          </cell>
          <cell r="F244">
            <v>1</v>
          </cell>
          <cell r="G244">
            <v>1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</row>
        <row r="245">
          <cell r="A245">
            <v>21</v>
          </cell>
          <cell r="B245" t="str">
            <v>Large Low Voltage Demand Docklands (kVa)</v>
          </cell>
          <cell r="C245" t="str">
            <v>DLDKk</v>
          </cell>
          <cell r="D245">
            <v>1</v>
          </cell>
          <cell r="E245">
            <v>0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0</v>
          </cell>
          <cell r="K245">
            <v>1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</row>
        <row r="246">
          <cell r="A246">
            <v>22</v>
          </cell>
          <cell r="B246" t="str">
            <v>Large Low Voltage Demand CXX (kVa)</v>
          </cell>
          <cell r="C246" t="str">
            <v>DLCXXk</v>
          </cell>
          <cell r="D246">
            <v>1</v>
          </cell>
          <cell r="E246">
            <v>0</v>
          </cell>
          <cell r="F246">
            <v>1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</row>
        <row r="247">
          <cell r="A247">
            <v>0</v>
          </cell>
          <cell r="B247" t="str">
            <v>New Tariff 6</v>
          </cell>
          <cell r="C247" t="str">
            <v/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</row>
        <row r="248">
          <cell r="A248">
            <v>0</v>
          </cell>
          <cell r="B248" t="str">
            <v>New Tariff 7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A249">
            <v>0</v>
          </cell>
          <cell r="B249" t="str">
            <v>New Tariff 8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A250">
            <v>0</v>
          </cell>
          <cell r="B250" t="str">
            <v>New Tariff 9</v>
          </cell>
          <cell r="C250" t="str">
            <v/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A251">
            <v>0</v>
          </cell>
          <cell r="B251" t="str">
            <v>New Tariff 10</v>
          </cell>
          <cell r="C251" t="str">
            <v/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A252">
            <v>0</v>
          </cell>
          <cell r="B252" t="str">
            <v>New Tariff 11</v>
          </cell>
          <cell r="C252" t="str">
            <v/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A253">
            <v>23</v>
          </cell>
          <cell r="B253" t="str">
            <v>Large Low Voltage Demand</v>
          </cell>
          <cell r="C253" t="str">
            <v>DL</v>
          </cell>
          <cell r="D253">
            <v>725</v>
          </cell>
          <cell r="E253">
            <v>324685.152540198</v>
          </cell>
          <cell r="F253">
            <v>0</v>
          </cell>
          <cell r="G253">
            <v>560523580.83573198</v>
          </cell>
          <cell r="H253">
            <v>0</v>
          </cell>
          <cell r="I253">
            <v>0</v>
          </cell>
          <cell r="J253">
            <v>0</v>
          </cell>
          <cell r="K253">
            <v>407932463.58670557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968456044.42243755</v>
          </cell>
        </row>
        <row r="254">
          <cell r="A254">
            <v>24</v>
          </cell>
          <cell r="B254" t="str">
            <v>Large Low Voltage Demand A</v>
          </cell>
          <cell r="C254" t="str">
            <v>DL.A</v>
          </cell>
          <cell r="D254">
            <v>1</v>
          </cell>
          <cell r="E254">
            <v>1254.5872872822383</v>
          </cell>
          <cell r="F254">
            <v>0</v>
          </cell>
          <cell r="G254">
            <v>3066472.2611487568</v>
          </cell>
          <cell r="H254">
            <v>0</v>
          </cell>
          <cell r="I254">
            <v>0</v>
          </cell>
          <cell r="J254">
            <v>0</v>
          </cell>
          <cell r="K254">
            <v>2966944.1019365885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6033416.3630853454</v>
          </cell>
        </row>
        <row r="255">
          <cell r="A255">
            <v>25</v>
          </cell>
          <cell r="B255" t="str">
            <v>Large Low Voltage Demand C</v>
          </cell>
          <cell r="C255" t="str">
            <v>DL.C</v>
          </cell>
          <cell r="D255">
            <v>474</v>
          </cell>
          <cell r="E255">
            <v>217604.52556705585</v>
          </cell>
          <cell r="F255">
            <v>0</v>
          </cell>
          <cell r="G255">
            <v>417522175.133003</v>
          </cell>
          <cell r="H255">
            <v>0</v>
          </cell>
          <cell r="I255">
            <v>0</v>
          </cell>
          <cell r="J255">
            <v>0</v>
          </cell>
          <cell r="K255">
            <v>289434596.20571738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706956771.33872032</v>
          </cell>
        </row>
        <row r="256">
          <cell r="A256">
            <v>26</v>
          </cell>
          <cell r="B256" t="str">
            <v>Large Low Voltage Demand S</v>
          </cell>
          <cell r="C256" t="str">
            <v>DL.S</v>
          </cell>
          <cell r="D256">
            <v>60</v>
          </cell>
          <cell r="E256">
            <v>17407.965266439805</v>
          </cell>
          <cell r="F256">
            <v>0</v>
          </cell>
          <cell r="G256">
            <v>20442625.312584572</v>
          </cell>
          <cell r="H256">
            <v>0</v>
          </cell>
          <cell r="I256">
            <v>0</v>
          </cell>
          <cell r="J256">
            <v>0</v>
          </cell>
          <cell r="K256">
            <v>12521078.699943449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32963704.012528021</v>
          </cell>
        </row>
        <row r="257">
          <cell r="A257">
            <v>27</v>
          </cell>
          <cell r="B257" t="str">
            <v>Large Low Voltage Demand Docklands</v>
          </cell>
          <cell r="C257" t="str">
            <v>DL.DK</v>
          </cell>
          <cell r="D257">
            <v>8</v>
          </cell>
          <cell r="E257">
            <v>2064.5116163701118</v>
          </cell>
          <cell r="F257">
            <v>0</v>
          </cell>
          <cell r="G257">
            <v>4322850.4648317378</v>
          </cell>
          <cell r="H257">
            <v>0</v>
          </cell>
          <cell r="I257">
            <v>0</v>
          </cell>
          <cell r="J257">
            <v>0</v>
          </cell>
          <cell r="K257">
            <v>4392735.7773905285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8715586.2422222663</v>
          </cell>
        </row>
        <row r="258">
          <cell r="A258">
            <v>28</v>
          </cell>
          <cell r="B258" t="str">
            <v>Large Low Voltage Demand CXX</v>
          </cell>
          <cell r="C258" t="str">
            <v>DL.CXX</v>
          </cell>
          <cell r="D258">
            <v>698</v>
          </cell>
          <cell r="E258">
            <v>101589.71333051266</v>
          </cell>
          <cell r="F258">
            <v>0</v>
          </cell>
          <cell r="G258">
            <v>178818699.04772249</v>
          </cell>
          <cell r="H258">
            <v>0</v>
          </cell>
          <cell r="I258">
            <v>0</v>
          </cell>
          <cell r="J258">
            <v>0</v>
          </cell>
          <cell r="K258">
            <v>125185634.64494397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304004333.69266647</v>
          </cell>
        </row>
        <row r="259">
          <cell r="A259">
            <v>29</v>
          </cell>
          <cell r="B259" t="str">
            <v>Large Low Voltage Demand EN.R</v>
          </cell>
          <cell r="C259" t="str">
            <v>DL.R</v>
          </cell>
          <cell r="D259">
            <v>0</v>
          </cell>
          <cell r="E259">
            <v>0.2556565827618929</v>
          </cell>
          <cell r="F259">
            <v>0</v>
          </cell>
          <cell r="G259">
            <v>1</v>
          </cell>
          <cell r="H259">
            <v>0</v>
          </cell>
          <cell r="I259">
            <v>0</v>
          </cell>
          <cell r="J259">
            <v>0</v>
          </cell>
          <cell r="K259">
            <v>0.23653953155716009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1.2365395315571601</v>
          </cell>
        </row>
        <row r="260">
          <cell r="A260">
            <v>30</v>
          </cell>
          <cell r="B260" t="str">
            <v>Large Low Voltage Demand EN.NR</v>
          </cell>
          <cell r="C260" t="str">
            <v>DL.NR</v>
          </cell>
          <cell r="D260">
            <v>9</v>
          </cell>
          <cell r="E260">
            <v>2455.4891499254218</v>
          </cell>
          <cell r="F260">
            <v>0</v>
          </cell>
          <cell r="G260">
            <v>9774168.5228942912</v>
          </cell>
          <cell r="H260">
            <v>0</v>
          </cell>
          <cell r="I260">
            <v>0</v>
          </cell>
          <cell r="J260">
            <v>0</v>
          </cell>
          <cell r="K260">
            <v>6086748.7055369094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15860917.228431201</v>
          </cell>
        </row>
        <row r="261">
          <cell r="A261">
            <v>31</v>
          </cell>
          <cell r="B261" t="str">
            <v>Large Low Voltage Demand EN.R CXX</v>
          </cell>
          <cell r="C261" t="str">
            <v>DL.CXXR</v>
          </cell>
          <cell r="D261">
            <v>1</v>
          </cell>
          <cell r="E261">
            <v>70.491803278688522</v>
          </cell>
          <cell r="F261">
            <v>0</v>
          </cell>
          <cell r="G261">
            <v>1656</v>
          </cell>
          <cell r="H261">
            <v>0</v>
          </cell>
          <cell r="I261">
            <v>0</v>
          </cell>
          <cell r="J261">
            <v>0</v>
          </cell>
          <cell r="K261">
            <v>1318.3128601212904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2974.3128601212902</v>
          </cell>
        </row>
        <row r="262">
          <cell r="A262">
            <v>32</v>
          </cell>
          <cell r="B262" t="str">
            <v>Large Low Voltage Demand EN.NR CXX</v>
          </cell>
          <cell r="C262" t="str">
            <v>DL.CXXNR</v>
          </cell>
          <cell r="D262">
            <v>0</v>
          </cell>
          <cell r="E262">
            <v>0.2556565827618929</v>
          </cell>
          <cell r="F262">
            <v>0</v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>
            <v>0.31286012129045065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1.3128601212904507</v>
          </cell>
        </row>
        <row r="263">
          <cell r="A263">
            <v>0</v>
          </cell>
          <cell r="B263" t="str">
            <v>New Tariff 10</v>
          </cell>
          <cell r="C263" t="str">
            <v/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A264">
            <v>0</v>
          </cell>
          <cell r="B264" t="str">
            <v>New Tariff 11</v>
          </cell>
          <cell r="C264" t="str">
            <v/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A265">
            <v>33</v>
          </cell>
          <cell r="B265" t="str">
            <v>High Voltage Demand</v>
          </cell>
          <cell r="C265" t="str">
            <v>DH</v>
          </cell>
          <cell r="D265">
            <v>100</v>
          </cell>
          <cell r="E265">
            <v>244643.50675065847</v>
          </cell>
          <cell r="F265">
            <v>0</v>
          </cell>
          <cell r="G265">
            <v>513820752.16389155</v>
          </cell>
          <cell r="H265">
            <v>0</v>
          </cell>
          <cell r="I265">
            <v>0</v>
          </cell>
          <cell r="J265">
            <v>0</v>
          </cell>
          <cell r="K265">
            <v>461622465.05391854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975443217.21781015</v>
          </cell>
        </row>
        <row r="266">
          <cell r="A266">
            <v>34</v>
          </cell>
          <cell r="B266" t="str">
            <v>High Voltage Demand A</v>
          </cell>
          <cell r="C266" t="str">
            <v>DH.A</v>
          </cell>
          <cell r="D266">
            <v>2</v>
          </cell>
          <cell r="E266">
            <v>4636.8563295552194</v>
          </cell>
          <cell r="F266">
            <v>0</v>
          </cell>
          <cell r="G266">
            <v>6278967.4129542643</v>
          </cell>
          <cell r="H266">
            <v>0</v>
          </cell>
          <cell r="I266">
            <v>0</v>
          </cell>
          <cell r="J266">
            <v>0</v>
          </cell>
          <cell r="K266">
            <v>6050912.2624778338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12329879.675432097</v>
          </cell>
        </row>
        <row r="267">
          <cell r="A267">
            <v>35</v>
          </cell>
          <cell r="B267" t="str">
            <v>High Voltage Demand C</v>
          </cell>
          <cell r="C267" t="str">
            <v>DH.C</v>
          </cell>
          <cell r="D267">
            <v>47</v>
          </cell>
          <cell r="E267">
            <v>123816.4028590173</v>
          </cell>
          <cell r="F267">
            <v>0</v>
          </cell>
          <cell r="G267">
            <v>289061560.59394175</v>
          </cell>
          <cell r="H267">
            <v>0</v>
          </cell>
          <cell r="I267">
            <v>0</v>
          </cell>
          <cell r="J267">
            <v>0</v>
          </cell>
          <cell r="K267">
            <v>260474760.32748646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549536320.9214282</v>
          </cell>
        </row>
        <row r="268">
          <cell r="A268">
            <v>36</v>
          </cell>
          <cell r="B268" t="str">
            <v>High Voltage Demand D1</v>
          </cell>
          <cell r="C268" t="str">
            <v>DH.D1</v>
          </cell>
          <cell r="D268">
            <v>1</v>
          </cell>
          <cell r="E268">
            <v>22130.602594871147</v>
          </cell>
          <cell r="F268">
            <v>0</v>
          </cell>
          <cell r="G268">
            <v>83505291.834414244</v>
          </cell>
          <cell r="H268">
            <v>0</v>
          </cell>
          <cell r="I268">
            <v>0</v>
          </cell>
          <cell r="J268">
            <v>0</v>
          </cell>
          <cell r="K268">
            <v>90350185.224823579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173855477.05923784</v>
          </cell>
        </row>
        <row r="269">
          <cell r="A269">
            <v>37</v>
          </cell>
          <cell r="B269" t="str">
            <v>High Voltage Demand D2</v>
          </cell>
          <cell r="C269" t="str">
            <v>DH.D2</v>
          </cell>
          <cell r="D269">
            <v>1</v>
          </cell>
          <cell r="E269">
            <v>12434.449345296167</v>
          </cell>
          <cell r="F269">
            <v>0</v>
          </cell>
          <cell r="G269">
            <v>40998268.391833469</v>
          </cell>
          <cell r="H269">
            <v>0</v>
          </cell>
          <cell r="I269">
            <v>0</v>
          </cell>
          <cell r="J269">
            <v>0</v>
          </cell>
          <cell r="K269">
            <v>44915392.481182687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85913660.873016149</v>
          </cell>
        </row>
        <row r="270">
          <cell r="A270">
            <v>38</v>
          </cell>
          <cell r="B270" t="str">
            <v>High Voltage Demand Docklands</v>
          </cell>
          <cell r="C270" t="str">
            <v>DH.DK</v>
          </cell>
          <cell r="D270">
            <v>1</v>
          </cell>
          <cell r="E270">
            <v>1006.0040140773918</v>
          </cell>
          <cell r="F270">
            <v>0</v>
          </cell>
          <cell r="G270">
            <v>1241581.4280652741</v>
          </cell>
          <cell r="H270">
            <v>0</v>
          </cell>
          <cell r="I270">
            <v>0</v>
          </cell>
          <cell r="J270">
            <v>0</v>
          </cell>
          <cell r="K270">
            <v>499702.30060613167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1741283.7286714059</v>
          </cell>
        </row>
        <row r="271">
          <cell r="A271">
            <v>39</v>
          </cell>
          <cell r="B271" t="str">
            <v>High Voltage Demand D3</v>
          </cell>
          <cell r="C271" t="str">
            <v>DH.D3</v>
          </cell>
          <cell r="D271">
            <v>1</v>
          </cell>
          <cell r="E271">
            <v>14549.746598801121</v>
          </cell>
          <cell r="F271">
            <v>0</v>
          </cell>
          <cell r="G271">
            <v>18713332.397949249</v>
          </cell>
          <cell r="H271">
            <v>0</v>
          </cell>
          <cell r="I271">
            <v>0</v>
          </cell>
          <cell r="J271">
            <v>0</v>
          </cell>
          <cell r="K271">
            <v>19860016.720727872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38573349.118677124</v>
          </cell>
        </row>
        <row r="272">
          <cell r="A272">
            <v>40</v>
          </cell>
          <cell r="B272" t="str">
            <v>High Voltage Demand D4</v>
          </cell>
          <cell r="C272" t="str">
            <v>DH.D4</v>
          </cell>
          <cell r="D272">
            <v>1</v>
          </cell>
          <cell r="E272">
            <v>11044.59406437184</v>
          </cell>
          <cell r="F272">
            <v>0</v>
          </cell>
          <cell r="G272">
            <v>25875011.178987253</v>
          </cell>
          <cell r="H272">
            <v>0</v>
          </cell>
          <cell r="I272">
            <v>0</v>
          </cell>
          <cell r="J272">
            <v>0</v>
          </cell>
          <cell r="K272">
            <v>28119081.189823657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53994092.368810907</v>
          </cell>
        </row>
        <row r="273">
          <cell r="A273">
            <v>0</v>
          </cell>
          <cell r="B273" t="str">
            <v>High Voltage Demand D5</v>
          </cell>
          <cell r="C273" t="str">
            <v>DH.D5</v>
          </cell>
          <cell r="D273">
            <v>0</v>
          </cell>
          <cell r="E273">
            <v>0</v>
          </cell>
          <cell r="F273">
            <v>0</v>
          </cell>
          <cell r="G273">
            <v>1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1</v>
          </cell>
        </row>
        <row r="274">
          <cell r="A274">
            <v>0</v>
          </cell>
          <cell r="B274" t="str">
            <v>High Voltage Demand EN.R</v>
          </cell>
          <cell r="C274" t="str">
            <v>DH.R</v>
          </cell>
          <cell r="D274">
            <v>0</v>
          </cell>
          <cell r="E274">
            <v>0</v>
          </cell>
          <cell r="F274">
            <v>0</v>
          </cell>
          <cell r="G274">
            <v>1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</v>
          </cell>
        </row>
        <row r="275">
          <cell r="A275">
            <v>0</v>
          </cell>
          <cell r="B275" t="str">
            <v>High Voltage Demand EN.NR</v>
          </cell>
          <cell r="C275" t="str">
            <v>DH.NR</v>
          </cell>
          <cell r="D275">
            <v>0</v>
          </cell>
          <cell r="E275">
            <v>0</v>
          </cell>
          <cell r="F275">
            <v>0</v>
          </cell>
          <cell r="G275">
            <v>1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</row>
        <row r="276">
          <cell r="A276">
            <v>0</v>
          </cell>
          <cell r="B276" t="str">
            <v>New Tariff 11</v>
          </cell>
          <cell r="C276" t="str">
            <v/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</row>
        <row r="277">
          <cell r="A277">
            <v>0</v>
          </cell>
          <cell r="B277" t="str">
            <v>New Tariff 1</v>
          </cell>
          <cell r="C277" t="str">
            <v/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A278">
            <v>0</v>
          </cell>
          <cell r="B278" t="str">
            <v>New Tariff 2</v>
          </cell>
          <cell r="C278" t="str">
            <v/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A279">
            <v>41</v>
          </cell>
          <cell r="B279" t="str">
            <v>High Voltage Demand (kVa)</v>
          </cell>
          <cell r="C279" t="str">
            <v>DHk</v>
          </cell>
          <cell r="D279">
            <v>1</v>
          </cell>
          <cell r="E279">
            <v>0</v>
          </cell>
          <cell r="F279">
            <v>1</v>
          </cell>
          <cell r="G279">
            <v>1</v>
          </cell>
          <cell r="H279">
            <v>0</v>
          </cell>
          <cell r="I279">
            <v>0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2</v>
          </cell>
        </row>
        <row r="280">
          <cell r="A280">
            <v>42</v>
          </cell>
          <cell r="B280" t="str">
            <v>High Voltage Demand Docklands (kVa)</v>
          </cell>
          <cell r="C280" t="str">
            <v>DHDKk</v>
          </cell>
          <cell r="D280">
            <v>1</v>
          </cell>
          <cell r="E280">
            <v>0</v>
          </cell>
          <cell r="F280">
            <v>1</v>
          </cell>
          <cell r="G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1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2</v>
          </cell>
        </row>
        <row r="281">
          <cell r="A281">
            <v>0</v>
          </cell>
          <cell r="B281" t="str">
            <v>New Tariff 5</v>
          </cell>
          <cell r="C281" t="str">
            <v/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</row>
        <row r="282">
          <cell r="A282">
            <v>0</v>
          </cell>
          <cell r="B282" t="str">
            <v>New Tariff 6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A283">
            <v>0</v>
          </cell>
          <cell r="B283" t="str">
            <v>New Tariff 7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A284">
            <v>0</v>
          </cell>
          <cell r="B284" t="str">
            <v>New Tariff 8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A285">
            <v>0</v>
          </cell>
          <cell r="B285" t="str">
            <v>New Tariff 9</v>
          </cell>
          <cell r="C285" t="str">
            <v/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A286">
            <v>0</v>
          </cell>
          <cell r="B286" t="str">
            <v>New Tariff 10</v>
          </cell>
          <cell r="C286" t="str">
            <v/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A287">
            <v>0</v>
          </cell>
          <cell r="B287" t="str">
            <v>New Tariff 11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A288">
            <v>0</v>
          </cell>
          <cell r="B288" t="str">
            <v>New Tariff 12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A289">
            <v>0</v>
          </cell>
          <cell r="B289" t="str">
            <v>New Tariff 1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A290">
            <v>43</v>
          </cell>
          <cell r="B290" t="str">
            <v>Subtransmission Demand A</v>
          </cell>
          <cell r="C290" t="str">
            <v>DS.A</v>
          </cell>
          <cell r="D290">
            <v>3</v>
          </cell>
          <cell r="E290">
            <v>44143.352548916017</v>
          </cell>
          <cell r="F290">
            <v>0</v>
          </cell>
          <cell r="G290">
            <v>117852033.93110116</v>
          </cell>
          <cell r="H290">
            <v>0</v>
          </cell>
          <cell r="I290">
            <v>0</v>
          </cell>
          <cell r="J290">
            <v>0</v>
          </cell>
          <cell r="K290">
            <v>97827071.333897561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215679105.26499873</v>
          </cell>
        </row>
        <row r="291">
          <cell r="A291">
            <v>44</v>
          </cell>
          <cell r="B291" t="str">
            <v>Subtransmission Demand G</v>
          </cell>
          <cell r="C291" t="str">
            <v>DS.G</v>
          </cell>
          <cell r="D291">
            <v>4</v>
          </cell>
          <cell r="E291">
            <v>76985.229664268481</v>
          </cell>
          <cell r="F291">
            <v>0</v>
          </cell>
          <cell r="G291">
            <v>206599476.47957867</v>
          </cell>
          <cell r="H291">
            <v>0</v>
          </cell>
          <cell r="I291">
            <v>0</v>
          </cell>
          <cell r="J291">
            <v>0</v>
          </cell>
          <cell r="K291">
            <v>210644862.42415631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417244338.90373498</v>
          </cell>
        </row>
        <row r="292">
          <cell r="A292">
            <v>45</v>
          </cell>
          <cell r="B292" t="str">
            <v>Subtransmission Demand S</v>
          </cell>
          <cell r="C292" t="str">
            <v>DS.S</v>
          </cell>
          <cell r="D292">
            <v>2</v>
          </cell>
          <cell r="E292">
            <v>93524.292418537501</v>
          </cell>
          <cell r="F292">
            <v>0</v>
          </cell>
          <cell r="G292">
            <v>186342239.80554911</v>
          </cell>
          <cell r="H292">
            <v>0</v>
          </cell>
          <cell r="I292">
            <v>0</v>
          </cell>
          <cell r="J292">
            <v>0</v>
          </cell>
          <cell r="K292">
            <v>232458660.97816604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418800900.78371513</v>
          </cell>
        </row>
        <row r="293">
          <cell r="A293">
            <v>46</v>
          </cell>
          <cell r="B293" t="str">
            <v>Subtransmission Demand (kVa)</v>
          </cell>
          <cell r="C293" t="str">
            <v>DSk</v>
          </cell>
          <cell r="D293">
            <v>1</v>
          </cell>
          <cell r="E293">
            <v>0</v>
          </cell>
          <cell r="F293">
            <v>1</v>
          </cell>
          <cell r="G293">
            <v>1</v>
          </cell>
          <cell r="H293">
            <v>0</v>
          </cell>
          <cell r="I293">
            <v>0</v>
          </cell>
          <cell r="J293">
            <v>0</v>
          </cell>
          <cell r="K293">
            <v>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2</v>
          </cell>
        </row>
        <row r="294">
          <cell r="A294">
            <v>0</v>
          </cell>
          <cell r="B294" t="str">
            <v>New Tariff 5</v>
          </cell>
          <cell r="C294" t="str">
            <v/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</row>
        <row r="295">
          <cell r="A295">
            <v>0</v>
          </cell>
          <cell r="B295" t="str">
            <v>New Tariff 6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A296">
            <v>0</v>
          </cell>
          <cell r="B296" t="str">
            <v>New Tariff 7</v>
          </cell>
          <cell r="C296" t="str">
            <v/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A297">
            <v>0</v>
          </cell>
          <cell r="B297" t="str">
            <v>New Tariff 8</v>
          </cell>
          <cell r="C297" t="str">
            <v/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A298">
            <v>0</v>
          </cell>
          <cell r="B298" t="str">
            <v>New Tariff 9</v>
          </cell>
          <cell r="C298" t="str">
            <v/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A299">
            <v>0</v>
          </cell>
          <cell r="B299" t="str">
            <v>New Tariff 10</v>
          </cell>
          <cell r="C299" t="str">
            <v/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A300">
            <v>0</v>
          </cell>
          <cell r="B300" t="str">
            <v>New Tariff 11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B301" t="str">
            <v>Total</v>
          </cell>
          <cell r="D301">
            <v>685179</v>
          </cell>
          <cell r="E301">
            <v>1316047.9850625989</v>
          </cell>
          <cell r="F301">
            <v>6</v>
          </cell>
          <cell r="G301">
            <v>4811555366.7346325</v>
          </cell>
          <cell r="H301">
            <v>1322110326.5561178</v>
          </cell>
          <cell r="I301">
            <v>415432684.14201343</v>
          </cell>
          <cell r="J301">
            <v>257277292.93461734</v>
          </cell>
          <cell r="K301">
            <v>4013240594.1905131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9">
          <cell r="A309" t="str">
            <v>x</v>
          </cell>
          <cell r="E309" t="str">
            <v>Max Demand</v>
          </cell>
          <cell r="G309" t="str">
            <v>Peak consumption</v>
          </cell>
          <cell r="K309" t="str">
            <v>Off Peak consumption</v>
          </cell>
          <cell r="M309" t="str">
            <v>Summer Time of Use Tariffs</v>
          </cell>
          <cell r="Q309" t="str">
            <v>Winter Time of use tariffs</v>
          </cell>
        </row>
        <row r="310">
          <cell r="A310" t="str">
            <v>x</v>
          </cell>
          <cell r="B310" t="str">
            <v>Network Tariffs</v>
          </cell>
          <cell r="C310" t="str">
            <v>Network Tariff Category</v>
          </cell>
          <cell r="D310" t="str">
            <v>Customer No</v>
          </cell>
          <cell r="E310" t="str">
            <v>kW</v>
          </cell>
          <cell r="F310" t="str">
            <v>kVA</v>
          </cell>
          <cell r="G310" t="str">
            <v>Block1</v>
          </cell>
          <cell r="H310" t="str">
            <v>Block 2</v>
          </cell>
          <cell r="I310" t="str">
            <v>Block 3</v>
          </cell>
          <cell r="J310" t="str">
            <v>Block 4</v>
          </cell>
          <cell r="K310" t="str">
            <v>Block 1</v>
          </cell>
          <cell r="L310" t="str">
            <v>Block 2</v>
          </cell>
          <cell r="M310" t="str">
            <v>Block 1</v>
          </cell>
          <cell r="N310" t="str">
            <v>Block 2</v>
          </cell>
          <cell r="O310" t="str">
            <v>Block 3</v>
          </cell>
          <cell r="P310" t="str">
            <v>Block 4</v>
          </cell>
          <cell r="Q310" t="str">
            <v>Block1</v>
          </cell>
          <cell r="R310" t="str">
            <v>Block 2</v>
          </cell>
          <cell r="S310" t="str">
            <v>Block 3</v>
          </cell>
          <cell r="T310" t="str">
            <v>Block 4</v>
          </cell>
        </row>
        <row r="311">
          <cell r="A311" t="str">
            <v>x</v>
          </cell>
          <cell r="G311" t="str">
            <v>kWh</v>
          </cell>
          <cell r="H311" t="str">
            <v>kWh</v>
          </cell>
          <cell r="I311" t="str">
            <v>kWh</v>
          </cell>
          <cell r="J311" t="str">
            <v>kWh</v>
          </cell>
          <cell r="K311" t="str">
            <v>kWh</v>
          </cell>
          <cell r="L311" t="str">
            <v>kWh</v>
          </cell>
          <cell r="M311" t="str">
            <v>kWh</v>
          </cell>
          <cell r="N311" t="str">
            <v>kWh</v>
          </cell>
          <cell r="O311" t="str">
            <v>kWh</v>
          </cell>
          <cell r="P311" t="str">
            <v>kWh</v>
          </cell>
          <cell r="Q311" t="str">
            <v>kWh</v>
          </cell>
          <cell r="R311" t="str">
            <v>kWh</v>
          </cell>
          <cell r="S311" t="str">
            <v>kWh</v>
          </cell>
          <cell r="T311" t="str">
            <v>kWh</v>
          </cell>
        </row>
        <row r="312">
          <cell r="A312">
            <v>1</v>
          </cell>
          <cell r="B312" t="str">
            <v>Residential Single Rate</v>
          </cell>
          <cell r="C312" t="str">
            <v>D1</v>
          </cell>
          <cell r="D312">
            <v>523226.73855666973</v>
          </cell>
          <cell r="E312">
            <v>0</v>
          </cell>
          <cell r="F312">
            <v>0</v>
          </cell>
          <cell r="G312">
            <v>1680846357.7482197</v>
          </cell>
          <cell r="H312">
            <v>838551094.04552662</v>
          </cell>
          <cell r="I312">
            <v>25065927.906551726</v>
          </cell>
          <cell r="J312">
            <v>4960377.7559459964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2</v>
          </cell>
          <cell r="B313" t="str">
            <v>ClimateSaver</v>
          </cell>
          <cell r="C313" t="str">
            <v>D1.CS</v>
          </cell>
          <cell r="D313">
            <v>19245</v>
          </cell>
          <cell r="E313">
            <v>0</v>
          </cell>
          <cell r="F313">
            <v>0</v>
          </cell>
          <cell r="G313">
            <v>13491681.01753414</v>
          </cell>
          <cell r="H313">
            <v>3189127.7965171197</v>
          </cell>
          <cell r="I313">
            <v>65632.132962982738</v>
          </cell>
          <cell r="J313">
            <v>86.199259800291912</v>
          </cell>
          <cell r="K313">
            <v>21847963.810718544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>
            <v>3</v>
          </cell>
          <cell r="B314" t="str">
            <v>ClimateSaver Interval</v>
          </cell>
          <cell r="C314" t="str">
            <v>D3.CS</v>
          </cell>
          <cell r="D314">
            <v>4151</v>
          </cell>
          <cell r="E314">
            <v>0</v>
          </cell>
          <cell r="F314">
            <v>0</v>
          </cell>
          <cell r="G314">
            <v>3891378.8336500404</v>
          </cell>
          <cell r="H314">
            <v>961055.14282355807</v>
          </cell>
          <cell r="I314">
            <v>11934.642210100836</v>
          </cell>
          <cell r="J314">
            <v>4583.4808315940045</v>
          </cell>
          <cell r="K314">
            <v>7746644.5331433974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>
            <v>0</v>
          </cell>
          <cell r="B315" t="str">
            <v>New Tariff 3</v>
          </cell>
          <cell r="C315" t="str">
            <v/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>
            <v>0</v>
          </cell>
          <cell r="B316" t="str">
            <v>New Tariff 4</v>
          </cell>
          <cell r="C316" t="str">
            <v/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>
            <v>0</v>
          </cell>
          <cell r="B317" t="str">
            <v>New Tariff 5</v>
          </cell>
          <cell r="C317" t="str">
            <v/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>
            <v>0</v>
          </cell>
          <cell r="B318" t="str">
            <v>New Tariff 6</v>
          </cell>
          <cell r="C318" t="str">
            <v/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>
            <v>0</v>
          </cell>
          <cell r="B319" t="str">
            <v>New Tariff 7</v>
          </cell>
          <cell r="C319" t="str">
            <v/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>
            <v>0</v>
          </cell>
          <cell r="B320" t="str">
            <v>New Tariff 8</v>
          </cell>
          <cell r="C320" t="str">
            <v/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0</v>
          </cell>
          <cell r="B321" t="str">
            <v>New Tariff 9</v>
          </cell>
          <cell r="C321" t="str">
            <v/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0</v>
          </cell>
          <cell r="B322" t="str">
            <v>New Tariff 10</v>
          </cell>
          <cell r="C322" t="str">
            <v/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0</v>
          </cell>
          <cell r="B323" t="str">
            <v>New Tariff 11</v>
          </cell>
          <cell r="C323" t="str">
            <v/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>
            <v>4</v>
          </cell>
          <cell r="B324" t="str">
            <v>Residential Two Rate 5d</v>
          </cell>
          <cell r="C324" t="str">
            <v>D2</v>
          </cell>
          <cell r="D324">
            <v>52554.945756343128</v>
          </cell>
          <cell r="E324">
            <v>0</v>
          </cell>
          <cell r="F324">
            <v>0</v>
          </cell>
          <cell r="G324">
            <v>129743891.23102458</v>
          </cell>
          <cell r="H324">
            <v>33181411.498092167</v>
          </cell>
          <cell r="I324">
            <v>1017941.818321244</v>
          </cell>
          <cell r="J324">
            <v>322134.43029619206</v>
          </cell>
          <cell r="K324">
            <v>272007743.02818686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>
            <v>5</v>
          </cell>
          <cell r="B325" t="str">
            <v>Docklands Two Rate 5d</v>
          </cell>
          <cell r="C325" t="str">
            <v>D2.DK</v>
          </cell>
          <cell r="D325">
            <v>588.46051065855238</v>
          </cell>
          <cell r="E325">
            <v>0</v>
          </cell>
          <cell r="F325">
            <v>0</v>
          </cell>
          <cell r="G325">
            <v>2023859.2011535359</v>
          </cell>
          <cell r="H325">
            <v>469967.30815538787</v>
          </cell>
          <cell r="I325">
            <v>103530.48382224698</v>
          </cell>
          <cell r="J325">
            <v>58932.675214856528</v>
          </cell>
          <cell r="K325">
            <v>2372689.1180819748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>
            <v>6</v>
          </cell>
          <cell r="B326" t="str">
            <v>Residential Interval</v>
          </cell>
          <cell r="C326" t="str">
            <v>D3</v>
          </cell>
          <cell r="D326">
            <v>14041.712151089656</v>
          </cell>
          <cell r="E326">
            <v>0</v>
          </cell>
          <cell r="F326">
            <v>0</v>
          </cell>
          <cell r="G326">
            <v>35064768.085206963</v>
          </cell>
          <cell r="H326">
            <v>12422915.461806322</v>
          </cell>
          <cell r="I326">
            <v>1013359.8661812926</v>
          </cell>
          <cell r="J326">
            <v>960651.4588069272</v>
          </cell>
          <cell r="K326">
            <v>45007714.210777849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7</v>
          </cell>
          <cell r="B327" t="str">
            <v>Residential AMI</v>
          </cell>
          <cell r="C327" t="str">
            <v>D4</v>
          </cell>
          <cell r="D327">
            <v>2137.8854971956371</v>
          </cell>
          <cell r="E327">
            <v>0</v>
          </cell>
          <cell r="F327">
            <v>0</v>
          </cell>
          <cell r="G327">
            <v>5769050.9379841033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>
            <v>8</v>
          </cell>
          <cell r="B328" t="str">
            <v>Residential Docklands AMI</v>
          </cell>
          <cell r="C328" t="str">
            <v>D4.DK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0</v>
          </cell>
          <cell r="B329" t="str">
            <v>New Tariff 5</v>
          </cell>
          <cell r="C329" t="str">
            <v/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0</v>
          </cell>
          <cell r="B330" t="str">
            <v>New Tariff 6</v>
          </cell>
          <cell r="C330" t="str">
            <v/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>
            <v>0</v>
          </cell>
          <cell r="B331" t="str">
            <v>New Tariff 7</v>
          </cell>
          <cell r="C331" t="str">
            <v/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>
            <v>0</v>
          </cell>
          <cell r="B332" t="str">
            <v>New Tariff 8</v>
          </cell>
          <cell r="C332" t="str">
            <v/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>
            <v>0</v>
          </cell>
          <cell r="B333" t="str">
            <v>New Tariff 9</v>
          </cell>
          <cell r="C333" t="str">
            <v/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>
            <v>0</v>
          </cell>
          <cell r="B334" t="str">
            <v>New Tariff 10</v>
          </cell>
          <cell r="C334" t="str">
            <v/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>
            <v>0</v>
          </cell>
          <cell r="B335" t="str">
            <v>New Tariff 11</v>
          </cell>
          <cell r="C335" t="str">
            <v/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>
            <v>9</v>
          </cell>
          <cell r="B336" t="str">
            <v>Dedicated circuit</v>
          </cell>
          <cell r="C336" t="str">
            <v>DD1</v>
          </cell>
          <cell r="D336">
            <v>174366.61656247126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506958245.76200157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>
            <v>10</v>
          </cell>
          <cell r="B337" t="str">
            <v>Hot Water Interval</v>
          </cell>
          <cell r="C337" t="str">
            <v>D3.HW</v>
          </cell>
          <cell r="D337">
            <v>4681.6279112536859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12814726.183192814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11</v>
          </cell>
          <cell r="B338" t="str">
            <v>Dedicated Circuit AMI - Slab Heat</v>
          </cell>
          <cell r="C338" t="str">
            <v>DCSH</v>
          </cell>
          <cell r="D338">
            <v>0.96092526914074006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0.95940820139268934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12</v>
          </cell>
          <cell r="B339" t="str">
            <v>Dedicated Circuit AMI - Hot Water</v>
          </cell>
          <cell r="C339" t="str">
            <v>DCHW</v>
          </cell>
          <cell r="D339">
            <v>0.96092526914074006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0.95940820139268934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>
            <v>0</v>
          </cell>
          <cell r="B340" t="str">
            <v>New Tariff 4</v>
          </cell>
          <cell r="C340" t="str">
            <v/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>
            <v>0</v>
          </cell>
          <cell r="B341" t="str">
            <v>New Tariff 5</v>
          </cell>
          <cell r="C341" t="str">
            <v/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>
            <v>0</v>
          </cell>
          <cell r="B342" t="str">
            <v>New Tariff 6</v>
          </cell>
          <cell r="C342" t="str">
            <v/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0</v>
          </cell>
          <cell r="B343" t="str">
            <v>New Tariff 7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0</v>
          </cell>
          <cell r="B344" t="str">
            <v>New Tariff 8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0</v>
          </cell>
          <cell r="B345" t="str">
            <v>New Tariff 9</v>
          </cell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>
            <v>0</v>
          </cell>
          <cell r="B346" t="str">
            <v>New Tariff 10</v>
          </cell>
          <cell r="C346" t="str">
            <v/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>
            <v>0</v>
          </cell>
          <cell r="B347" t="str">
            <v>New Tariff 11</v>
          </cell>
          <cell r="C347" t="str">
            <v/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13</v>
          </cell>
          <cell r="B348" t="str">
            <v>Non-Residential Single Rate</v>
          </cell>
          <cell r="C348" t="str">
            <v>ND1</v>
          </cell>
          <cell r="D348">
            <v>45749.305362107887</v>
          </cell>
          <cell r="E348">
            <v>0</v>
          </cell>
          <cell r="F348">
            <v>0</v>
          </cell>
          <cell r="G348">
            <v>88233046.903825879</v>
          </cell>
          <cell r="H348">
            <v>115570610.50090815</v>
          </cell>
          <cell r="I348">
            <v>62748009.537275918</v>
          </cell>
          <cell r="J348">
            <v>22628782.641930457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14</v>
          </cell>
          <cell r="B349" t="str">
            <v>Non-Residential Single Rate (R)</v>
          </cell>
          <cell r="C349" t="str">
            <v>ND1.R</v>
          </cell>
          <cell r="D349">
            <v>0</v>
          </cell>
          <cell r="E349">
            <v>0</v>
          </cell>
          <cell r="F349">
            <v>0</v>
          </cell>
          <cell r="G349">
            <v>1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>
            <v>0</v>
          </cell>
          <cell r="B350" t="str">
            <v>New Tariff 2</v>
          </cell>
          <cell r="C350" t="str">
            <v/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>
            <v>0</v>
          </cell>
          <cell r="B351" t="str">
            <v>New Tariff 3</v>
          </cell>
          <cell r="C351" t="str">
            <v/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>
            <v>0</v>
          </cell>
          <cell r="B352" t="str">
            <v>New Tariff 4</v>
          </cell>
          <cell r="C352" t="str">
            <v/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>
            <v>0</v>
          </cell>
          <cell r="B353" t="str">
            <v>New Tariff 5</v>
          </cell>
          <cell r="C353" t="str">
            <v/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>
            <v>0</v>
          </cell>
          <cell r="B354" t="str">
            <v>New Tariff 6</v>
          </cell>
          <cell r="C354" t="str">
            <v/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0</v>
          </cell>
          <cell r="B355" t="str">
            <v>New Tariff 7</v>
          </cell>
          <cell r="C355" t="str">
            <v/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>
            <v>0</v>
          </cell>
          <cell r="B356" t="str">
            <v>New Tariff 8</v>
          </cell>
          <cell r="C356" t="str">
            <v/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>
            <v>0</v>
          </cell>
          <cell r="B357" t="str">
            <v>New Tariff 9</v>
          </cell>
          <cell r="C357" t="str">
            <v/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>
            <v>0</v>
          </cell>
          <cell r="B358" t="str">
            <v>New Tariff 10</v>
          </cell>
          <cell r="C358" t="str">
            <v/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0</v>
          </cell>
          <cell r="B359" t="str">
            <v>New Tariff 11</v>
          </cell>
          <cell r="C359" t="str">
            <v/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>
            <v>15</v>
          </cell>
          <cell r="B360" t="str">
            <v>Non-Residential Two Rate 5d</v>
          </cell>
          <cell r="C360" t="str">
            <v>ND2</v>
          </cell>
          <cell r="D360">
            <v>36061.414879450684</v>
          </cell>
          <cell r="E360">
            <v>0</v>
          </cell>
          <cell r="F360">
            <v>0</v>
          </cell>
          <cell r="G360">
            <v>106951286.74429129</v>
          </cell>
          <cell r="H360">
            <v>243815550.95150396</v>
          </cell>
          <cell r="I360">
            <v>256734950.37265584</v>
          </cell>
          <cell r="J360">
            <v>167957624.73621705</v>
          </cell>
          <cell r="K360">
            <v>624667376.79880297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0</v>
          </cell>
          <cell r="B361" t="str">
            <v>Business Sunraysia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1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>
            <v>16</v>
          </cell>
          <cell r="B362" t="str">
            <v>Non-Residential Interval</v>
          </cell>
          <cell r="C362" t="str">
            <v>ND5</v>
          </cell>
          <cell r="D362">
            <v>6210.8872928096534</v>
          </cell>
          <cell r="E362">
            <v>0</v>
          </cell>
          <cell r="F362">
            <v>0</v>
          </cell>
          <cell r="G362">
            <v>16789770.073746614</v>
          </cell>
          <cell r="H362">
            <v>35944554.521346875</v>
          </cell>
          <cell r="I362">
            <v>36794770.818030193</v>
          </cell>
          <cell r="J362">
            <v>21185373.384847797</v>
          </cell>
          <cell r="K362">
            <v>87838883.303225547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17</v>
          </cell>
          <cell r="B363" t="str">
            <v>Non-Residential AMI</v>
          </cell>
          <cell r="C363" t="str">
            <v>ND7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>
            <v>0</v>
          </cell>
          <cell r="B364" t="str">
            <v>New Tariff 4</v>
          </cell>
          <cell r="C364" t="str">
            <v/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>
            <v>0</v>
          </cell>
          <cell r="B365" t="str">
            <v>New Tariff 5</v>
          </cell>
          <cell r="C365" t="str">
            <v/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>
            <v>0</v>
          </cell>
          <cell r="B366" t="str">
            <v>New Tariff 6</v>
          </cell>
          <cell r="C366" t="str">
            <v/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>
            <v>0</v>
          </cell>
          <cell r="B367" t="str">
            <v>New Tariff 7</v>
          </cell>
          <cell r="C367" t="str">
            <v/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>
            <v>0</v>
          </cell>
          <cell r="B368" t="str">
            <v>New Tariff 8</v>
          </cell>
          <cell r="C368" t="str">
            <v/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>
            <v>0</v>
          </cell>
          <cell r="B369" t="str">
            <v>New Tariff 9</v>
          </cell>
          <cell r="C369" t="str">
            <v/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>
            <v>0</v>
          </cell>
          <cell r="B370" t="str">
            <v>New Tariff 10</v>
          </cell>
          <cell r="C370" t="str">
            <v/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>
            <v>0</v>
          </cell>
          <cell r="B371" t="str">
            <v>New Tariff 11</v>
          </cell>
          <cell r="C371" t="str">
            <v/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>
            <v>18</v>
          </cell>
          <cell r="B372" t="str">
            <v>Non-Residential Two Rate 7d</v>
          </cell>
          <cell r="C372" t="str">
            <v>ND3</v>
          </cell>
          <cell r="D372">
            <v>9585.3429394812665</v>
          </cell>
          <cell r="E372">
            <v>0</v>
          </cell>
          <cell r="F372">
            <v>0</v>
          </cell>
          <cell r="G372">
            <v>21697727.860349</v>
          </cell>
          <cell r="H372">
            <v>42006258.135263644</v>
          </cell>
          <cell r="I372">
            <v>37106284.385639265</v>
          </cell>
          <cell r="J372">
            <v>42037405.509763271</v>
          </cell>
          <cell r="K372">
            <v>59718710.623711102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>
            <v>0</v>
          </cell>
          <cell r="B373" t="str">
            <v>New Tariff  1</v>
          </cell>
          <cell r="C373" t="str">
            <v/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>
            <v>0</v>
          </cell>
          <cell r="B374" t="str">
            <v>New Tariff  2</v>
          </cell>
          <cell r="C374" t="str">
            <v/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>
            <v>0</v>
          </cell>
          <cell r="B375" t="str">
            <v>New Tariff  3</v>
          </cell>
          <cell r="C375" t="str">
            <v/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>
            <v>0</v>
          </cell>
          <cell r="B376" t="str">
            <v>New Tariff  4</v>
          </cell>
          <cell r="C376" t="str">
            <v/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>
            <v>0</v>
          </cell>
          <cell r="B377" t="str">
            <v>New Tariff  5</v>
          </cell>
          <cell r="C377" t="str">
            <v/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>
            <v>0</v>
          </cell>
          <cell r="B378" t="str">
            <v>New Tariff  6</v>
          </cell>
          <cell r="C378" t="str">
            <v/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>
            <v>0</v>
          </cell>
          <cell r="B379" t="str">
            <v>New Tariff  7</v>
          </cell>
          <cell r="C379" t="str">
            <v/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>
            <v>0</v>
          </cell>
          <cell r="B380" t="str">
            <v>New Tariff  8</v>
          </cell>
          <cell r="C380" t="str">
            <v/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>
            <v>0</v>
          </cell>
          <cell r="B381" t="str">
            <v>New Tariff  9</v>
          </cell>
          <cell r="C381" t="str">
            <v/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>
            <v>0</v>
          </cell>
          <cell r="B382" t="str">
            <v>New Tariff  10</v>
          </cell>
          <cell r="C382" t="str">
            <v/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>
            <v>0</v>
          </cell>
          <cell r="B383" t="str">
            <v>New Tariff  11</v>
          </cell>
          <cell r="C383" t="str">
            <v/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>
            <v>19</v>
          </cell>
          <cell r="B384" t="str">
            <v>Unmetered supplies</v>
          </cell>
          <cell r="C384" t="str">
            <v>PL2</v>
          </cell>
          <cell r="D384">
            <v>6364.4337014392468</v>
          </cell>
          <cell r="E384">
            <v>0</v>
          </cell>
          <cell r="F384">
            <v>0</v>
          </cell>
          <cell r="G384">
            <v>29345107.159379959</v>
          </cell>
          <cell r="H384">
            <v>0</v>
          </cell>
          <cell r="I384">
            <v>0</v>
          </cell>
          <cell r="J384">
            <v>0</v>
          </cell>
          <cell r="K384">
            <v>72371192.537254736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>
            <v>0</v>
          </cell>
          <cell r="B385" t="str">
            <v>New Tariff 1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>
            <v>0</v>
          </cell>
          <cell r="B386" t="str">
            <v>New Tariff 2</v>
          </cell>
          <cell r="C386" t="str">
            <v/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>
            <v>20</v>
          </cell>
          <cell r="B387" t="str">
            <v>Large Low Voltage Demand (kVa)</v>
          </cell>
          <cell r="C387" t="str">
            <v>DLk</v>
          </cell>
          <cell r="D387">
            <v>1.009677255915286</v>
          </cell>
          <cell r="E387">
            <v>0</v>
          </cell>
          <cell r="F387">
            <v>1.0155794460641399</v>
          </cell>
          <cell r="G387">
            <v>1.0148534525583708</v>
          </cell>
          <cell r="H387">
            <v>0</v>
          </cell>
          <cell r="I387">
            <v>0</v>
          </cell>
          <cell r="J387">
            <v>0</v>
          </cell>
          <cell r="K387">
            <v>1.0148534525583708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>
            <v>21</v>
          </cell>
          <cell r="B388" t="str">
            <v>Large Low Voltage Demand Docklands (kVa)</v>
          </cell>
          <cell r="C388" t="str">
            <v>DLDKk</v>
          </cell>
          <cell r="D388">
            <v>1.009677255915286</v>
          </cell>
          <cell r="E388">
            <v>0</v>
          </cell>
          <cell r="F388">
            <v>1.0155794460641399</v>
          </cell>
          <cell r="G388">
            <v>1.0148534525583708</v>
          </cell>
          <cell r="H388">
            <v>0</v>
          </cell>
          <cell r="I388">
            <v>0</v>
          </cell>
          <cell r="J388">
            <v>0</v>
          </cell>
          <cell r="K388">
            <v>1.0148534525583706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>
            <v>22</v>
          </cell>
          <cell r="B389" t="str">
            <v>Large Low Voltage Demand CXX (kVa)</v>
          </cell>
          <cell r="C389" t="str">
            <v>DLCXXk</v>
          </cell>
          <cell r="D389">
            <v>1.009677255915286</v>
          </cell>
          <cell r="E389">
            <v>0</v>
          </cell>
          <cell r="F389">
            <v>1.0155794460641399</v>
          </cell>
          <cell r="G389">
            <v>1.0148534525583708</v>
          </cell>
          <cell r="H389">
            <v>0</v>
          </cell>
          <cell r="I389">
            <v>0</v>
          </cell>
          <cell r="J389">
            <v>0</v>
          </cell>
          <cell r="K389">
            <v>1.0148534525583706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>
            <v>0</v>
          </cell>
          <cell r="B390" t="str">
            <v>New Tariff 6</v>
          </cell>
          <cell r="C390" t="str">
            <v/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>
            <v>0</v>
          </cell>
          <cell r="B391" t="str">
            <v>New Tariff 7</v>
          </cell>
          <cell r="C391" t="str">
            <v/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>
            <v>0</v>
          </cell>
          <cell r="B392" t="str">
            <v>New Tariff 8</v>
          </cell>
          <cell r="C392" t="str">
            <v/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>
            <v>0</v>
          </cell>
          <cell r="B393" t="str">
            <v>New Tariff 9</v>
          </cell>
          <cell r="C393" t="str">
            <v/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>
            <v>0</v>
          </cell>
          <cell r="B394" t="str">
            <v>New Tariff 10</v>
          </cell>
          <cell r="C394" t="str">
            <v/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0</v>
          </cell>
          <cell r="B395" t="str">
            <v>New Tariff 11</v>
          </cell>
          <cell r="C395" t="str">
            <v/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>
            <v>23</v>
          </cell>
          <cell r="B396" t="str">
            <v>Large Low Voltage Demand</v>
          </cell>
          <cell r="C396" t="str">
            <v>DL</v>
          </cell>
          <cell r="D396">
            <v>732.01601053858235</v>
          </cell>
          <cell r="E396">
            <v>328731.88439765963</v>
          </cell>
          <cell r="F396">
            <v>0</v>
          </cell>
          <cell r="G396">
            <v>568849291.25152361</v>
          </cell>
          <cell r="H396">
            <v>0</v>
          </cell>
          <cell r="I396">
            <v>0</v>
          </cell>
          <cell r="J396">
            <v>0</v>
          </cell>
          <cell r="K396">
            <v>413991669.0816099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>
            <v>24</v>
          </cell>
          <cell r="B397" t="str">
            <v>Large Low Voltage Demand A</v>
          </cell>
          <cell r="C397" t="str">
            <v>DL.A</v>
          </cell>
          <cell r="D397">
            <v>1.009677255915286</v>
          </cell>
          <cell r="E397">
            <v>1270.2239072622135</v>
          </cell>
          <cell r="F397">
            <v>0</v>
          </cell>
          <cell r="G397">
            <v>3112019.9614012893</v>
          </cell>
          <cell r="H397">
            <v>0</v>
          </cell>
          <cell r="I397">
            <v>0</v>
          </cell>
          <cell r="J397">
            <v>0</v>
          </cell>
          <cell r="K397">
            <v>3011013.4653980415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>
            <v>25</v>
          </cell>
          <cell r="B398" t="str">
            <v>Large Low Voltage Demand C</v>
          </cell>
          <cell r="C398" t="str">
            <v>DL.C</v>
          </cell>
          <cell r="D398">
            <v>478.58701930384558</v>
          </cell>
          <cell r="E398">
            <v>220316.65194256359</v>
          </cell>
          <cell r="F398">
            <v>0</v>
          </cell>
          <cell r="G398">
            <v>423723820.95340872</v>
          </cell>
          <cell r="H398">
            <v>0</v>
          </cell>
          <cell r="I398">
            <v>0</v>
          </cell>
          <cell r="J398">
            <v>0</v>
          </cell>
          <cell r="K398">
            <v>293733699.24921024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</row>
        <row r="399">
          <cell r="A399">
            <v>26</v>
          </cell>
          <cell r="B399" t="str">
            <v>Large Low Voltage Demand S</v>
          </cell>
          <cell r="C399" t="str">
            <v>DL.S</v>
          </cell>
          <cell r="D399">
            <v>60.580635354917163</v>
          </cell>
          <cell r="E399">
            <v>17624.930431203738</v>
          </cell>
          <cell r="F399">
            <v>0</v>
          </cell>
          <cell r="G399">
            <v>20746268.87783359</v>
          </cell>
          <cell r="H399">
            <v>0</v>
          </cell>
          <cell r="I399">
            <v>0</v>
          </cell>
          <cell r="J399">
            <v>0</v>
          </cell>
          <cell r="K399">
            <v>12707059.94839268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</row>
        <row r="400">
          <cell r="A400">
            <v>27</v>
          </cell>
          <cell r="B400" t="str">
            <v>Large Low Voltage Demand Docklands</v>
          </cell>
          <cell r="C400" t="str">
            <v>DL.DK</v>
          </cell>
          <cell r="D400">
            <v>8.0774180473222881</v>
          </cell>
          <cell r="E400">
            <v>2090.2427742709342</v>
          </cell>
          <cell r="F400">
            <v>0</v>
          </cell>
          <cell r="G400">
            <v>4387059.7191280462</v>
          </cell>
          <cell r="H400">
            <v>0</v>
          </cell>
          <cell r="I400">
            <v>0</v>
          </cell>
          <cell r="J400">
            <v>0</v>
          </cell>
          <cell r="K400">
            <v>4457983.0698614568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</row>
        <row r="401">
          <cell r="A401">
            <v>28</v>
          </cell>
          <cell r="B401" t="str">
            <v>Large Low Voltage Demand CXX</v>
          </cell>
          <cell r="C401" t="str">
            <v>DL.CXX</v>
          </cell>
          <cell r="D401">
            <v>704.75472462886967</v>
          </cell>
          <cell r="E401">
            <v>102855.88249811599</v>
          </cell>
          <cell r="F401">
            <v>0</v>
          </cell>
          <cell r="G401">
            <v>181474774.1105774</v>
          </cell>
          <cell r="H401">
            <v>0</v>
          </cell>
          <cell r="I401">
            <v>0</v>
          </cell>
          <cell r="J401">
            <v>0</v>
          </cell>
          <cell r="K401">
            <v>127045073.53013216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</row>
        <row r="402">
          <cell r="A402">
            <v>29</v>
          </cell>
          <cell r="B402" t="str">
            <v>Large Low Voltage Demand EN.R</v>
          </cell>
          <cell r="C402" t="str">
            <v>DL.R</v>
          </cell>
          <cell r="D402">
            <v>0</v>
          </cell>
          <cell r="E402">
            <v>0.25884297311555787</v>
          </cell>
          <cell r="F402">
            <v>0</v>
          </cell>
          <cell r="G402">
            <v>1.0148534525583708</v>
          </cell>
          <cell r="H402">
            <v>0</v>
          </cell>
          <cell r="I402">
            <v>0</v>
          </cell>
          <cell r="J402">
            <v>0</v>
          </cell>
          <cell r="K402">
            <v>0.24005296026732356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</row>
        <row r="403">
          <cell r="A403">
            <v>30</v>
          </cell>
          <cell r="B403" t="str">
            <v>Large Low Voltage Demand EN.NR</v>
          </cell>
          <cell r="C403" t="str">
            <v>DL.NR</v>
          </cell>
          <cell r="D403">
            <v>9.0870953032375734</v>
          </cell>
          <cell r="E403">
            <v>2486.0932785432965</v>
          </cell>
          <cell r="F403">
            <v>0</v>
          </cell>
          <cell r="G403">
            <v>9919348.6713466235</v>
          </cell>
          <cell r="H403">
            <v>0</v>
          </cell>
          <cell r="I403">
            <v>0</v>
          </cell>
          <cell r="J403">
            <v>0</v>
          </cell>
          <cell r="K403">
            <v>6177157.9386693249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>
            <v>31</v>
          </cell>
          <cell r="B404" t="str">
            <v>Large Low Voltage Demand EN.R CXX</v>
          </cell>
          <cell r="C404" t="str">
            <v>DL.CXXR</v>
          </cell>
          <cell r="D404">
            <v>1.009677255915286</v>
          </cell>
          <cell r="E404">
            <v>71.370381876403954</v>
          </cell>
          <cell r="F404">
            <v>0</v>
          </cell>
          <cell r="G404">
            <v>1680.597317436662</v>
          </cell>
          <cell r="H404">
            <v>0</v>
          </cell>
          <cell r="I404">
            <v>0</v>
          </cell>
          <cell r="J404">
            <v>0</v>
          </cell>
          <cell r="K404">
            <v>1337.8943576461918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</row>
        <row r="405">
          <cell r="A405">
            <v>32</v>
          </cell>
          <cell r="B405" t="str">
            <v>Large Low Voltage Demand EN.NR CXX</v>
          </cell>
          <cell r="C405" t="str">
            <v>DL.CXXNR</v>
          </cell>
          <cell r="D405">
            <v>0</v>
          </cell>
          <cell r="E405">
            <v>0.25884297311555787</v>
          </cell>
          <cell r="F405">
            <v>0</v>
          </cell>
          <cell r="G405">
            <v>1.0148534525583708</v>
          </cell>
          <cell r="H405">
            <v>0</v>
          </cell>
          <cell r="I405">
            <v>0</v>
          </cell>
          <cell r="J405">
            <v>0</v>
          </cell>
          <cell r="K405">
            <v>0.31750717425944441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</row>
        <row r="406">
          <cell r="A406">
            <v>0</v>
          </cell>
          <cell r="B406" t="str">
            <v>New Tariff 10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</row>
        <row r="407">
          <cell r="A407">
            <v>0</v>
          </cell>
          <cell r="B407" t="str">
            <v>New Tariff 11</v>
          </cell>
          <cell r="C407" t="str">
            <v/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</row>
        <row r="408">
          <cell r="A408">
            <v>33</v>
          </cell>
          <cell r="B408" t="str">
            <v>High Voltage Demand</v>
          </cell>
          <cell r="C408" t="str">
            <v>DH</v>
          </cell>
          <cell r="D408">
            <v>100.39781841514277</v>
          </cell>
          <cell r="E408">
            <v>245910.56910737202</v>
          </cell>
          <cell r="F408">
            <v>0</v>
          </cell>
          <cell r="G408">
            <v>517747512.38368058</v>
          </cell>
          <cell r="H408">
            <v>0</v>
          </cell>
          <cell r="I408">
            <v>0</v>
          </cell>
          <cell r="J408">
            <v>0</v>
          </cell>
          <cell r="K408">
            <v>465150311.53481835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</row>
        <row r="409">
          <cell r="A409">
            <v>34</v>
          </cell>
          <cell r="B409" t="str">
            <v>High Voltage Demand A</v>
          </cell>
          <cell r="C409" t="str">
            <v>DH.A</v>
          </cell>
          <cell r="D409">
            <v>2.007956368302855</v>
          </cell>
          <cell r="E409">
            <v>4660.8716250629659</v>
          </cell>
          <cell r="F409">
            <v>0</v>
          </cell>
          <cell r="G409">
            <v>6326953.0175735895</v>
          </cell>
          <cell r="H409">
            <v>0</v>
          </cell>
          <cell r="I409">
            <v>0</v>
          </cell>
          <cell r="J409">
            <v>0</v>
          </cell>
          <cell r="K409">
            <v>6097155.0065975823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</row>
        <row r="410">
          <cell r="A410">
            <v>35</v>
          </cell>
          <cell r="B410" t="str">
            <v>High Voltage Demand C</v>
          </cell>
          <cell r="C410" t="str">
            <v>DH.C</v>
          </cell>
          <cell r="D410">
            <v>47.186974655117105</v>
          </cell>
          <cell r="E410">
            <v>124457.67515473466</v>
          </cell>
          <cell r="F410">
            <v>0</v>
          </cell>
          <cell r="G410">
            <v>291270648.94319624</v>
          </cell>
          <cell r="H410">
            <v>0</v>
          </cell>
          <cell r="I410">
            <v>0</v>
          </cell>
          <cell r="J410">
            <v>0</v>
          </cell>
          <cell r="K410">
            <v>262465380.4470624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</row>
        <row r="411">
          <cell r="A411">
            <v>36</v>
          </cell>
          <cell r="B411" t="str">
            <v>High Voltage Demand D1</v>
          </cell>
          <cell r="C411" t="str">
            <v>DH.D1</v>
          </cell>
          <cell r="D411">
            <v>1.0039781841514277</v>
          </cell>
          <cell r="E411">
            <v>22245.221837587971</v>
          </cell>
          <cell r="F411">
            <v>0</v>
          </cell>
          <cell r="G411">
            <v>84143462.357376441</v>
          </cell>
          <cell r="H411">
            <v>0</v>
          </cell>
          <cell r="I411">
            <v>0</v>
          </cell>
          <cell r="J411">
            <v>0</v>
          </cell>
          <cell r="K411">
            <v>91040666.315159619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</row>
        <row r="412">
          <cell r="A412">
            <v>37</v>
          </cell>
          <cell r="B412" t="str">
            <v>High Voltage Demand D2</v>
          </cell>
          <cell r="C412" t="str">
            <v>DH.D2</v>
          </cell>
          <cell r="D412">
            <v>1.0039781841514277</v>
          </cell>
          <cell r="E412">
            <v>12498.850084564281</v>
          </cell>
          <cell r="F412">
            <v>0</v>
          </cell>
          <cell r="G412">
            <v>41311588.491738528</v>
          </cell>
          <cell r="H412">
            <v>0</v>
          </cell>
          <cell r="I412">
            <v>0</v>
          </cell>
          <cell r="J412">
            <v>0</v>
          </cell>
          <cell r="K412">
            <v>45258648.326160826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</row>
        <row r="413">
          <cell r="A413">
            <v>38</v>
          </cell>
          <cell r="B413" t="str">
            <v>High Voltage Demand Docklands</v>
          </cell>
          <cell r="C413" t="str">
            <v>DH.DK</v>
          </cell>
          <cell r="D413">
            <v>1.0039781841514277</v>
          </cell>
          <cell r="E413">
            <v>1011.2143294210128</v>
          </cell>
          <cell r="F413">
            <v>0</v>
          </cell>
          <cell r="G413">
            <v>1251069.9365399193</v>
          </cell>
          <cell r="H413">
            <v>0</v>
          </cell>
          <cell r="I413">
            <v>0</v>
          </cell>
          <cell r="J413">
            <v>0</v>
          </cell>
          <cell r="K413">
            <v>503521.16371645493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</row>
        <row r="414">
          <cell r="A414">
            <v>39</v>
          </cell>
          <cell r="B414" t="str">
            <v>High Voltage Demand D3</v>
          </cell>
          <cell r="C414" t="str">
            <v>DH.D3</v>
          </cell>
          <cell r="D414">
            <v>1.0039781841514277</v>
          </cell>
          <cell r="E414">
            <v>14625.102926299531</v>
          </cell>
          <cell r="F414">
            <v>0</v>
          </cell>
          <cell r="G414">
            <v>18856344.856925447</v>
          </cell>
          <cell r="H414">
            <v>0</v>
          </cell>
          <cell r="I414">
            <v>0</v>
          </cell>
          <cell r="J414">
            <v>0</v>
          </cell>
          <cell r="K414">
            <v>20011792.458268397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</row>
        <row r="415">
          <cell r="A415">
            <v>40</v>
          </cell>
          <cell r="B415" t="str">
            <v>High Voltage Demand D4</v>
          </cell>
          <cell r="C415" t="str">
            <v>DH.D4</v>
          </cell>
          <cell r="D415">
            <v>1.0039781841514277</v>
          </cell>
          <cell r="E415">
            <v>11101.796438430394</v>
          </cell>
          <cell r="F415">
            <v>0</v>
          </cell>
          <cell r="G415">
            <v>26072755.166859187</v>
          </cell>
          <cell r="H415">
            <v>0</v>
          </cell>
          <cell r="I415">
            <v>0</v>
          </cell>
          <cell r="J415">
            <v>0</v>
          </cell>
          <cell r="K415">
            <v>28333974.981030446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</row>
        <row r="416">
          <cell r="A416">
            <v>0</v>
          </cell>
          <cell r="B416" t="str">
            <v>High Voltage Demand D5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</row>
        <row r="417">
          <cell r="A417">
            <v>0</v>
          </cell>
          <cell r="B417" t="str">
            <v>High Voltage Demand EN.R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1.0076422764227642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</row>
        <row r="418">
          <cell r="A418">
            <v>0</v>
          </cell>
          <cell r="B418" t="str">
            <v>High Voltage Demand EN.NR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1.0076422764227642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</row>
        <row r="419">
          <cell r="A419">
            <v>0</v>
          </cell>
          <cell r="B419" t="str">
            <v>New Tariff 11</v>
          </cell>
          <cell r="C419" t="str">
            <v/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</row>
        <row r="420">
          <cell r="A420">
            <v>0</v>
          </cell>
          <cell r="B420" t="str">
            <v>New Tariff 1</v>
          </cell>
          <cell r="C420" t="str">
            <v/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>
            <v>0</v>
          </cell>
          <cell r="B421" t="str">
            <v>New Tariff 2</v>
          </cell>
          <cell r="C421" t="str">
            <v/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>
            <v>41</v>
          </cell>
          <cell r="B422" t="str">
            <v>High Voltage Demand (kVa)</v>
          </cell>
          <cell r="C422" t="str">
            <v>DHk</v>
          </cell>
          <cell r="D422">
            <v>1.0039781841514277</v>
          </cell>
          <cell r="E422">
            <v>0</v>
          </cell>
          <cell r="F422">
            <v>1.0064740240480046</v>
          </cell>
          <cell r="G422">
            <v>1.0076422764227642</v>
          </cell>
          <cell r="H422">
            <v>0</v>
          </cell>
          <cell r="I422">
            <v>0</v>
          </cell>
          <cell r="J422">
            <v>0</v>
          </cell>
          <cell r="K422">
            <v>1.0076422764227642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</row>
        <row r="423">
          <cell r="A423">
            <v>42</v>
          </cell>
          <cell r="B423" t="str">
            <v>High Voltage Demand Docklands (kVa)</v>
          </cell>
          <cell r="C423" t="str">
            <v>DHDKk</v>
          </cell>
          <cell r="D423">
            <v>1.0039781841514277</v>
          </cell>
          <cell r="E423">
            <v>0</v>
          </cell>
          <cell r="F423">
            <v>1.0064740240480046</v>
          </cell>
          <cell r="G423">
            <v>1.0076422764227642</v>
          </cell>
          <cell r="H423">
            <v>0</v>
          </cell>
          <cell r="I423">
            <v>0</v>
          </cell>
          <cell r="J423">
            <v>0</v>
          </cell>
          <cell r="K423">
            <v>1.0076422764227642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</row>
        <row r="424">
          <cell r="A424">
            <v>0</v>
          </cell>
          <cell r="B424" t="str">
            <v>New Tariff 5</v>
          </cell>
          <cell r="C424" t="str">
            <v/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>
            <v>0</v>
          </cell>
          <cell r="B425" t="str">
            <v>New Tariff 6</v>
          </cell>
          <cell r="C425" t="str">
            <v/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</row>
        <row r="426">
          <cell r="A426">
            <v>0</v>
          </cell>
          <cell r="B426" t="str">
            <v>New Tariff 7</v>
          </cell>
          <cell r="C426" t="str">
            <v/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</row>
        <row r="427">
          <cell r="A427">
            <v>0</v>
          </cell>
          <cell r="B427" t="str">
            <v>New Tariff 8</v>
          </cell>
          <cell r="C427" t="str">
            <v/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</row>
        <row r="428">
          <cell r="A428">
            <v>0</v>
          </cell>
          <cell r="B428" t="str">
            <v>New Tariff 9</v>
          </cell>
          <cell r="C428" t="str">
            <v/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</row>
        <row r="429">
          <cell r="A429">
            <v>0</v>
          </cell>
          <cell r="B429" t="str">
            <v>New Tariff 10</v>
          </cell>
          <cell r="C429" t="str">
            <v/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</row>
        <row r="430">
          <cell r="A430">
            <v>0</v>
          </cell>
          <cell r="B430" t="str">
            <v>New Tariff 11</v>
          </cell>
          <cell r="C430" t="str">
            <v/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>
            <v>0</v>
          </cell>
          <cell r="B431" t="str">
            <v>New Tariff 12</v>
          </cell>
          <cell r="C431" t="str">
            <v/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</row>
        <row r="432">
          <cell r="A432">
            <v>0</v>
          </cell>
          <cell r="B432" t="str">
            <v>New Tariff 1</v>
          </cell>
          <cell r="C432" t="str">
            <v/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</row>
        <row r="433">
          <cell r="A433">
            <v>43</v>
          </cell>
          <cell r="B433" t="str">
            <v>Subtransmission Demand A</v>
          </cell>
          <cell r="C433" t="str">
            <v>DS.A</v>
          </cell>
          <cell r="D433">
            <v>3</v>
          </cell>
          <cell r="E433">
            <v>43943.104445411132</v>
          </cell>
          <cell r="F433">
            <v>0</v>
          </cell>
          <cell r="G433">
            <v>116884358.32743794</v>
          </cell>
          <cell r="H433">
            <v>0</v>
          </cell>
          <cell r="I433">
            <v>0</v>
          </cell>
          <cell r="J433">
            <v>0</v>
          </cell>
          <cell r="K433">
            <v>97023819.43276383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>
            <v>44</v>
          </cell>
          <cell r="B434" t="str">
            <v>Subtransmission Demand G</v>
          </cell>
          <cell r="C434" t="str">
            <v>DS.G</v>
          </cell>
          <cell r="D434">
            <v>4</v>
          </cell>
          <cell r="E434">
            <v>76636.00049729312</v>
          </cell>
          <cell r="F434">
            <v>0</v>
          </cell>
          <cell r="G434">
            <v>204903101.23300669</v>
          </cell>
          <cell r="H434">
            <v>0</v>
          </cell>
          <cell r="I434">
            <v>0</v>
          </cell>
          <cell r="J434">
            <v>0</v>
          </cell>
          <cell r="K434">
            <v>208915270.76921704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</row>
        <row r="435">
          <cell r="A435">
            <v>45</v>
          </cell>
          <cell r="B435" t="str">
            <v>Subtransmission Demand S</v>
          </cell>
          <cell r="C435" t="str">
            <v>DS.S</v>
          </cell>
          <cell r="D435">
            <v>2</v>
          </cell>
          <cell r="E435">
            <v>93100.036871392658</v>
          </cell>
          <cell r="F435">
            <v>0</v>
          </cell>
          <cell r="G435">
            <v>184812195.44927427</v>
          </cell>
          <cell r="H435">
            <v>0</v>
          </cell>
          <cell r="I435">
            <v>0</v>
          </cell>
          <cell r="J435">
            <v>0</v>
          </cell>
          <cell r="K435">
            <v>230549957.60169059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</row>
        <row r="436">
          <cell r="A436">
            <v>46</v>
          </cell>
          <cell r="B436" t="str">
            <v>Subtransmission Demand (kVa)</v>
          </cell>
          <cell r="C436" t="str">
            <v>DSk</v>
          </cell>
          <cell r="D436">
            <v>1</v>
          </cell>
          <cell r="E436">
            <v>0</v>
          </cell>
          <cell r="F436">
            <v>0.99432960763223122</v>
          </cell>
          <cell r="G436">
            <v>0.99178906318893956</v>
          </cell>
          <cell r="H436">
            <v>0</v>
          </cell>
          <cell r="I436">
            <v>0</v>
          </cell>
          <cell r="J436">
            <v>0</v>
          </cell>
          <cell r="K436">
            <v>0.99178906318893956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7">
          <cell r="A437">
            <v>0</v>
          </cell>
          <cell r="B437" t="str">
            <v>New Tariff 5</v>
          </cell>
          <cell r="C437" t="str">
            <v/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>
            <v>0</v>
          </cell>
          <cell r="B438" t="str">
            <v>New Tariff 6</v>
          </cell>
          <cell r="C438" t="str">
            <v/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</row>
        <row r="439">
          <cell r="A439">
            <v>0</v>
          </cell>
          <cell r="B439" t="str">
            <v>New Tariff 7</v>
          </cell>
          <cell r="C439" t="str">
            <v/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</row>
        <row r="440">
          <cell r="A440">
            <v>0</v>
          </cell>
          <cell r="B440" t="str">
            <v>New Tariff 8</v>
          </cell>
          <cell r="C440" t="str">
            <v/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>
            <v>0</v>
          </cell>
          <cell r="B441" t="str">
            <v>New Tariff 9</v>
          </cell>
          <cell r="C441" t="str">
            <v/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>
            <v>0</v>
          </cell>
          <cell r="B442" t="str">
            <v>New Tariff 10</v>
          </cell>
          <cell r="C442" t="str">
            <v/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</row>
        <row r="443">
          <cell r="A443">
            <v>0</v>
          </cell>
          <cell r="B443" t="str">
            <v>New Tariff 11</v>
          </cell>
          <cell r="C443" t="str">
            <v/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 t="str">
            <v>x</v>
          </cell>
          <cell r="B444" t="str">
            <v xml:space="preserve">Total </v>
          </cell>
          <cell r="D444">
            <v>698685.89853342972</v>
          </cell>
          <cell r="E444">
            <v>1325638.2406150119</v>
          </cell>
          <cell r="F444">
            <v>6.0540159939206593</v>
          </cell>
          <cell r="G444">
            <v>4839642193.1991386</v>
          </cell>
          <cell r="H444">
            <v>1326112545.3619437</v>
          </cell>
          <cell r="I444">
            <v>420662341.96365076</v>
          </cell>
          <cell r="J444">
            <v>260115952.27311394</v>
          </cell>
          <cell r="K444">
            <v>4029827390.6512256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52">
          <cell r="E452" t="str">
            <v>Max Demand</v>
          </cell>
          <cell r="G452" t="str">
            <v>Peak consumption</v>
          </cell>
          <cell r="K452" t="str">
            <v>Off Peak consumption</v>
          </cell>
          <cell r="M452" t="str">
            <v>Summer Time of Use Tariffs</v>
          </cell>
          <cell r="Q452" t="str">
            <v>Winter Time of use tariffs</v>
          </cell>
        </row>
        <row r="453">
          <cell r="B453" t="str">
            <v>Network Tariffs</v>
          </cell>
          <cell r="C453" t="str">
            <v>Network Tariff Category</v>
          </cell>
          <cell r="D453" t="str">
            <v>Customer No</v>
          </cell>
          <cell r="E453" t="str">
            <v>kW</v>
          </cell>
          <cell r="F453" t="str">
            <v>kVA</v>
          </cell>
          <cell r="G453" t="str">
            <v>Block1</v>
          </cell>
          <cell r="H453" t="str">
            <v>Block 2</v>
          </cell>
          <cell r="I453" t="str">
            <v>Block 3</v>
          </cell>
          <cell r="J453" t="str">
            <v>Block 4</v>
          </cell>
          <cell r="K453" t="str">
            <v>Block 1</v>
          </cell>
          <cell r="L453" t="str">
            <v>Block 2</v>
          </cell>
          <cell r="M453" t="str">
            <v>Block 1</v>
          </cell>
          <cell r="N453" t="str">
            <v>Block 2</v>
          </cell>
          <cell r="O453" t="str">
            <v>Block 3</v>
          </cell>
          <cell r="P453" t="str">
            <v>Block 4</v>
          </cell>
          <cell r="Q453" t="str">
            <v>Block1</v>
          </cell>
          <cell r="R453" t="str">
            <v>Block 2</v>
          </cell>
          <cell r="S453" t="str">
            <v>Block 3</v>
          </cell>
          <cell r="T453" t="str">
            <v>Block 4</v>
          </cell>
        </row>
        <row r="454">
          <cell r="G454" t="str">
            <v>kWh</v>
          </cell>
          <cell r="H454" t="str">
            <v>kWh</v>
          </cell>
          <cell r="I454" t="str">
            <v>kWh</v>
          </cell>
          <cell r="J454" t="str">
            <v>kWh</v>
          </cell>
          <cell r="K454" t="str">
            <v>kWh</v>
          </cell>
          <cell r="L454" t="str">
            <v>kWh</v>
          </cell>
          <cell r="M454" t="str">
            <v>kWh</v>
          </cell>
          <cell r="N454" t="str">
            <v>kWh</v>
          </cell>
          <cell r="O454" t="str">
            <v>kWh</v>
          </cell>
          <cell r="P454" t="str">
            <v>kWh</v>
          </cell>
          <cell r="Q454" t="str">
            <v>kWh</v>
          </cell>
          <cell r="R454" t="str">
            <v>kWh</v>
          </cell>
          <cell r="S454" t="str">
            <v>kWh</v>
          </cell>
          <cell r="T454" t="str">
            <v>kWh</v>
          </cell>
        </row>
        <row r="455">
          <cell r="B455" t="str">
            <v>Residential Single Rate</v>
          </cell>
          <cell r="C455" t="str">
            <v>D1</v>
          </cell>
          <cell r="D455">
            <v>534958.60942372493</v>
          </cell>
          <cell r="E455">
            <v>0</v>
          </cell>
          <cell r="F455">
            <v>0</v>
          </cell>
          <cell r="G455">
            <v>1683115978.6033542</v>
          </cell>
          <cell r="H455">
            <v>839683376.62588763</v>
          </cell>
          <cell r="I455">
            <v>25099774.041546609</v>
          </cell>
          <cell r="J455">
            <v>4967075.6773546627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B456" t="str">
            <v>ClimateSaver</v>
          </cell>
          <cell r="C456" t="str">
            <v>D1.CS</v>
          </cell>
          <cell r="D456">
            <v>19245</v>
          </cell>
          <cell r="E456">
            <v>0</v>
          </cell>
          <cell r="F456">
            <v>0</v>
          </cell>
          <cell r="G456">
            <v>13491681.01753414</v>
          </cell>
          <cell r="H456">
            <v>3189127.7965171197</v>
          </cell>
          <cell r="I456">
            <v>65632.132962982738</v>
          </cell>
          <cell r="J456">
            <v>86.199259800291912</v>
          </cell>
          <cell r="K456">
            <v>21847963.810718544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B457" t="str">
            <v>ClimateSaver Interval</v>
          </cell>
          <cell r="C457" t="str">
            <v>D3.CS</v>
          </cell>
          <cell r="D457">
            <v>4151</v>
          </cell>
          <cell r="E457">
            <v>0</v>
          </cell>
          <cell r="F457">
            <v>0</v>
          </cell>
          <cell r="G457">
            <v>3891378.8336500404</v>
          </cell>
          <cell r="H457">
            <v>961055.14282355807</v>
          </cell>
          <cell r="I457">
            <v>11934.642210100836</v>
          </cell>
          <cell r="J457">
            <v>4583.4808315940045</v>
          </cell>
          <cell r="K457">
            <v>7746644.5331433974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</row>
        <row r="458">
          <cell r="B458" t="str">
            <v>New Tariff 3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59">
          <cell r="B459" t="str">
            <v>New Tariff 4</v>
          </cell>
          <cell r="C459" t="str">
            <v/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</row>
        <row r="460">
          <cell r="B460" t="str">
            <v>New Tariff 5</v>
          </cell>
          <cell r="C460" t="str">
            <v/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</row>
        <row r="461">
          <cell r="B461" t="str">
            <v>New Tariff 6</v>
          </cell>
          <cell r="C461" t="str">
            <v/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</row>
        <row r="462">
          <cell r="B462" t="str">
            <v>New Tariff 7</v>
          </cell>
          <cell r="C462" t="str">
            <v/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</row>
        <row r="463">
          <cell r="B463" t="str">
            <v>New Tariff 8</v>
          </cell>
          <cell r="C463" t="str">
            <v/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</row>
        <row r="464">
          <cell r="B464" t="str">
            <v>New Tariff 9</v>
          </cell>
          <cell r="C464" t="str">
            <v/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</row>
        <row r="465">
          <cell r="B465" t="str">
            <v>New Tariff 10</v>
          </cell>
          <cell r="C465" t="str">
            <v/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B466" t="str">
            <v>New Tariff 11</v>
          </cell>
          <cell r="C466" t="str">
            <v/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B467" t="str">
            <v>Residential Two Rate 5d</v>
          </cell>
          <cell r="C467" t="str">
            <v>D2</v>
          </cell>
          <cell r="D467">
            <v>52554.945756343128</v>
          </cell>
          <cell r="E467">
            <v>0</v>
          </cell>
          <cell r="F467">
            <v>0</v>
          </cell>
          <cell r="G467">
            <v>124286285.88544619</v>
          </cell>
          <cell r="H467">
            <v>31785653.69363901</v>
          </cell>
          <cell r="I467">
            <v>975122.65622855222</v>
          </cell>
          <cell r="J467">
            <v>308584.02285813499</v>
          </cell>
          <cell r="K467">
            <v>269826301.28778952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</row>
        <row r="468">
          <cell r="B468" t="str">
            <v>Docklands Two Rate 5d</v>
          </cell>
          <cell r="C468" t="str">
            <v>D2.DK</v>
          </cell>
          <cell r="D468">
            <v>591.04056029646756</v>
          </cell>
          <cell r="E468">
            <v>0</v>
          </cell>
          <cell r="F468">
            <v>0</v>
          </cell>
          <cell r="G468">
            <v>2042355.943538575</v>
          </cell>
          <cell r="H468">
            <v>474262.50034236698</v>
          </cell>
          <cell r="I468">
            <v>104476.68437175511</v>
          </cell>
          <cell r="J468">
            <v>59471.281117326958</v>
          </cell>
          <cell r="K468">
            <v>2394389.2946580481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</row>
        <row r="469">
          <cell r="B469" t="str">
            <v>Residential Interval</v>
          </cell>
          <cell r="C469" t="str">
            <v>D3</v>
          </cell>
          <cell r="D469">
            <v>14103.276714377997</v>
          </cell>
          <cell r="E469">
            <v>0</v>
          </cell>
          <cell r="F469">
            <v>0</v>
          </cell>
          <cell r="G469">
            <v>35385237.009968892</v>
          </cell>
          <cell r="H469">
            <v>12536452.740900233</v>
          </cell>
          <cell r="I469">
            <v>1022621.3090610194</v>
          </cell>
          <cell r="J469">
            <v>969431.18149970938</v>
          </cell>
          <cell r="K469">
            <v>45419346.45463828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</row>
        <row r="470">
          <cell r="B470" t="str">
            <v>Residential AMI</v>
          </cell>
          <cell r="C470" t="str">
            <v>D4</v>
          </cell>
          <cell r="D470">
            <v>4378.0314831134147</v>
          </cell>
          <cell r="E470">
            <v>0</v>
          </cell>
          <cell r="F470">
            <v>0</v>
          </cell>
          <cell r="G470">
            <v>13160583.886910044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</row>
        <row r="471">
          <cell r="B471" t="str">
            <v>Residential Docklands AMI</v>
          </cell>
          <cell r="C471" t="str">
            <v>D4.DK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2">
          <cell r="B472" t="str">
            <v>New Tariff 5</v>
          </cell>
          <cell r="C472" t="str">
            <v/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</row>
        <row r="473">
          <cell r="B473" t="str">
            <v>New Tariff 6</v>
          </cell>
          <cell r="C473" t="str">
            <v/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</row>
        <row r="474">
          <cell r="B474" t="str">
            <v>New Tariff 7</v>
          </cell>
          <cell r="C474" t="str">
            <v/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</row>
        <row r="475">
          <cell r="B475" t="str">
            <v>New Tariff 8</v>
          </cell>
          <cell r="C475" t="str">
            <v/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</row>
        <row r="476">
          <cell r="B476" t="str">
            <v>New Tariff 9</v>
          </cell>
          <cell r="C476" t="str">
            <v/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</row>
        <row r="477">
          <cell r="B477" t="str">
            <v>New Tariff 10</v>
          </cell>
          <cell r="C477" t="str">
            <v/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</row>
        <row r="478">
          <cell r="B478" t="str">
            <v>New Tariff 11</v>
          </cell>
          <cell r="C478" t="str">
            <v/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</row>
        <row r="479">
          <cell r="B479" t="str">
            <v>Dedicated circuit</v>
          </cell>
          <cell r="C479" t="str">
            <v>DD1</v>
          </cell>
          <cell r="D479">
            <v>162741.61926697343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473164353.25831503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</row>
        <row r="480">
          <cell r="B480" t="str">
            <v>Hot Water Interval</v>
          </cell>
          <cell r="C480" t="str">
            <v>D3.HW</v>
          </cell>
          <cell r="D480">
            <v>4369.5044504686766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11960495.124285646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B481" t="str">
            <v>Dedicated Circuit AMI - Slab Heat</v>
          </cell>
          <cell r="C481" t="str">
            <v>DCSH</v>
          </cell>
          <cell r="D481">
            <v>0.89686051939012235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0.89545394500952991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B482" t="str">
            <v>Dedicated Circuit AMI - Hot Water</v>
          </cell>
          <cell r="C482" t="str">
            <v>DCHW</v>
          </cell>
          <cell r="D482">
            <v>0.89686051939012235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0.89545394500952991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B483" t="str">
            <v>New Tariff 4</v>
          </cell>
          <cell r="C483" t="str">
            <v/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B484" t="str">
            <v>New Tariff 5</v>
          </cell>
          <cell r="C484" t="str">
            <v/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5">
          <cell r="B485" t="str">
            <v>New Tariff 6</v>
          </cell>
          <cell r="C485" t="str">
            <v/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</row>
        <row r="486">
          <cell r="B486" t="str">
            <v>New Tariff 7</v>
          </cell>
          <cell r="C486" t="str">
            <v/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</row>
        <row r="487">
          <cell r="B487" t="str">
            <v>New Tariff 8</v>
          </cell>
          <cell r="C487" t="str">
            <v/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</row>
        <row r="488">
          <cell r="B488" t="str">
            <v>New Tariff 9</v>
          </cell>
          <cell r="C488" t="str">
            <v/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89">
          <cell r="B489" t="str">
            <v>New Tariff 10</v>
          </cell>
          <cell r="C489" t="str">
            <v/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</row>
        <row r="490">
          <cell r="B490" t="str">
            <v>New Tariff 11</v>
          </cell>
          <cell r="C490" t="str">
            <v/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</row>
        <row r="491">
          <cell r="B491" t="str">
            <v>Non-Residential Single Rate</v>
          </cell>
          <cell r="C491" t="str">
            <v>ND1</v>
          </cell>
          <cell r="D491">
            <v>45111.185420679671</v>
          </cell>
          <cell r="E491">
            <v>0</v>
          </cell>
          <cell r="F491">
            <v>0</v>
          </cell>
          <cell r="G491">
            <v>88770672.101057634</v>
          </cell>
          <cell r="H491">
            <v>116274810.05476093</v>
          </cell>
          <cell r="I491">
            <v>63130348.266212136</v>
          </cell>
          <cell r="J491">
            <v>22766665.26253454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</row>
        <row r="492">
          <cell r="B492" t="str">
            <v>Non-Residential Single Rate (R)</v>
          </cell>
          <cell r="C492" t="str">
            <v>ND1.R</v>
          </cell>
          <cell r="D492">
            <v>0</v>
          </cell>
          <cell r="E492">
            <v>0</v>
          </cell>
          <cell r="F492">
            <v>0</v>
          </cell>
          <cell r="G492">
            <v>1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3">
          <cell r="B493" t="str">
            <v>New Tariff 2</v>
          </cell>
          <cell r="C493" t="str">
            <v/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</row>
        <row r="494">
          <cell r="B494" t="str">
            <v>New Tariff 3</v>
          </cell>
          <cell r="C494" t="str">
            <v/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</row>
        <row r="495">
          <cell r="B495" t="str">
            <v>New Tariff 4</v>
          </cell>
          <cell r="C495" t="str">
            <v/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</row>
        <row r="496">
          <cell r="B496" t="str">
            <v>New Tariff 5</v>
          </cell>
          <cell r="C496" t="str">
            <v/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B497" t="str">
            <v>New Tariff 6</v>
          </cell>
          <cell r="C497" t="str">
            <v/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B498" t="str">
            <v>New Tariff 7</v>
          </cell>
          <cell r="C498" t="str">
            <v/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B499" t="str">
            <v>New Tariff 8</v>
          </cell>
          <cell r="C499" t="str">
            <v/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0">
          <cell r="B500" t="str">
            <v>New Tariff 9</v>
          </cell>
          <cell r="C500" t="str">
            <v/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</row>
        <row r="501">
          <cell r="B501" t="str">
            <v>New Tariff 10</v>
          </cell>
          <cell r="C501" t="str">
            <v/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</row>
        <row r="502">
          <cell r="B502" t="str">
            <v>New Tariff 11</v>
          </cell>
          <cell r="C502" t="str">
            <v/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</row>
        <row r="503">
          <cell r="B503" t="str">
            <v>Non-Residential Two Rate 5d</v>
          </cell>
          <cell r="C503" t="str">
            <v>ND2</v>
          </cell>
          <cell r="D503">
            <v>37528.649256947501</v>
          </cell>
          <cell r="E503">
            <v>0</v>
          </cell>
          <cell r="F503">
            <v>0</v>
          </cell>
          <cell r="G503">
            <v>111885593.50255115</v>
          </cell>
          <cell r="H503">
            <v>255064230.20961559</v>
          </cell>
          <cell r="I503">
            <v>268579679.30737269</v>
          </cell>
          <cell r="J503">
            <v>175706521.15500116</v>
          </cell>
          <cell r="K503">
            <v>660454622.98650336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</row>
        <row r="504">
          <cell r="B504" t="str">
            <v>Business Sunraysia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1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</row>
        <row r="505">
          <cell r="B505" t="str">
            <v>Non-Residential Interval</v>
          </cell>
          <cell r="C505" t="str">
            <v>ND5</v>
          </cell>
          <cell r="D505">
            <v>6463.5902824519526</v>
          </cell>
          <cell r="E505">
            <v>0</v>
          </cell>
          <cell r="F505">
            <v>0</v>
          </cell>
          <cell r="G505">
            <v>17564383.250141513</v>
          </cell>
          <cell r="H505">
            <v>37602893.225783162</v>
          </cell>
          <cell r="I505">
            <v>38492335.11896386</v>
          </cell>
          <cell r="J505">
            <v>22162782.205735061</v>
          </cell>
          <cell r="K505">
            <v>92871180.26378493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</row>
        <row r="506">
          <cell r="B506" t="str">
            <v>Non-Residential AMI</v>
          </cell>
          <cell r="C506" t="str">
            <v>ND7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</row>
        <row r="507">
          <cell r="B507" t="str">
            <v>New Tariff 4</v>
          </cell>
          <cell r="C507" t="str">
            <v/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</row>
        <row r="508">
          <cell r="B508" t="str">
            <v>New Tariff 5</v>
          </cell>
          <cell r="C508" t="str">
            <v/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</row>
        <row r="509">
          <cell r="B509" t="str">
            <v>New Tariff 6</v>
          </cell>
          <cell r="C509" t="str">
            <v/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</row>
        <row r="510">
          <cell r="B510" t="str">
            <v>New Tariff 7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</row>
        <row r="511">
          <cell r="B511" t="str">
            <v>New Tariff 8</v>
          </cell>
          <cell r="C511" t="str">
            <v/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</row>
        <row r="512">
          <cell r="B512" t="str">
            <v>New Tariff 9</v>
          </cell>
          <cell r="C512" t="str">
            <v/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</row>
        <row r="513">
          <cell r="B513" t="str">
            <v>New Tariff 10</v>
          </cell>
          <cell r="C513" t="str">
            <v/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</row>
        <row r="514">
          <cell r="B514" t="str">
            <v>New Tariff 11</v>
          </cell>
          <cell r="C514" t="str">
            <v/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</row>
        <row r="515">
          <cell r="B515" t="str">
            <v>Non-Residential Two Rate 7d</v>
          </cell>
          <cell r="C515" t="str">
            <v>ND3</v>
          </cell>
          <cell r="D515">
            <v>9447.222109344224</v>
          </cell>
          <cell r="E515">
            <v>0</v>
          </cell>
          <cell r="F515">
            <v>0</v>
          </cell>
          <cell r="G515">
            <v>21169386.71070217</v>
          </cell>
          <cell r="H515">
            <v>40983402.891692087</v>
          </cell>
          <cell r="I515">
            <v>36202743.836250357</v>
          </cell>
          <cell r="J515">
            <v>41013791.825503476</v>
          </cell>
          <cell r="K515">
            <v>57775756.702510267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</row>
        <row r="516">
          <cell r="B516" t="str">
            <v>New Tariff  1</v>
          </cell>
          <cell r="C516" t="str">
            <v/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</row>
        <row r="517">
          <cell r="B517" t="str">
            <v>New Tariff  2</v>
          </cell>
          <cell r="C517" t="str">
            <v/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</row>
        <row r="518">
          <cell r="B518" t="str">
            <v>New Tariff  3</v>
          </cell>
          <cell r="C518" t="str">
            <v/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</row>
        <row r="519">
          <cell r="B519" t="str">
            <v>New Tariff  4</v>
          </cell>
          <cell r="C519" t="str">
            <v/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</row>
        <row r="520">
          <cell r="B520" t="str">
            <v>New Tariff  5</v>
          </cell>
          <cell r="C520" t="str">
            <v/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</row>
        <row r="521">
          <cell r="B521" t="str">
            <v>New Tariff  6</v>
          </cell>
          <cell r="C521" t="str">
            <v/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</row>
        <row r="522">
          <cell r="B522" t="str">
            <v>New Tariff  7</v>
          </cell>
          <cell r="C522" t="str">
            <v/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</row>
        <row r="523">
          <cell r="B523" t="str">
            <v>New Tariff  8</v>
          </cell>
          <cell r="C523" t="str">
            <v/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</row>
        <row r="524">
          <cell r="B524" t="str">
            <v>New Tariff  9</v>
          </cell>
          <cell r="C524" t="str">
            <v/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</row>
        <row r="525">
          <cell r="B525" t="str">
            <v>New Tariff  10</v>
          </cell>
          <cell r="C525" t="str">
            <v/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B526" t="str">
            <v>New Tariff  11</v>
          </cell>
          <cell r="C526" t="str">
            <v/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</row>
        <row r="527">
          <cell r="B527" t="str">
            <v>Unmetered supplies</v>
          </cell>
          <cell r="C527" t="str">
            <v>PL2</v>
          </cell>
          <cell r="D527">
            <v>6427.4961530562268</v>
          </cell>
          <cell r="E527">
            <v>0</v>
          </cell>
          <cell r="F527">
            <v>0</v>
          </cell>
          <cell r="G527">
            <v>30236500.914326455</v>
          </cell>
          <cell r="H527">
            <v>0</v>
          </cell>
          <cell r="I527">
            <v>0</v>
          </cell>
          <cell r="J527">
            <v>0</v>
          </cell>
          <cell r="K527">
            <v>74569556.602356419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</row>
        <row r="528">
          <cell r="B528" t="str">
            <v>New Tariff 1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</row>
        <row r="529">
          <cell r="B529" t="str">
            <v>New Tariff 2</v>
          </cell>
          <cell r="C529" t="str">
            <v/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</row>
        <row r="530">
          <cell r="B530" t="str">
            <v>Large Low Voltage Demand (kVa)</v>
          </cell>
          <cell r="C530" t="str">
            <v>DLk</v>
          </cell>
          <cell r="D530">
            <v>1.0311597507219941</v>
          </cell>
          <cell r="E530">
            <v>0</v>
          </cell>
          <cell r="F530">
            <v>1.0503983727928166</v>
          </cell>
          <cell r="G530">
            <v>1.048087431693989</v>
          </cell>
          <cell r="H530">
            <v>0</v>
          </cell>
          <cell r="I530">
            <v>0</v>
          </cell>
          <cell r="J530">
            <v>0</v>
          </cell>
          <cell r="K530">
            <v>1.048087431693989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</row>
        <row r="531">
          <cell r="B531" t="str">
            <v>Large Low Voltage Demand Docklands (kVa)</v>
          </cell>
          <cell r="C531" t="str">
            <v>DLDKk</v>
          </cell>
          <cell r="D531">
            <v>1.0311597507219941</v>
          </cell>
          <cell r="E531">
            <v>0</v>
          </cell>
          <cell r="F531">
            <v>1.0503983727928166</v>
          </cell>
          <cell r="G531">
            <v>1.048087431693989</v>
          </cell>
          <cell r="H531">
            <v>0</v>
          </cell>
          <cell r="I531">
            <v>0</v>
          </cell>
          <cell r="J531">
            <v>0</v>
          </cell>
          <cell r="K531">
            <v>1.048087431693989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</row>
        <row r="532">
          <cell r="B532" t="str">
            <v>Large Low Voltage Demand CXX (kVa)</v>
          </cell>
          <cell r="C532" t="str">
            <v>DLCXXk</v>
          </cell>
          <cell r="D532">
            <v>1.0311597507219941</v>
          </cell>
          <cell r="E532">
            <v>0</v>
          </cell>
          <cell r="F532">
            <v>1.0503983727928166</v>
          </cell>
          <cell r="G532">
            <v>1.048087431693989</v>
          </cell>
          <cell r="H532">
            <v>0</v>
          </cell>
          <cell r="I532">
            <v>0</v>
          </cell>
          <cell r="J532">
            <v>0</v>
          </cell>
          <cell r="K532">
            <v>1.048087431693989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</row>
        <row r="533">
          <cell r="B533" t="str">
            <v>New Tariff 6</v>
          </cell>
          <cell r="C533" t="str">
            <v/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</row>
        <row r="534">
          <cell r="B534" t="str">
            <v>New Tariff 7</v>
          </cell>
          <cell r="C534" t="str">
            <v/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</row>
        <row r="535">
          <cell r="B535" t="str">
            <v>New Tariff 8</v>
          </cell>
          <cell r="C535" t="str">
            <v/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</row>
        <row r="536">
          <cell r="B536" t="str">
            <v>New Tariff 9</v>
          </cell>
          <cell r="C536" t="str">
            <v/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</row>
        <row r="537">
          <cell r="B537" t="str">
            <v>New Tariff 10</v>
          </cell>
          <cell r="C537" t="str">
            <v/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</row>
        <row r="538">
          <cell r="B538" t="str">
            <v>New Tariff 11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</row>
        <row r="539">
          <cell r="B539" t="str">
            <v>Large Low Voltage Demand</v>
          </cell>
          <cell r="C539" t="str">
            <v>DL</v>
          </cell>
          <cell r="D539">
            <v>747.59081927344573</v>
          </cell>
          <cell r="E539">
            <v>337748.28695726721</v>
          </cell>
          <cell r="F539">
            <v>0</v>
          </cell>
          <cell r="G539">
            <v>587477720.2420404</v>
          </cell>
          <cell r="H539">
            <v>0</v>
          </cell>
          <cell r="I539">
            <v>0</v>
          </cell>
          <cell r="J539">
            <v>0</v>
          </cell>
          <cell r="K539">
            <v>427548888.06519192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</row>
        <row r="540">
          <cell r="B540" t="str">
            <v>Large Low Voltage Demand A</v>
          </cell>
          <cell r="C540" t="str">
            <v>DL.A</v>
          </cell>
          <cell r="D540">
            <v>1.0311597507219943</v>
          </cell>
          <cell r="E540">
            <v>1305.0633938842641</v>
          </cell>
          <cell r="F540">
            <v>0</v>
          </cell>
          <cell r="G540">
            <v>3213931.0365482601</v>
          </cell>
          <cell r="H540">
            <v>0</v>
          </cell>
          <cell r="I540">
            <v>0</v>
          </cell>
          <cell r="J540">
            <v>0</v>
          </cell>
          <cell r="K540">
            <v>3109616.823778348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</row>
        <row r="541">
          <cell r="B541" t="str">
            <v>Large Low Voltage Demand C</v>
          </cell>
          <cell r="C541" t="str">
            <v>DL.C</v>
          </cell>
          <cell r="D541">
            <v>488.76972184222535</v>
          </cell>
          <cell r="E541">
            <v>226359.45983185284</v>
          </cell>
          <cell r="F541">
            <v>0</v>
          </cell>
          <cell r="G541">
            <v>437599744.210437</v>
          </cell>
          <cell r="H541">
            <v>0</v>
          </cell>
          <cell r="I541">
            <v>0</v>
          </cell>
          <cell r="J541">
            <v>0</v>
          </cell>
          <cell r="K541">
            <v>303352762.58063722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</row>
        <row r="542">
          <cell r="B542" t="str">
            <v>Large Low Voltage Demand S</v>
          </cell>
          <cell r="C542" t="str">
            <v>DL.S</v>
          </cell>
          <cell r="D542">
            <v>61.869585043319653</v>
          </cell>
          <cell r="E542">
            <v>18108.344043923389</v>
          </cell>
          <cell r="F542">
            <v>0</v>
          </cell>
          <cell r="G542">
            <v>21425658.660949297</v>
          </cell>
          <cell r="H542">
            <v>0</v>
          </cell>
          <cell r="I542">
            <v>0</v>
          </cell>
          <cell r="J542">
            <v>0</v>
          </cell>
          <cell r="K542">
            <v>13123185.216662044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B543" t="str">
            <v>Large Low Voltage Demand Docklands</v>
          </cell>
          <cell r="C543" t="str">
            <v>DL.DK</v>
          </cell>
          <cell r="D543">
            <v>8.2492780057759543</v>
          </cell>
          <cell r="E543">
            <v>2147.5735997692591</v>
          </cell>
          <cell r="F543">
            <v>0</v>
          </cell>
          <cell r="G543">
            <v>4530725.2412826633</v>
          </cell>
          <cell r="H543">
            <v>0</v>
          </cell>
          <cell r="I543">
            <v>0</v>
          </cell>
          <cell r="J543">
            <v>0</v>
          </cell>
          <cell r="K543">
            <v>4603971.1590355393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B544" t="str">
            <v>Large Low Voltage Demand CXX</v>
          </cell>
          <cell r="C544" t="str">
            <v>DL.CXX</v>
          </cell>
          <cell r="D544">
            <v>719.74950600395198</v>
          </cell>
          <cell r="E544">
            <v>105676.99625751289</v>
          </cell>
          <cell r="F544">
            <v>0</v>
          </cell>
          <cell r="G544">
            <v>187417631.02378783</v>
          </cell>
          <cell r="H544">
            <v>0</v>
          </cell>
          <cell r="I544">
            <v>0</v>
          </cell>
          <cell r="J544">
            <v>0</v>
          </cell>
          <cell r="K544">
            <v>131205490.30000138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</row>
        <row r="545">
          <cell r="B545" t="str">
            <v>Large Low Voltage Demand EN.R</v>
          </cell>
          <cell r="C545" t="str">
            <v>DL.R</v>
          </cell>
          <cell r="D545">
            <v>0</v>
          </cell>
          <cell r="E545">
            <v>0.26594247442986413</v>
          </cell>
          <cell r="F545">
            <v>0</v>
          </cell>
          <cell r="G545">
            <v>1.048087431693989</v>
          </cell>
          <cell r="H545">
            <v>0</v>
          </cell>
          <cell r="I545">
            <v>0</v>
          </cell>
          <cell r="J545">
            <v>0</v>
          </cell>
          <cell r="K545">
            <v>0.24791411012384321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</row>
        <row r="546">
          <cell r="B546" t="str">
            <v>Large Low Voltage Demand EN.NR</v>
          </cell>
          <cell r="C546" t="str">
            <v>DL.NR</v>
          </cell>
          <cell r="D546">
            <v>9.2804377564979479</v>
          </cell>
          <cell r="E546">
            <v>2554.2814247620713</v>
          </cell>
          <cell r="F546">
            <v>0</v>
          </cell>
          <cell r="G546">
            <v>10244183.18410451</v>
          </cell>
          <cell r="H546">
            <v>0</v>
          </cell>
          <cell r="I546">
            <v>0</v>
          </cell>
          <cell r="J546">
            <v>0</v>
          </cell>
          <cell r="K546">
            <v>6379444.8181528915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</row>
        <row r="547">
          <cell r="B547" t="str">
            <v>Large Low Voltage Demand EN.R CXX</v>
          </cell>
          <cell r="C547" t="str">
            <v>DL.CXXR</v>
          </cell>
          <cell r="D547">
            <v>1.0311597507219941</v>
          </cell>
          <cell r="E547">
            <v>73.327916646752385</v>
          </cell>
          <cell r="F547">
            <v>0</v>
          </cell>
          <cell r="G547">
            <v>1735.6327868852459</v>
          </cell>
          <cell r="H547">
            <v>0</v>
          </cell>
          <cell r="I547">
            <v>0</v>
          </cell>
          <cell r="J547">
            <v>0</v>
          </cell>
          <cell r="K547">
            <v>1381.7071397336804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</row>
        <row r="548">
          <cell r="B548" t="str">
            <v>Large Low Voltage Demand EN.NR CXX</v>
          </cell>
          <cell r="C548" t="str">
            <v>DL.CXXNR</v>
          </cell>
          <cell r="D548">
            <v>0</v>
          </cell>
          <cell r="E548">
            <v>0.26594247442986413</v>
          </cell>
          <cell r="F548">
            <v>0</v>
          </cell>
          <cell r="G548">
            <v>1.048087431693989</v>
          </cell>
          <cell r="H548">
            <v>0</v>
          </cell>
          <cell r="I548">
            <v>0</v>
          </cell>
          <cell r="J548">
            <v>0</v>
          </cell>
          <cell r="K548">
            <v>0.32790476100277832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</row>
        <row r="549">
          <cell r="B549" t="str">
            <v>New Tariff 10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</row>
        <row r="550">
          <cell r="B550" t="str">
            <v>New Tariff 11</v>
          </cell>
          <cell r="C550" t="str">
            <v/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1">
          <cell r="B551" t="str">
            <v>High Voltage Demand</v>
          </cell>
          <cell r="C551" t="str">
            <v>DH</v>
          </cell>
          <cell r="D551">
            <v>101.34103304459417</v>
          </cell>
          <cell r="E551">
            <v>248896.81739301857</v>
          </cell>
          <cell r="F551">
            <v>0</v>
          </cell>
          <cell r="G551">
            <v>526993500.98630458</v>
          </cell>
          <cell r="H551">
            <v>0</v>
          </cell>
          <cell r="I551">
            <v>0</v>
          </cell>
          <cell r="J551">
            <v>0</v>
          </cell>
          <cell r="K551">
            <v>473457013.88700813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</row>
        <row r="552">
          <cell r="B552" t="str">
            <v>High Voltage Demand A</v>
          </cell>
          <cell r="C552" t="str">
            <v>DH.A</v>
          </cell>
          <cell r="D552">
            <v>2.0268206608918828</v>
          </cell>
          <cell r="E552">
            <v>4717.4715505988452</v>
          </cell>
          <cell r="F552">
            <v>0</v>
          </cell>
          <cell r="G552">
            <v>6439940.3986630635</v>
          </cell>
          <cell r="H552">
            <v>0</v>
          </cell>
          <cell r="I552">
            <v>0</v>
          </cell>
          <cell r="J552">
            <v>0</v>
          </cell>
          <cell r="K552">
            <v>6206038.6310497578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</row>
        <row r="553">
          <cell r="B553" t="str">
            <v>High Voltage Demand C</v>
          </cell>
          <cell r="C553" t="str">
            <v>DH.C</v>
          </cell>
          <cell r="D553">
            <v>47.630285530959263</v>
          </cell>
          <cell r="E553">
            <v>125969.04378120514</v>
          </cell>
          <cell r="F553">
            <v>0</v>
          </cell>
          <cell r="G553">
            <v>296472190.3045615</v>
          </cell>
          <cell r="H553">
            <v>0</v>
          </cell>
          <cell r="I553">
            <v>0</v>
          </cell>
          <cell r="J553">
            <v>0</v>
          </cell>
          <cell r="K553">
            <v>267152514.34563833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</row>
        <row r="554">
          <cell r="B554" t="str">
            <v>High Voltage Demand D1</v>
          </cell>
          <cell r="C554" t="str">
            <v>DH.D1</v>
          </cell>
          <cell r="D554">
            <v>1.0134103304459416</v>
          </cell>
          <cell r="E554">
            <v>22515.359700378729</v>
          </cell>
          <cell r="F554">
            <v>0</v>
          </cell>
          <cell r="G554">
            <v>85646105.007188126</v>
          </cell>
          <cell r="H554">
            <v>0</v>
          </cell>
          <cell r="I554">
            <v>0</v>
          </cell>
          <cell r="J554">
            <v>0</v>
          </cell>
          <cell r="K554">
            <v>92666479.946305513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</row>
        <row r="555">
          <cell r="B555" t="str">
            <v>High Voltage Demand D2</v>
          </cell>
          <cell r="C555" t="str">
            <v>DH.D2</v>
          </cell>
          <cell r="D555">
            <v>1.0134103304459416</v>
          </cell>
          <cell r="E555">
            <v>12650.631562575038</v>
          </cell>
          <cell r="F555">
            <v>0</v>
          </cell>
          <cell r="G555">
            <v>42049335.10995473</v>
          </cell>
          <cell r="H555">
            <v>0</v>
          </cell>
          <cell r="I555">
            <v>0</v>
          </cell>
          <cell r="J555">
            <v>0</v>
          </cell>
          <cell r="K555">
            <v>46066881.946960442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</row>
        <row r="556">
          <cell r="B556" t="str">
            <v>High Voltage Demand Docklands</v>
          </cell>
          <cell r="C556" t="str">
            <v>DH.DK</v>
          </cell>
          <cell r="D556">
            <v>1.0134103304459416</v>
          </cell>
          <cell r="E556">
            <v>1023.4941475216176</v>
          </cell>
          <cell r="F556">
            <v>0</v>
          </cell>
          <cell r="G556">
            <v>1273411.6728064595</v>
          </cell>
          <cell r="H556">
            <v>0</v>
          </cell>
          <cell r="I556">
            <v>0</v>
          </cell>
          <cell r="J556">
            <v>0</v>
          </cell>
          <cell r="K556">
            <v>512513.09671381192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B557" t="str">
            <v>High Voltage Demand D3</v>
          </cell>
          <cell r="C557" t="str">
            <v>DH.D3</v>
          </cell>
          <cell r="D557">
            <v>1.0134103304459416</v>
          </cell>
          <cell r="E557">
            <v>14802.704843531468</v>
          </cell>
          <cell r="F557">
            <v>0</v>
          </cell>
          <cell r="G557">
            <v>19193083.412812665</v>
          </cell>
          <cell r="H557">
            <v>0</v>
          </cell>
          <cell r="I557">
            <v>0</v>
          </cell>
          <cell r="J557">
            <v>0</v>
          </cell>
          <cell r="K557">
            <v>20369165.116874445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8">
          <cell r="B558" t="str">
            <v>High Voltage Demand D4</v>
          </cell>
          <cell r="C558" t="str">
            <v>DH.D4</v>
          </cell>
          <cell r="D558">
            <v>1.0134103304459416</v>
          </cell>
          <cell r="E558">
            <v>11236.612606365756</v>
          </cell>
          <cell r="F558">
            <v>0</v>
          </cell>
          <cell r="G558">
            <v>26538365.124117929</v>
          </cell>
          <cell r="H558">
            <v>0</v>
          </cell>
          <cell r="I558">
            <v>0</v>
          </cell>
          <cell r="J558">
            <v>0</v>
          </cell>
          <cell r="K558">
            <v>28839966.035503153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</row>
        <row r="559">
          <cell r="B559" t="str">
            <v>High Voltage Demand D5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1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</row>
        <row r="560">
          <cell r="B560" t="str">
            <v>High Voltage Demand EN.R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1.0256368563685636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</row>
        <row r="561">
          <cell r="B561" t="str">
            <v>High Voltage Demand EN.NR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1.0256368563685636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2">
          <cell r="B562" t="str">
            <v>New Tariff 11</v>
          </cell>
          <cell r="C562" t="str">
            <v/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</row>
        <row r="563">
          <cell r="B563" t="str">
            <v>New Tariff 1</v>
          </cell>
          <cell r="C563" t="str">
            <v/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</row>
        <row r="564">
          <cell r="B564" t="str">
            <v>New Tariff 2</v>
          </cell>
          <cell r="C564" t="str">
            <v/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</row>
        <row r="565">
          <cell r="B565" t="str">
            <v>High Voltage Demand (kVa)</v>
          </cell>
          <cell r="C565" t="str">
            <v>DHk</v>
          </cell>
          <cell r="D565">
            <v>1.0134103304459416</v>
          </cell>
          <cell r="E565">
            <v>0</v>
          </cell>
          <cell r="F565">
            <v>1.0217518409987514</v>
          </cell>
          <cell r="G565">
            <v>1.0256368563685636</v>
          </cell>
          <cell r="H565">
            <v>0</v>
          </cell>
          <cell r="I565">
            <v>0</v>
          </cell>
          <cell r="J565">
            <v>0</v>
          </cell>
          <cell r="K565">
            <v>1.0256368563685636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6">
          <cell r="B566" t="str">
            <v>High Voltage Demand Docklands (kVa)</v>
          </cell>
          <cell r="C566" t="str">
            <v>DHDKk</v>
          </cell>
          <cell r="D566">
            <v>1.0134103304459416</v>
          </cell>
          <cell r="E566">
            <v>0</v>
          </cell>
          <cell r="F566">
            <v>1.0217518409987514</v>
          </cell>
          <cell r="G566">
            <v>1.0256368563685634</v>
          </cell>
          <cell r="H566">
            <v>0</v>
          </cell>
          <cell r="I566">
            <v>0</v>
          </cell>
          <cell r="J566">
            <v>0</v>
          </cell>
          <cell r="K566">
            <v>1.0256368563685636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</row>
        <row r="567">
          <cell r="B567" t="str">
            <v>New Tariff 5</v>
          </cell>
          <cell r="C567" t="str">
            <v/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</row>
        <row r="568">
          <cell r="B568" t="str">
            <v>New Tariff 6</v>
          </cell>
          <cell r="C568" t="str">
            <v/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</row>
        <row r="569">
          <cell r="B569" t="str">
            <v>New Tariff 7</v>
          </cell>
          <cell r="C569" t="str">
            <v/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</row>
        <row r="570">
          <cell r="B570" t="str">
            <v>New Tariff 8</v>
          </cell>
          <cell r="C570" t="str">
            <v/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</row>
        <row r="571">
          <cell r="B571" t="str">
            <v>New Tariff 9</v>
          </cell>
          <cell r="C571" t="str">
            <v/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</row>
        <row r="572">
          <cell r="B572" t="str">
            <v>New Tariff 10</v>
          </cell>
          <cell r="C572" t="str">
            <v/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</row>
        <row r="573">
          <cell r="B573" t="str">
            <v>New Tariff 11</v>
          </cell>
          <cell r="C573" t="str">
            <v/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</row>
        <row r="574">
          <cell r="B574" t="str">
            <v>New Tariff 12</v>
          </cell>
          <cell r="C574" t="str">
            <v/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5">
          <cell r="B575" t="str">
            <v>New Tariff 1</v>
          </cell>
          <cell r="C575" t="str">
            <v/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</row>
        <row r="576">
          <cell r="B576" t="str">
            <v>Subtransmission Demand A</v>
          </cell>
          <cell r="C576" t="str">
            <v>DS.A</v>
          </cell>
          <cell r="D576">
            <v>3</v>
          </cell>
          <cell r="E576">
            <v>44130.966068286842</v>
          </cell>
          <cell r="F576">
            <v>0</v>
          </cell>
          <cell r="G576">
            <v>117788523.00245978</v>
          </cell>
          <cell r="H576">
            <v>0</v>
          </cell>
          <cell r="I576">
            <v>0</v>
          </cell>
          <cell r="J576">
            <v>0</v>
          </cell>
          <cell r="K576">
            <v>97774351.937045112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</row>
        <row r="577">
          <cell r="B577" t="str">
            <v>Subtransmission Demand G</v>
          </cell>
          <cell r="C577" t="str">
            <v>DS.G</v>
          </cell>
          <cell r="D577">
            <v>4</v>
          </cell>
          <cell r="E577">
            <v>76963.627860125664</v>
          </cell>
          <cell r="F577">
            <v>0</v>
          </cell>
          <cell r="G577">
            <v>206488139.20205903</v>
          </cell>
          <cell r="H577">
            <v>0</v>
          </cell>
          <cell r="I577">
            <v>0</v>
          </cell>
          <cell r="J577">
            <v>0</v>
          </cell>
          <cell r="K577">
            <v>210531345.07210183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</row>
        <row r="578">
          <cell r="B578" t="str">
            <v>Subtransmission Demand S</v>
          </cell>
          <cell r="C578" t="str">
            <v>DS.S</v>
          </cell>
          <cell r="D578">
            <v>2</v>
          </cell>
          <cell r="E578">
            <v>93498.0498073739</v>
          </cell>
          <cell r="F578">
            <v>0</v>
          </cell>
          <cell r="G578">
            <v>186241819.23323989</v>
          </cell>
          <cell r="H578">
            <v>0</v>
          </cell>
          <cell r="I578">
            <v>0</v>
          </cell>
          <cell r="J578">
            <v>0</v>
          </cell>
          <cell r="K578">
            <v>232333388.08352861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79">
          <cell r="B579" t="str">
            <v>Subtransmission Demand (kVa)</v>
          </cell>
          <cell r="C579" t="str">
            <v>DSk</v>
          </cell>
          <cell r="D579">
            <v>1</v>
          </cell>
          <cell r="E579">
            <v>0</v>
          </cell>
          <cell r="F579">
            <v>0.99964319369199661</v>
          </cell>
          <cell r="G579">
            <v>0.99946109603268696</v>
          </cell>
          <cell r="H579">
            <v>0</v>
          </cell>
          <cell r="I579">
            <v>0</v>
          </cell>
          <cell r="J579">
            <v>0</v>
          </cell>
          <cell r="K579">
            <v>0.99946109603268696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</row>
        <row r="580">
          <cell r="B580" t="str">
            <v>New Tariff 5</v>
          </cell>
          <cell r="C580" t="str">
            <v/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</row>
        <row r="581">
          <cell r="B581" t="str">
            <v>New Tariff 6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</row>
        <row r="582">
          <cell r="B582" t="str">
            <v>New Tariff 7</v>
          </cell>
          <cell r="C582" t="str">
            <v/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</row>
        <row r="583">
          <cell r="B583" t="str">
            <v>New Tariff 8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</row>
        <row r="584">
          <cell r="B584" t="str">
            <v>New Tariff 9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</row>
        <row r="585">
          <cell r="B585" t="str">
            <v>New Tariff 10</v>
          </cell>
          <cell r="C585" t="str">
            <v/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</row>
        <row r="586">
          <cell r="B586" t="str">
            <v>New Tariff 11</v>
          </cell>
          <cell r="C586" t="str">
            <v/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B587" t="str">
            <v xml:space="preserve">Total </v>
          </cell>
          <cell r="D587">
            <v>713772.80431856378</v>
          </cell>
          <cell r="E587">
            <v>1350378.6446315493</v>
          </cell>
          <cell r="F587">
            <v>6.1943419940679494</v>
          </cell>
          <cell r="G587">
            <v>4912035793.6877298</v>
          </cell>
          <cell r="H587">
            <v>1338555264.8819618</v>
          </cell>
          <cell r="I587">
            <v>433684667.99518007</v>
          </cell>
          <cell r="J587">
            <v>267958992.29169545</v>
          </cell>
          <cell r="K587">
            <v>4083265017.6497564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95">
          <cell r="E595" t="str">
            <v>Max Demand</v>
          </cell>
          <cell r="G595" t="str">
            <v>Peak consumption</v>
          </cell>
          <cell r="K595" t="str">
            <v>Off Peak consumption</v>
          </cell>
          <cell r="M595" t="str">
            <v>Summer Time of Use Tariffs</v>
          </cell>
          <cell r="Q595" t="str">
            <v>Winter Time of use tariffs</v>
          </cell>
        </row>
        <row r="596">
          <cell r="B596" t="str">
            <v>Network Tariffs</v>
          </cell>
          <cell r="C596" t="str">
            <v>Network Tariff Category</v>
          </cell>
          <cell r="D596" t="str">
            <v>Customer No</v>
          </cell>
          <cell r="E596" t="str">
            <v>kW</v>
          </cell>
          <cell r="F596" t="str">
            <v>kVA</v>
          </cell>
          <cell r="G596" t="str">
            <v>Block1</v>
          </cell>
          <cell r="H596" t="str">
            <v>Block 2</v>
          </cell>
          <cell r="I596" t="str">
            <v>Block 3</v>
          </cell>
          <cell r="J596" t="str">
            <v>Block 4</v>
          </cell>
          <cell r="K596" t="str">
            <v>Block 1</v>
          </cell>
          <cell r="L596" t="str">
            <v>Block 2</v>
          </cell>
          <cell r="M596" t="str">
            <v>Block 1</v>
          </cell>
          <cell r="N596" t="str">
            <v>Block 2</v>
          </cell>
          <cell r="O596" t="str">
            <v>Block 3</v>
          </cell>
          <cell r="P596" t="str">
            <v>Block 4</v>
          </cell>
          <cell r="Q596" t="str">
            <v>Block1</v>
          </cell>
          <cell r="R596" t="str">
            <v>Block 2</v>
          </cell>
          <cell r="S596" t="str">
            <v>Block 3</v>
          </cell>
          <cell r="T596" t="str">
            <v>Block 4</v>
          </cell>
        </row>
        <row r="597">
          <cell r="G597" t="str">
            <v>kWh</v>
          </cell>
          <cell r="H597" t="str">
            <v>kWh</v>
          </cell>
          <cell r="I597" t="str">
            <v>kWh</v>
          </cell>
          <cell r="J597" t="str">
            <v>kWh</v>
          </cell>
          <cell r="K597" t="str">
            <v>kWh</v>
          </cell>
          <cell r="L597" t="str">
            <v>kWh</v>
          </cell>
          <cell r="M597" t="str">
            <v>kWh</v>
          </cell>
          <cell r="N597" t="str">
            <v>kWh</v>
          </cell>
          <cell r="O597" t="str">
            <v>kWh</v>
          </cell>
          <cell r="P597" t="str">
            <v>kWh</v>
          </cell>
          <cell r="Q597" t="str">
            <v>kWh</v>
          </cell>
          <cell r="R597" t="str">
            <v>kWh</v>
          </cell>
          <cell r="S597" t="str">
            <v>kWh</v>
          </cell>
          <cell r="T597" t="str">
            <v>kWh</v>
          </cell>
        </row>
        <row r="598">
          <cell r="B598" t="str">
            <v>Residential Single Rate</v>
          </cell>
          <cell r="C598" t="str">
            <v>D1</v>
          </cell>
          <cell r="D598">
            <v>547376.94220346143</v>
          </cell>
          <cell r="E598">
            <v>0</v>
          </cell>
          <cell r="F598">
            <v>0</v>
          </cell>
          <cell r="G598">
            <v>1680134927.6522889</v>
          </cell>
          <cell r="H598">
            <v>838196171.37069094</v>
          </cell>
          <cell r="I598">
            <v>25055318.575476963</v>
          </cell>
          <cell r="J598">
            <v>4958278.2410162119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</row>
        <row r="599">
          <cell r="B599" t="str">
            <v>ClimateSaver</v>
          </cell>
          <cell r="C599" t="str">
            <v>D1.CS</v>
          </cell>
          <cell r="D599">
            <v>19245</v>
          </cell>
          <cell r="E599">
            <v>0</v>
          </cell>
          <cell r="F599">
            <v>0</v>
          </cell>
          <cell r="G599">
            <v>13491681.01753414</v>
          </cell>
          <cell r="H599">
            <v>3189127.7965171197</v>
          </cell>
          <cell r="I599">
            <v>65632.132962982738</v>
          </cell>
          <cell r="J599">
            <v>86.199259800291912</v>
          </cell>
          <cell r="K599">
            <v>21847963.810718544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</row>
        <row r="600">
          <cell r="B600" t="str">
            <v>ClimateSaver Interval</v>
          </cell>
          <cell r="C600" t="str">
            <v>D3.CS</v>
          </cell>
          <cell r="D600">
            <v>4151</v>
          </cell>
          <cell r="E600">
            <v>0</v>
          </cell>
          <cell r="F600">
            <v>0</v>
          </cell>
          <cell r="G600">
            <v>3891378.8336500404</v>
          </cell>
          <cell r="H600">
            <v>961055.14282355807</v>
          </cell>
          <cell r="I600">
            <v>11934.642210100836</v>
          </cell>
          <cell r="J600">
            <v>4583.4808315940045</v>
          </cell>
          <cell r="K600">
            <v>7746644.5331433974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B601" t="str">
            <v>New Tariff 3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2">
          <cell r="B602" t="str">
            <v>New Tariff 4</v>
          </cell>
          <cell r="C602" t="str">
            <v/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</row>
        <row r="603">
          <cell r="B603" t="str">
            <v>New Tariff 5</v>
          </cell>
          <cell r="C603" t="str">
            <v/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</row>
        <row r="604">
          <cell r="B604" t="str">
            <v>New Tariff 6</v>
          </cell>
          <cell r="C604" t="str">
            <v/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</row>
        <row r="605">
          <cell r="B605" t="str">
            <v>New Tariff 7</v>
          </cell>
          <cell r="C605" t="str">
            <v/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B606" t="str">
            <v>New Tariff 8</v>
          </cell>
          <cell r="C606" t="str">
            <v/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7">
          <cell r="B607" t="str">
            <v>New Tariff 9</v>
          </cell>
          <cell r="C607" t="str">
            <v/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</row>
        <row r="608">
          <cell r="B608" t="str">
            <v>New Tariff 10</v>
          </cell>
          <cell r="C608" t="str">
            <v/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</row>
        <row r="609">
          <cell r="B609" t="str">
            <v>New Tariff 11</v>
          </cell>
          <cell r="C609" t="str">
            <v/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</row>
        <row r="610">
          <cell r="B610" t="str">
            <v>Residential Two Rate 5d</v>
          </cell>
          <cell r="C610" t="str">
            <v>D2</v>
          </cell>
          <cell r="D610">
            <v>52554.945756343128</v>
          </cell>
          <cell r="E610">
            <v>0</v>
          </cell>
          <cell r="F610">
            <v>0</v>
          </cell>
          <cell r="G610">
            <v>117349248.07006733</v>
          </cell>
          <cell r="H610">
            <v>30011537.747632366</v>
          </cell>
          <cell r="I610">
            <v>920696.19483179844</v>
          </cell>
          <cell r="J610">
            <v>291360.40867948259</v>
          </cell>
          <cell r="K610">
            <v>267907288.62894377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</row>
        <row r="611">
          <cell r="B611" t="str">
            <v>Docklands Two Rate 5d</v>
          </cell>
          <cell r="C611" t="str">
            <v>D2.DK</v>
          </cell>
          <cell r="D611">
            <v>593.58076360792836</v>
          </cell>
          <cell r="E611">
            <v>0</v>
          </cell>
          <cell r="F611">
            <v>0</v>
          </cell>
          <cell r="G611">
            <v>2060589.699065059</v>
          </cell>
          <cell r="H611">
            <v>478496.62344611896</v>
          </cell>
          <cell r="I611">
            <v>105409.43183288162</v>
          </cell>
          <cell r="J611">
            <v>60002.229115970797</v>
          </cell>
          <cell r="K611">
            <v>2415680.0339402342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</row>
        <row r="612">
          <cell r="B612" t="str">
            <v>Residential Interval</v>
          </cell>
          <cell r="C612" t="str">
            <v>D3</v>
          </cell>
          <cell r="D612">
            <v>14163.890473600108</v>
          </cell>
          <cell r="E612">
            <v>0</v>
          </cell>
          <cell r="F612">
            <v>0</v>
          </cell>
          <cell r="G612">
            <v>35701149.504520938</v>
          </cell>
          <cell r="H612">
            <v>12648375.745883806</v>
          </cell>
          <cell r="I612">
            <v>1031751.0726580962</v>
          </cell>
          <cell r="J612">
            <v>978086.07401202549</v>
          </cell>
          <cell r="K612">
            <v>45823212.052388161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</row>
        <row r="613">
          <cell r="B613" t="str">
            <v>Residential AMI</v>
          </cell>
          <cell r="C613" t="str">
            <v>D4</v>
          </cell>
          <cell r="D613">
            <v>6578.7351227405234</v>
          </cell>
          <cell r="E613">
            <v>0</v>
          </cell>
          <cell r="F613">
            <v>0</v>
          </cell>
          <cell r="G613">
            <v>20857293.540649466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</row>
        <row r="614">
          <cell r="B614" t="str">
            <v>Residential Docklands AMI</v>
          </cell>
          <cell r="C614" t="str">
            <v>D4.DK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5">
          <cell r="B615" t="str">
            <v>New Tariff 5</v>
          </cell>
          <cell r="C615" t="str">
            <v/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</row>
        <row r="616">
          <cell r="B616" t="str">
            <v>New Tariff 6</v>
          </cell>
          <cell r="C616" t="str">
            <v/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</row>
        <row r="617">
          <cell r="B617" t="str">
            <v>New Tariff 7</v>
          </cell>
          <cell r="C617" t="str">
            <v/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</row>
        <row r="618">
          <cell r="B618" t="str">
            <v>New Tariff 8</v>
          </cell>
          <cell r="C618" t="str">
            <v/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B619" t="str">
            <v>New Tariff 9</v>
          </cell>
          <cell r="C619" t="str">
            <v/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0">
          <cell r="B620" t="str">
            <v>New Tariff 10</v>
          </cell>
          <cell r="C620" t="str">
            <v/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</row>
        <row r="621">
          <cell r="B621" t="str">
            <v>New Tariff 11</v>
          </cell>
          <cell r="C621" t="str">
            <v/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</row>
        <row r="622">
          <cell r="B622" t="str">
            <v>Dedicated circuit</v>
          </cell>
          <cell r="C622" t="str">
            <v>DD1</v>
          </cell>
          <cell r="D622">
            <v>151891.55842760584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441614080.05628961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</row>
        <row r="623">
          <cell r="B623" t="str">
            <v>Hot Water Interval</v>
          </cell>
          <cell r="C623" t="str">
            <v>D3.HW</v>
          </cell>
          <cell r="D623">
            <v>4078.1875191328841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11162977.54671637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4">
          <cell r="B624" t="str">
            <v>Dedicated Circuit AMI - Slab Heat</v>
          </cell>
          <cell r="C624" t="str">
            <v>DCSH</v>
          </cell>
          <cell r="D624">
            <v>0.83706640376290709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0.83574569266479215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</row>
        <row r="625">
          <cell r="B625" t="str">
            <v>Dedicated Circuit AMI - Hot Water</v>
          </cell>
          <cell r="C625" t="str">
            <v>DCHW</v>
          </cell>
          <cell r="D625">
            <v>0.83706640376290709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0.83574569266479215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</row>
        <row r="626">
          <cell r="B626" t="str">
            <v>New Tariff 4</v>
          </cell>
          <cell r="C626" t="str">
            <v/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</row>
        <row r="627">
          <cell r="B627" t="str">
            <v>New Tariff 5</v>
          </cell>
          <cell r="C627" t="str">
            <v/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</row>
        <row r="628">
          <cell r="B628" t="str">
            <v>New Tariff 6</v>
          </cell>
          <cell r="C628" t="str">
            <v/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B629" t="str">
            <v>New Tariff 7</v>
          </cell>
          <cell r="C629" t="str">
            <v/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0">
          <cell r="B630" t="str">
            <v>New Tariff 8</v>
          </cell>
          <cell r="C630" t="str">
            <v/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</row>
        <row r="631">
          <cell r="B631" t="str">
            <v>New Tariff 9</v>
          </cell>
          <cell r="C631" t="str">
            <v/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</row>
        <row r="632">
          <cell r="B632" t="str">
            <v>New Tariff 10</v>
          </cell>
          <cell r="C632" t="str">
            <v/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</row>
        <row r="633">
          <cell r="B633" t="str">
            <v>New Tariff 11</v>
          </cell>
          <cell r="C633" t="str">
            <v/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</row>
        <row r="634">
          <cell r="B634" t="str">
            <v>Non-Residential Single Rate</v>
          </cell>
          <cell r="C634" t="str">
            <v>ND1</v>
          </cell>
          <cell r="D634">
            <v>44477.62927412818</v>
          </cell>
          <cell r="E634">
            <v>0</v>
          </cell>
          <cell r="F634">
            <v>0</v>
          </cell>
          <cell r="G634">
            <v>89877179.774429992</v>
          </cell>
          <cell r="H634">
            <v>117724150.99699283</v>
          </cell>
          <cell r="I634">
            <v>63917254.719952963</v>
          </cell>
          <cell r="J634">
            <v>23050446.93517318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B635" t="str">
            <v>Non-Residential Single Rate (R)</v>
          </cell>
          <cell r="C635" t="str">
            <v>ND1.R</v>
          </cell>
          <cell r="D635">
            <v>0</v>
          </cell>
          <cell r="E635">
            <v>0</v>
          </cell>
          <cell r="F635">
            <v>0</v>
          </cell>
          <cell r="G635">
            <v>1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6">
          <cell r="B636" t="str">
            <v>New Tariff 2</v>
          </cell>
          <cell r="C636" t="str">
            <v/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</row>
        <row r="637">
          <cell r="B637" t="str">
            <v>New Tariff 3</v>
          </cell>
          <cell r="C637" t="str">
            <v/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</row>
        <row r="638">
          <cell r="B638" t="str">
            <v>New Tariff 4</v>
          </cell>
          <cell r="C638" t="str">
            <v/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</row>
        <row r="639">
          <cell r="B639" t="str">
            <v>New Tariff 5</v>
          </cell>
          <cell r="C639" t="str">
            <v/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</row>
        <row r="640">
          <cell r="B640" t="str">
            <v>New Tariff 6</v>
          </cell>
          <cell r="C640" t="str">
            <v/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1">
          <cell r="B641" t="str">
            <v>New Tariff 7</v>
          </cell>
          <cell r="C641" t="str">
            <v/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</row>
        <row r="642">
          <cell r="B642" t="str">
            <v>New Tariff 8</v>
          </cell>
          <cell r="C642" t="str">
            <v/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</row>
        <row r="643">
          <cell r="B643" t="str">
            <v>New Tariff 9</v>
          </cell>
          <cell r="C643" t="str">
            <v/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</row>
        <row r="644">
          <cell r="B644" t="str">
            <v>New Tariff 10</v>
          </cell>
          <cell r="C644" t="str">
            <v/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</row>
        <row r="645">
          <cell r="B645" t="str">
            <v>New Tariff 11</v>
          </cell>
          <cell r="C645" t="str">
            <v/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</row>
        <row r="646">
          <cell r="B646" t="str">
            <v>Non-Residential Two Rate 5d</v>
          </cell>
          <cell r="C646" t="str">
            <v>ND2</v>
          </cell>
          <cell r="D646">
            <v>39068.143724608133</v>
          </cell>
          <cell r="E646">
            <v>0</v>
          </cell>
          <cell r="F646">
            <v>0</v>
          </cell>
          <cell r="G646">
            <v>117707374.51033059</v>
          </cell>
          <cell r="H646">
            <v>268336073.74829569</v>
          </cell>
          <cell r="I646">
            <v>282554776.78970855</v>
          </cell>
          <cell r="J646">
            <v>184849118.12196329</v>
          </cell>
          <cell r="K646">
            <v>703303475.86258042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</row>
        <row r="647">
          <cell r="B647" t="str">
            <v>Business Sunraysia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1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</row>
        <row r="648">
          <cell r="B648" t="str">
            <v>Non-Residential Interval</v>
          </cell>
          <cell r="C648" t="str">
            <v>ND5</v>
          </cell>
          <cell r="D648">
            <v>6728.738687152867</v>
          </cell>
          <cell r="E648">
            <v>0</v>
          </cell>
          <cell r="F648">
            <v>0</v>
          </cell>
          <cell r="G648">
            <v>18478316.756841835</v>
          </cell>
          <cell r="H648">
            <v>39559497.313640378</v>
          </cell>
          <cell r="I648">
            <v>40495219.838304922</v>
          </cell>
          <cell r="J648">
            <v>23315985.763813864</v>
          </cell>
          <cell r="K648">
            <v>98896459.519997925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</row>
        <row r="649">
          <cell r="B649" t="str">
            <v>Non-Residential AMI</v>
          </cell>
          <cell r="C649" t="str">
            <v>ND7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</row>
        <row r="650">
          <cell r="B650" t="str">
            <v>New Tariff 4</v>
          </cell>
          <cell r="C650" t="str">
            <v/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</row>
        <row r="651">
          <cell r="B651" t="str">
            <v>New Tariff 5</v>
          </cell>
          <cell r="C651" t="str">
            <v/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</row>
        <row r="652">
          <cell r="B652" t="str">
            <v>New Tariff 6</v>
          </cell>
          <cell r="C652" t="str">
            <v/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</row>
        <row r="653">
          <cell r="B653" t="str">
            <v>New Tariff 7</v>
          </cell>
          <cell r="C653" t="str">
            <v/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</row>
        <row r="654">
          <cell r="B654" t="str">
            <v>New Tariff 8</v>
          </cell>
          <cell r="C654" t="str">
            <v/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</row>
        <row r="655">
          <cell r="B655" t="str">
            <v>New Tariff 9</v>
          </cell>
          <cell r="C655" t="str">
            <v/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</row>
        <row r="656">
          <cell r="B656" t="str">
            <v>New Tariff 10</v>
          </cell>
          <cell r="C656" t="str">
            <v/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B657" t="str">
            <v>New Tariff 11</v>
          </cell>
          <cell r="C657" t="str">
            <v/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B658" t="str">
            <v>Non-Residential Two Rate 7d</v>
          </cell>
          <cell r="C658" t="str">
            <v>ND3</v>
          </cell>
          <cell r="D658">
            <v>9309.8090726266219</v>
          </cell>
          <cell r="E658">
            <v>0</v>
          </cell>
          <cell r="F658">
            <v>0</v>
          </cell>
          <cell r="G658">
            <v>20784008.460371543</v>
          </cell>
          <cell r="H658">
            <v>40237320.243439898</v>
          </cell>
          <cell r="I658">
            <v>35543690.729637273</v>
          </cell>
          <cell r="J658">
            <v>40267155.961690448</v>
          </cell>
          <cell r="K658">
            <v>56355526.425084248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B659" t="str">
            <v>New Tariff  1</v>
          </cell>
          <cell r="C659" t="str">
            <v/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B660" t="str">
            <v>New Tariff  2</v>
          </cell>
          <cell r="C660" t="str">
            <v/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1">
          <cell r="B661" t="str">
            <v>New Tariff  3</v>
          </cell>
          <cell r="C661" t="str">
            <v/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</row>
        <row r="662">
          <cell r="B662" t="str">
            <v>New Tariff  4</v>
          </cell>
          <cell r="C662" t="str">
            <v/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</row>
        <row r="663">
          <cell r="B663" t="str">
            <v>New Tariff  5</v>
          </cell>
          <cell r="C663" t="str">
            <v/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</row>
        <row r="664">
          <cell r="B664" t="str">
            <v>New Tariff  6</v>
          </cell>
          <cell r="C664" t="str">
            <v/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</row>
        <row r="665">
          <cell r="B665" t="str">
            <v>New Tariff  7</v>
          </cell>
          <cell r="C665" t="str">
            <v/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</row>
        <row r="666">
          <cell r="B666" t="str">
            <v>New Tariff  8</v>
          </cell>
          <cell r="C666" t="str">
            <v/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</row>
        <row r="667">
          <cell r="B667" t="str">
            <v>New Tariff  9</v>
          </cell>
          <cell r="C667" t="str">
            <v/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B668" t="str">
            <v>New Tariff  10</v>
          </cell>
          <cell r="C668" t="str">
            <v/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</row>
        <row r="669">
          <cell r="B669" t="str">
            <v>New Tariff  11</v>
          </cell>
          <cell r="C669" t="str">
            <v/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</row>
        <row r="670">
          <cell r="B670" t="str">
            <v>Unmetered supplies</v>
          </cell>
          <cell r="C670" t="str">
            <v>PL2</v>
          </cell>
          <cell r="D670">
            <v>6488.1713825299767</v>
          </cell>
          <cell r="E670">
            <v>0</v>
          </cell>
          <cell r="F670">
            <v>0</v>
          </cell>
          <cell r="G670">
            <v>31109240.260363892</v>
          </cell>
          <cell r="H670">
            <v>0</v>
          </cell>
          <cell r="I670">
            <v>0</v>
          </cell>
          <cell r="J670">
            <v>0</v>
          </cell>
          <cell r="K670">
            <v>76721914.98032622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</row>
        <row r="671">
          <cell r="B671" t="str">
            <v>New Tariff 1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B672" t="str">
            <v>New Tariff 2</v>
          </cell>
          <cell r="C672" t="str">
            <v/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B673" t="str">
            <v>Large Low Voltage Demand (kVa)</v>
          </cell>
          <cell r="C673" t="str">
            <v>DLk</v>
          </cell>
          <cell r="D673">
            <v>1.0555302224248873</v>
          </cell>
          <cell r="E673">
            <v>0</v>
          </cell>
          <cell r="F673">
            <v>1.0903071814844438</v>
          </cell>
          <cell r="G673">
            <v>1.086140089418778</v>
          </cell>
          <cell r="H673">
            <v>0</v>
          </cell>
          <cell r="I673">
            <v>0</v>
          </cell>
          <cell r="J673">
            <v>0</v>
          </cell>
          <cell r="K673">
            <v>1.086140089418778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B674" t="str">
            <v>Large Low Voltage Demand Docklands (kVa)</v>
          </cell>
          <cell r="C674" t="str">
            <v>DLDKk</v>
          </cell>
          <cell r="D674">
            <v>1.0555302224248873</v>
          </cell>
          <cell r="E674">
            <v>0</v>
          </cell>
          <cell r="F674">
            <v>1.0903071814844438</v>
          </cell>
          <cell r="G674">
            <v>1.086140089418778</v>
          </cell>
          <cell r="H674">
            <v>0</v>
          </cell>
          <cell r="I674">
            <v>0</v>
          </cell>
          <cell r="J674">
            <v>0</v>
          </cell>
          <cell r="K674">
            <v>1.086140089418778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5">
          <cell r="B675" t="str">
            <v>Large Low Voltage Demand CXX (kVa)</v>
          </cell>
          <cell r="C675" t="str">
            <v>DLCXXk</v>
          </cell>
          <cell r="D675">
            <v>1.0555302224248873</v>
          </cell>
          <cell r="E675">
            <v>0</v>
          </cell>
          <cell r="F675">
            <v>1.0903071814844438</v>
          </cell>
          <cell r="G675">
            <v>1.086140089418778</v>
          </cell>
          <cell r="H675">
            <v>0</v>
          </cell>
          <cell r="I675">
            <v>0</v>
          </cell>
          <cell r="J675">
            <v>0</v>
          </cell>
          <cell r="K675">
            <v>1.0861400894187778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</row>
        <row r="676">
          <cell r="B676" t="str">
            <v>New Tariff 6</v>
          </cell>
          <cell r="C676" t="str">
            <v/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</row>
        <row r="677">
          <cell r="B677" t="str">
            <v>New Tariff 7</v>
          </cell>
          <cell r="C677" t="str">
            <v/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</row>
        <row r="678">
          <cell r="B678" t="str">
            <v>New Tariff 8</v>
          </cell>
          <cell r="C678" t="str">
            <v/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</row>
        <row r="679">
          <cell r="B679" t="str">
            <v>New Tariff 9</v>
          </cell>
          <cell r="C679" t="str">
            <v/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</row>
        <row r="680">
          <cell r="B680" t="str">
            <v>New Tariff 10</v>
          </cell>
          <cell r="C680" t="str">
            <v/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</row>
        <row r="681">
          <cell r="B681" t="str">
            <v>New Tariff 11</v>
          </cell>
          <cell r="C681" t="str">
            <v/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B682" t="str">
            <v>Large Low Voltage Demand</v>
          </cell>
          <cell r="C682" t="str">
            <v>DL</v>
          </cell>
          <cell r="D682">
            <v>765.25941125804331</v>
          </cell>
          <cell r="E682">
            <v>348014.20672198571</v>
          </cell>
          <cell r="F682">
            <v>0</v>
          </cell>
          <cell r="G682">
            <v>608807132.21025562</v>
          </cell>
          <cell r="H682">
            <v>0</v>
          </cell>
          <cell r="I682">
            <v>0</v>
          </cell>
          <cell r="J682">
            <v>0</v>
          </cell>
          <cell r="K682">
            <v>443071802.47688681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3">
          <cell r="B683" t="str">
            <v>Large Low Voltage Demand A</v>
          </cell>
          <cell r="C683" t="str">
            <v>DL.A</v>
          </cell>
          <cell r="D683">
            <v>1.0555302224248873</v>
          </cell>
          <cell r="E683">
            <v>1344.7310298334648</v>
          </cell>
          <cell r="F683">
            <v>0</v>
          </cell>
          <cell r="G683">
            <v>3330618.4559243135</v>
          </cell>
          <cell r="H683">
            <v>0</v>
          </cell>
          <cell r="I683">
            <v>0</v>
          </cell>
          <cell r="J683">
            <v>0</v>
          </cell>
          <cell r="K683">
            <v>3222516.9321779227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</row>
        <row r="684">
          <cell r="B684" t="str">
            <v>Large Low Voltage Demand C</v>
          </cell>
          <cell r="C684" t="str">
            <v>DL.C</v>
          </cell>
          <cell r="D684">
            <v>500.32132542939667</v>
          </cell>
          <cell r="E684">
            <v>233239.69621603569</v>
          </cell>
          <cell r="F684">
            <v>0</v>
          </cell>
          <cell r="G684">
            <v>453487572.63328248</v>
          </cell>
          <cell r="H684">
            <v>0</v>
          </cell>
          <cell r="I684">
            <v>0</v>
          </cell>
          <cell r="J684">
            <v>0</v>
          </cell>
          <cell r="K684">
            <v>314366518.20376581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</row>
        <row r="685">
          <cell r="B685" t="str">
            <v>Large Low Voltage Demand S</v>
          </cell>
          <cell r="C685" t="str">
            <v>DL.S</v>
          </cell>
          <cell r="D685">
            <v>63.331813345493245</v>
          </cell>
          <cell r="E685">
            <v>18658.750409271899</v>
          </cell>
          <cell r="F685">
            <v>0</v>
          </cell>
          <cell r="G685">
            <v>22203554.884965181</v>
          </cell>
          <cell r="H685">
            <v>0</v>
          </cell>
          <cell r="I685">
            <v>0</v>
          </cell>
          <cell r="J685">
            <v>0</v>
          </cell>
          <cell r="K685">
            <v>13599645.538776135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</row>
        <row r="686">
          <cell r="B686" t="str">
            <v>Large Low Voltage Demand Docklands</v>
          </cell>
          <cell r="C686" t="str">
            <v>DL.DK</v>
          </cell>
          <cell r="D686">
            <v>8.444241779399098</v>
          </cell>
          <cell r="E686">
            <v>2212.849484549241</v>
          </cell>
          <cell r="F686">
            <v>0</v>
          </cell>
          <cell r="G686">
            <v>4695221.19041635</v>
          </cell>
          <cell r="H686">
            <v>0</v>
          </cell>
          <cell r="I686">
            <v>0</v>
          </cell>
          <cell r="J686">
            <v>0</v>
          </cell>
          <cell r="K686">
            <v>4771126.430048015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</row>
        <row r="687">
          <cell r="B687" t="str">
            <v>Large Low Voltage Demand CXX</v>
          </cell>
          <cell r="C687" t="str">
            <v>DL.CXX</v>
          </cell>
          <cell r="D687">
            <v>736.76009525257143</v>
          </cell>
          <cell r="E687">
            <v>108889.06751427501</v>
          </cell>
          <cell r="F687">
            <v>0</v>
          </cell>
          <cell r="G687">
            <v>194222157.77344286</v>
          </cell>
          <cell r="H687">
            <v>0</v>
          </cell>
          <cell r="I687">
            <v>0</v>
          </cell>
          <cell r="J687">
            <v>0</v>
          </cell>
          <cell r="K687">
            <v>135969136.40720594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</row>
        <row r="688">
          <cell r="B688" t="str">
            <v>Large Low Voltage Demand EN.R</v>
          </cell>
          <cell r="C688" t="str">
            <v>DL.R</v>
          </cell>
          <cell r="D688">
            <v>0</v>
          </cell>
          <cell r="E688">
            <v>0.27402584364284582</v>
          </cell>
          <cell r="F688">
            <v>0</v>
          </cell>
          <cell r="G688">
            <v>1.086140089418778</v>
          </cell>
          <cell r="H688">
            <v>0</v>
          </cell>
          <cell r="I688">
            <v>0</v>
          </cell>
          <cell r="J688">
            <v>0</v>
          </cell>
          <cell r="K688">
            <v>0.25691506795656976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</row>
        <row r="689">
          <cell r="B689" t="str">
            <v>Large Low Voltage Demand EN.NR</v>
          </cell>
          <cell r="C689" t="str">
            <v>DL.NR</v>
          </cell>
          <cell r="D689">
            <v>9.4997720018239846</v>
          </cell>
          <cell r="E689">
            <v>2631.919266834786</v>
          </cell>
          <cell r="F689">
            <v>0</v>
          </cell>
          <cell r="G689">
            <v>10616116.273450613</v>
          </cell>
          <cell r="H689">
            <v>0</v>
          </cell>
          <cell r="I689">
            <v>0</v>
          </cell>
          <cell r="J689">
            <v>0</v>
          </cell>
          <cell r="K689">
            <v>6611061.7833014904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</row>
        <row r="690">
          <cell r="B690" t="str">
            <v>Large Low Voltage Demand EN.R CXX</v>
          </cell>
          <cell r="C690" t="str">
            <v>DL.CXXR</v>
          </cell>
          <cell r="D690">
            <v>1.0555302224248873</v>
          </cell>
          <cell r="E690">
            <v>75.556731826219959</v>
          </cell>
          <cell r="F690">
            <v>0</v>
          </cell>
          <cell r="G690">
            <v>1798.6479880774964</v>
          </cell>
          <cell r="H690">
            <v>0</v>
          </cell>
          <cell r="I690">
            <v>0</v>
          </cell>
          <cell r="J690">
            <v>0</v>
          </cell>
          <cell r="K690">
            <v>1431.8724477740636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</row>
        <row r="691">
          <cell r="B691" t="str">
            <v>Large Low Voltage Demand EN.NR CXX</v>
          </cell>
          <cell r="C691" t="str">
            <v>DL.CXXNR</v>
          </cell>
          <cell r="D691">
            <v>0</v>
          </cell>
          <cell r="E691">
            <v>0.27402584364284582</v>
          </cell>
          <cell r="F691">
            <v>0</v>
          </cell>
          <cell r="G691">
            <v>1.086140089418778</v>
          </cell>
          <cell r="H691">
            <v>0</v>
          </cell>
          <cell r="I691">
            <v>0</v>
          </cell>
          <cell r="J691">
            <v>0</v>
          </cell>
          <cell r="K691">
            <v>0.33980992011397981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B692" t="str">
            <v>New Tariff 10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B693" t="str">
            <v>New Tariff 11</v>
          </cell>
          <cell r="C693" t="str">
            <v/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B694" t="str">
            <v>High Voltage Demand</v>
          </cell>
          <cell r="C694" t="str">
            <v>DH</v>
          </cell>
          <cell r="D694">
            <v>102.29066410009625</v>
          </cell>
          <cell r="E694">
            <v>251888.64745116161</v>
          </cell>
          <cell r="F694">
            <v>0</v>
          </cell>
          <cell r="G694">
            <v>536350887.04197228</v>
          </cell>
          <cell r="H694">
            <v>0</v>
          </cell>
          <cell r="I694">
            <v>0</v>
          </cell>
          <cell r="J694">
            <v>0</v>
          </cell>
          <cell r="K694">
            <v>481863796.99042916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5">
          <cell r="B695" t="str">
            <v>High Voltage Demand A</v>
          </cell>
          <cell r="C695" t="str">
            <v>DH.A</v>
          </cell>
          <cell r="D695">
            <v>2.0458132820019244</v>
          </cell>
          <cell r="E695">
            <v>4774.1772703880615</v>
          </cell>
          <cell r="F695">
            <v>0</v>
          </cell>
          <cell r="G695">
            <v>6554289.0735006053</v>
          </cell>
          <cell r="H695">
            <v>0</v>
          </cell>
          <cell r="I695">
            <v>0</v>
          </cell>
          <cell r="J695">
            <v>0</v>
          </cell>
          <cell r="K695">
            <v>6316234.1063989466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</row>
        <row r="696">
          <cell r="B696" t="str">
            <v>High Voltage Demand C</v>
          </cell>
          <cell r="C696" t="str">
            <v>DH.C</v>
          </cell>
          <cell r="D696">
            <v>48.076612127045244</v>
          </cell>
          <cell r="E696">
            <v>127483.23739576245</v>
          </cell>
          <cell r="F696">
            <v>0</v>
          </cell>
          <cell r="G696">
            <v>301736400.83895528</v>
          </cell>
          <cell r="H696">
            <v>0</v>
          </cell>
          <cell r="I696">
            <v>0</v>
          </cell>
          <cell r="J696">
            <v>0</v>
          </cell>
          <cell r="K696">
            <v>271896119.73696816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</row>
        <row r="697">
          <cell r="B697" t="str">
            <v>High Voltage Demand D1</v>
          </cell>
          <cell r="C697" t="str">
            <v>DH.D1</v>
          </cell>
          <cell r="D697">
            <v>1.0229066410009622</v>
          </cell>
          <cell r="E697">
            <v>22786.002493754138</v>
          </cell>
          <cell r="F697">
            <v>0</v>
          </cell>
          <cell r="G697">
            <v>87166851.78531079</v>
          </cell>
          <cell r="H697">
            <v>0</v>
          </cell>
          <cell r="I697">
            <v>0</v>
          </cell>
          <cell r="J697">
            <v>0</v>
          </cell>
          <cell r="K697">
            <v>94311881.693489283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</row>
        <row r="698">
          <cell r="B698" t="str">
            <v>High Voltage Demand D2</v>
          </cell>
          <cell r="C698" t="str">
            <v>DH.D2</v>
          </cell>
          <cell r="D698">
            <v>1.0229066410009622</v>
          </cell>
          <cell r="E698">
            <v>12802.69674428301</v>
          </cell>
          <cell r="F698">
            <v>0</v>
          </cell>
          <cell r="G698">
            <v>42795970.241643399</v>
          </cell>
          <cell r="H698">
            <v>0</v>
          </cell>
          <cell r="I698">
            <v>0</v>
          </cell>
          <cell r="J698">
            <v>0</v>
          </cell>
          <cell r="K698">
            <v>46884853.3222275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699">
          <cell r="B699" t="str">
            <v>High Voltage Demand Docklands</v>
          </cell>
          <cell r="C699" t="str">
            <v>DH.DK</v>
          </cell>
          <cell r="D699">
            <v>1.0229066410009622</v>
          </cell>
          <cell r="E699">
            <v>1035.7969185532513</v>
          </cell>
          <cell r="F699">
            <v>0</v>
          </cell>
          <cell r="G699">
            <v>1296022.5866183802</v>
          </cell>
          <cell r="H699">
            <v>0</v>
          </cell>
          <cell r="I699">
            <v>0</v>
          </cell>
          <cell r="J699">
            <v>0</v>
          </cell>
          <cell r="K699">
            <v>521613.36625330563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</row>
        <row r="700">
          <cell r="B700" t="str">
            <v>High Voltage Demand D3</v>
          </cell>
          <cell r="C700" t="str">
            <v>DH.D3</v>
          </cell>
          <cell r="D700">
            <v>1.0229066410009622</v>
          </cell>
          <cell r="E700">
            <v>14980.638726963838</v>
          </cell>
          <cell r="F700">
            <v>0</v>
          </cell>
          <cell r="G700">
            <v>19533879.059734665</v>
          </cell>
          <cell r="H700">
            <v>0</v>
          </cell>
          <cell r="I700">
            <v>0</v>
          </cell>
          <cell r="J700">
            <v>0</v>
          </cell>
          <cell r="K700">
            <v>20730843.470162496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</row>
        <row r="701">
          <cell r="B701" t="str">
            <v>High Voltage Demand D4</v>
          </cell>
          <cell r="C701" t="str">
            <v>DH.D4</v>
          </cell>
          <cell r="D701">
            <v>1.0229066410009622</v>
          </cell>
          <cell r="E701">
            <v>11371.680767138378</v>
          </cell>
          <cell r="F701">
            <v>0</v>
          </cell>
          <cell r="G701">
            <v>27009584.839897864</v>
          </cell>
          <cell r="H701">
            <v>0</v>
          </cell>
          <cell r="I701">
            <v>0</v>
          </cell>
          <cell r="J701">
            <v>0</v>
          </cell>
          <cell r="K701">
            <v>29352053.367740594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</row>
        <row r="702">
          <cell r="B702" t="str">
            <v>High Voltage Demand D5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1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3">
          <cell r="B703" t="str">
            <v>High Voltage Demand EN.R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1.0438482384823848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</row>
        <row r="704">
          <cell r="B704" t="str">
            <v>High Voltage Demand EN.NR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1.0438482384823848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</row>
        <row r="705">
          <cell r="B705" t="str">
            <v>New Tariff 11</v>
          </cell>
          <cell r="C705" t="str">
            <v/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</row>
        <row r="706">
          <cell r="B706" t="str">
            <v>New Tariff 1</v>
          </cell>
          <cell r="C706" t="str">
            <v/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</row>
        <row r="707">
          <cell r="B707" t="str">
            <v>New Tariff 2</v>
          </cell>
          <cell r="C707" t="str">
            <v/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</row>
        <row r="708">
          <cell r="B708" t="str">
            <v>High Voltage Demand (kVa)</v>
          </cell>
          <cell r="C708" t="str">
            <v>DHk</v>
          </cell>
          <cell r="D708">
            <v>1.0229066410009624</v>
          </cell>
          <cell r="E708">
            <v>0</v>
          </cell>
          <cell r="F708">
            <v>1.0371041258425351</v>
          </cell>
          <cell r="G708">
            <v>1.0438482384823848</v>
          </cell>
          <cell r="H708">
            <v>0</v>
          </cell>
          <cell r="I708">
            <v>0</v>
          </cell>
          <cell r="J708">
            <v>0</v>
          </cell>
          <cell r="K708">
            <v>1.0438482384823848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</row>
        <row r="709">
          <cell r="B709" t="str">
            <v>High Voltage Demand Docklands (kVa)</v>
          </cell>
          <cell r="C709" t="str">
            <v>DHDKk</v>
          </cell>
          <cell r="D709">
            <v>1.0229066410009622</v>
          </cell>
          <cell r="E709">
            <v>0</v>
          </cell>
          <cell r="F709">
            <v>1.0371041258425351</v>
          </cell>
          <cell r="G709">
            <v>1.0438482384823846</v>
          </cell>
          <cell r="H709">
            <v>0</v>
          </cell>
          <cell r="I709">
            <v>0</v>
          </cell>
          <cell r="J709">
            <v>0</v>
          </cell>
          <cell r="K709">
            <v>1.0438482384823846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</row>
        <row r="710">
          <cell r="B710" t="str">
            <v>New Tariff 5</v>
          </cell>
          <cell r="C710" t="str">
            <v/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</row>
        <row r="711">
          <cell r="B711" t="str">
            <v>New Tariff 6</v>
          </cell>
          <cell r="C711" t="str">
            <v/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</row>
        <row r="712">
          <cell r="B712" t="str">
            <v>New Tariff 7</v>
          </cell>
          <cell r="C712" t="str">
            <v/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</row>
        <row r="713">
          <cell r="B713" t="str">
            <v>New Tariff 8</v>
          </cell>
          <cell r="C713" t="str">
            <v/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</row>
        <row r="714">
          <cell r="B714" t="str">
            <v>New Tariff 9</v>
          </cell>
          <cell r="C714" t="str">
            <v/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</row>
        <row r="715">
          <cell r="B715" t="str">
            <v>New Tariff 10</v>
          </cell>
          <cell r="C715" t="str">
            <v/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6">
          <cell r="B716" t="str">
            <v>New Tariff 11</v>
          </cell>
          <cell r="C716" t="str">
            <v/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</row>
        <row r="717">
          <cell r="B717" t="str">
            <v>New Tariff 12</v>
          </cell>
          <cell r="C717" t="str">
            <v/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</row>
        <row r="718">
          <cell r="B718" t="str">
            <v>New Tariff 1</v>
          </cell>
          <cell r="C718" t="str">
            <v/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</row>
        <row r="719">
          <cell r="B719" t="str">
            <v>Subtransmission Demand A</v>
          </cell>
          <cell r="C719" t="str">
            <v>DS.A</v>
          </cell>
          <cell r="D719">
            <v>3</v>
          </cell>
          <cell r="E719">
            <v>44343.600652420886</v>
          </cell>
          <cell r="F719">
            <v>0</v>
          </cell>
          <cell r="G719">
            <v>118824328.51139283</v>
          </cell>
          <cell r="H719">
            <v>0</v>
          </cell>
          <cell r="I719">
            <v>0</v>
          </cell>
          <cell r="J719">
            <v>0</v>
          </cell>
          <cell r="K719">
            <v>98634157.372984201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B720" t="str">
            <v>Subtransmission Demand G</v>
          </cell>
          <cell r="C720" t="str">
            <v>DS.G</v>
          </cell>
          <cell r="D720">
            <v>4</v>
          </cell>
          <cell r="E720">
            <v>77334.458831243828</v>
          </cell>
          <cell r="F720">
            <v>0</v>
          </cell>
          <cell r="G720">
            <v>208303948.98269752</v>
          </cell>
          <cell r="H720">
            <v>0</v>
          </cell>
          <cell r="I720">
            <v>0</v>
          </cell>
          <cell r="J720">
            <v>0</v>
          </cell>
          <cell r="K720">
            <v>212382709.8865177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1">
          <cell r="B721" t="str">
            <v>Subtransmission Demand S</v>
          </cell>
          <cell r="C721" t="str">
            <v>DS.S</v>
          </cell>
          <cell r="D721">
            <v>2</v>
          </cell>
          <cell r="E721">
            <v>93948.547965682345</v>
          </cell>
          <cell r="F721">
            <v>0</v>
          </cell>
          <cell r="G721">
            <v>187879587.47617367</v>
          </cell>
          <cell r="H721">
            <v>0</v>
          </cell>
          <cell r="I721">
            <v>0</v>
          </cell>
          <cell r="J721">
            <v>0</v>
          </cell>
          <cell r="K721">
            <v>234376475.11061507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</row>
        <row r="722">
          <cell r="B722" t="str">
            <v>Subtransmission Demand (kVa)</v>
          </cell>
          <cell r="C722" t="str">
            <v>DSk</v>
          </cell>
          <cell r="D722">
            <v>1</v>
          </cell>
          <cell r="E722">
            <v>0</v>
          </cell>
          <cell r="F722">
            <v>1.0056638729822545</v>
          </cell>
          <cell r="G722">
            <v>1.0082501298268649</v>
          </cell>
          <cell r="H722">
            <v>0</v>
          </cell>
          <cell r="I722">
            <v>0</v>
          </cell>
          <cell r="J722">
            <v>0</v>
          </cell>
          <cell r="K722">
            <v>1.0082501298268649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</row>
        <row r="723">
          <cell r="B723" t="str">
            <v>New Tariff 5</v>
          </cell>
          <cell r="C723" t="str">
            <v/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</row>
        <row r="724">
          <cell r="B724" t="str">
            <v>New Tariff 6</v>
          </cell>
          <cell r="C724" t="str">
            <v/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</row>
        <row r="725">
          <cell r="B725" t="str">
            <v>New Tariff 7</v>
          </cell>
          <cell r="C725" t="str">
            <v/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</row>
        <row r="726">
          <cell r="B726" t="str">
            <v>New Tariff 8</v>
          </cell>
          <cell r="C726" t="str">
            <v/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B727" t="str">
            <v>New Tariff 9</v>
          </cell>
          <cell r="C727" t="str">
            <v/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</row>
        <row r="728">
          <cell r="B728" t="str">
            <v>New Tariff 10</v>
          </cell>
          <cell r="C728" t="str">
            <v/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</row>
        <row r="729">
          <cell r="B729" t="str">
            <v>New Tariff 11</v>
          </cell>
          <cell r="C729" t="str">
            <v/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</row>
        <row r="730">
          <cell r="B730" t="str">
            <v xml:space="preserve">Total </v>
          </cell>
          <cell r="D730">
            <v>729599.05420697434</v>
          </cell>
          <cell r="E730">
            <v>1377816.8106436513</v>
          </cell>
          <cell r="F730">
            <v>6.3507936691206561</v>
          </cell>
          <cell r="G730">
            <v>4986258324.2020798</v>
          </cell>
          <cell r="H730">
            <v>1351341806.7293627</v>
          </cell>
          <cell r="I730">
            <v>449701684.12757653</v>
          </cell>
          <cell r="J730">
            <v>277775103.41555583</v>
          </cell>
          <cell r="K730">
            <v>4152679210.1411085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</row>
        <row r="738">
          <cell r="E738" t="str">
            <v>Max Demand</v>
          </cell>
          <cell r="G738" t="str">
            <v>Peak consumption</v>
          </cell>
          <cell r="K738" t="str">
            <v>Off Peak consumption</v>
          </cell>
          <cell r="M738" t="str">
            <v>Summer Time of Use Tariffs</v>
          </cell>
          <cell r="Q738" t="str">
            <v>Winter Time of use tariffs</v>
          </cell>
        </row>
        <row r="739">
          <cell r="B739" t="str">
            <v>Network Tariffs</v>
          </cell>
          <cell r="C739" t="str">
            <v>Network Tariff Category</v>
          </cell>
          <cell r="D739" t="str">
            <v>Customer No</v>
          </cell>
          <cell r="E739" t="str">
            <v>kW</v>
          </cell>
          <cell r="F739" t="str">
            <v>kVA</v>
          </cell>
          <cell r="G739" t="str">
            <v>Block1</v>
          </cell>
          <cell r="H739" t="str">
            <v>Block 2</v>
          </cell>
          <cell r="I739" t="str">
            <v>Block 3</v>
          </cell>
          <cell r="J739" t="str">
            <v>Block 4</v>
          </cell>
          <cell r="K739" t="str">
            <v>Block 1</v>
          </cell>
          <cell r="L739" t="str">
            <v>Block 2</v>
          </cell>
          <cell r="M739" t="str">
            <v>Block 1</v>
          </cell>
          <cell r="N739" t="str">
            <v>Block 2</v>
          </cell>
          <cell r="O739" t="str">
            <v>Block 3</v>
          </cell>
          <cell r="P739" t="str">
            <v>Block 4</v>
          </cell>
          <cell r="Q739" t="str">
            <v>Block1</v>
          </cell>
          <cell r="R739" t="str">
            <v>Block 2</v>
          </cell>
          <cell r="S739" t="str">
            <v>Block 3</v>
          </cell>
          <cell r="T739" t="str">
            <v>Block 4</v>
          </cell>
        </row>
        <row r="740">
          <cell r="G740" t="str">
            <v>kWh</v>
          </cell>
          <cell r="H740" t="str">
            <v>kWh</v>
          </cell>
          <cell r="I740" t="str">
            <v>kWh</v>
          </cell>
          <cell r="J740" t="str">
            <v>kWh</v>
          </cell>
          <cell r="K740" t="str">
            <v>kWh</v>
          </cell>
          <cell r="L740" t="str">
            <v>kWh</v>
          </cell>
          <cell r="M740" t="str">
            <v>kWh</v>
          </cell>
          <cell r="N740" t="str">
            <v>kWh</v>
          </cell>
          <cell r="O740" t="str">
            <v>kWh</v>
          </cell>
          <cell r="P740" t="str">
            <v>kWh</v>
          </cell>
          <cell r="Q740" t="str">
            <v>kWh</v>
          </cell>
          <cell r="R740" t="str">
            <v>kWh</v>
          </cell>
          <cell r="S740" t="str">
            <v>kWh</v>
          </cell>
          <cell r="T740" t="str">
            <v>kWh</v>
          </cell>
        </row>
        <row r="741">
          <cell r="B741" t="str">
            <v>Residential Single Rate</v>
          </cell>
          <cell r="C741" t="str">
            <v>D1</v>
          </cell>
          <cell r="D741">
            <v>559713.24432023079</v>
          </cell>
          <cell r="E741">
            <v>0</v>
          </cell>
          <cell r="F741">
            <v>0</v>
          </cell>
          <cell r="G741">
            <v>1663791555.1169438</v>
          </cell>
          <cell r="H741">
            <v>830042687.94447994</v>
          </cell>
          <cell r="I741">
            <v>24811595.051412761</v>
          </cell>
          <cell r="J741">
            <v>4910047.0025048768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B742" t="str">
            <v>ClimateSaver</v>
          </cell>
          <cell r="C742" t="str">
            <v>D1.CS</v>
          </cell>
          <cell r="D742">
            <v>19245</v>
          </cell>
          <cell r="E742">
            <v>0</v>
          </cell>
          <cell r="F742">
            <v>0</v>
          </cell>
          <cell r="G742">
            <v>13491681.01753414</v>
          </cell>
          <cell r="H742">
            <v>3189127.7965171197</v>
          </cell>
          <cell r="I742">
            <v>65632.132962982738</v>
          </cell>
          <cell r="J742">
            <v>86.199259800291912</v>
          </cell>
          <cell r="K742">
            <v>21847963.810718544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</row>
        <row r="743">
          <cell r="B743" t="str">
            <v>ClimateSaver Interval</v>
          </cell>
          <cell r="C743" t="str">
            <v>D3.CS</v>
          </cell>
          <cell r="D743">
            <v>4151</v>
          </cell>
          <cell r="E743">
            <v>0</v>
          </cell>
          <cell r="F743">
            <v>0</v>
          </cell>
          <cell r="G743">
            <v>3891378.8336500404</v>
          </cell>
          <cell r="H743">
            <v>961055.14282355807</v>
          </cell>
          <cell r="I743">
            <v>11934.642210100836</v>
          </cell>
          <cell r="J743">
            <v>4583.4808315940045</v>
          </cell>
          <cell r="K743">
            <v>7746644.5331433974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</row>
        <row r="744">
          <cell r="B744" t="str">
            <v>New Tariff 3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</row>
        <row r="745">
          <cell r="B745" t="str">
            <v>New Tariff 4</v>
          </cell>
          <cell r="C745" t="str">
            <v/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</row>
        <row r="746">
          <cell r="B746" t="str">
            <v>New Tariff 5</v>
          </cell>
          <cell r="C746" t="str">
            <v/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</row>
        <row r="747">
          <cell r="B747" t="str">
            <v>New Tariff 6</v>
          </cell>
          <cell r="C747" t="str">
            <v/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</row>
        <row r="748">
          <cell r="B748" t="str">
            <v>New Tariff 7</v>
          </cell>
          <cell r="C748" t="str">
            <v/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</row>
        <row r="749">
          <cell r="B749" t="str">
            <v>New Tariff 8</v>
          </cell>
          <cell r="C749" t="str">
            <v/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</row>
        <row r="750">
          <cell r="B750" t="str">
            <v>New Tariff 9</v>
          </cell>
          <cell r="C750" t="str">
            <v/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</row>
        <row r="751">
          <cell r="B751" t="str">
            <v>New Tariff 10</v>
          </cell>
          <cell r="C751" t="str">
            <v/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</row>
        <row r="752">
          <cell r="B752" t="str">
            <v>New Tariff 11</v>
          </cell>
          <cell r="C752" t="str">
            <v/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</row>
        <row r="753">
          <cell r="B753" t="str">
            <v>Residential Two Rate 5d</v>
          </cell>
          <cell r="C753" t="str">
            <v>D2</v>
          </cell>
          <cell r="D753">
            <v>52554.945756343128</v>
          </cell>
          <cell r="E753">
            <v>0</v>
          </cell>
          <cell r="F753">
            <v>0</v>
          </cell>
          <cell r="G753">
            <v>109022576.78584833</v>
          </cell>
          <cell r="H753">
            <v>27882029.347124714</v>
          </cell>
          <cell r="I753">
            <v>855366.97719234508</v>
          </cell>
          <cell r="J753">
            <v>270686.54507823312</v>
          </cell>
          <cell r="K753">
            <v>265012367.82307807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</row>
        <row r="754">
          <cell r="B754" t="str">
            <v>Docklands Two Rate 5d</v>
          </cell>
          <cell r="C754" t="str">
            <v>D2.DK</v>
          </cell>
          <cell r="D754">
            <v>595.63284942032419</v>
          </cell>
          <cell r="E754">
            <v>0</v>
          </cell>
          <cell r="F754">
            <v>0</v>
          </cell>
          <cell r="G754">
            <v>2070144.888259226</v>
          </cell>
          <cell r="H754">
            <v>480715.46680337359</v>
          </cell>
          <cell r="I754">
            <v>105898.22737741425</v>
          </cell>
          <cell r="J754">
            <v>60280.46628833704</v>
          </cell>
          <cell r="K754">
            <v>2426939.5595221585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</row>
        <row r="755">
          <cell r="B755" t="str">
            <v>Residential Interval</v>
          </cell>
          <cell r="C755" t="str">
            <v>D3</v>
          </cell>
          <cell r="D755">
            <v>14212.856883010911</v>
          </cell>
          <cell r="E755">
            <v>0</v>
          </cell>
          <cell r="F755">
            <v>0</v>
          </cell>
          <cell r="G755">
            <v>35866699.80214677</v>
          </cell>
          <cell r="H755">
            <v>12707027.705226159</v>
          </cell>
          <cell r="I755">
            <v>1036535.4199277181</v>
          </cell>
          <cell r="J755">
            <v>982621.57056896039</v>
          </cell>
          <cell r="K755">
            <v>46036794.820428945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</row>
        <row r="756">
          <cell r="B756" t="str">
            <v>Residential AMI</v>
          </cell>
          <cell r="C756" t="str">
            <v>D4</v>
          </cell>
          <cell r="D756">
            <v>8364.1908439018753</v>
          </cell>
          <cell r="E756">
            <v>0</v>
          </cell>
          <cell r="F756">
            <v>0</v>
          </cell>
          <cell r="G756">
            <v>25879950.967293695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</row>
        <row r="757">
          <cell r="B757" t="str">
            <v>Residential Docklands AMI</v>
          </cell>
          <cell r="C757" t="str">
            <v>D4.DK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</row>
        <row r="758">
          <cell r="B758" t="str">
            <v>New Tariff 5</v>
          </cell>
          <cell r="C758" t="str">
            <v/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</row>
        <row r="759">
          <cell r="B759" t="str">
            <v>New Tariff 6</v>
          </cell>
          <cell r="C759" t="str">
            <v/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</row>
        <row r="760">
          <cell r="B760" t="str">
            <v>New Tariff 7</v>
          </cell>
          <cell r="C760" t="str">
            <v/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B761" t="str">
            <v>New Tariff 8</v>
          </cell>
          <cell r="C761" t="str">
            <v/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</row>
        <row r="762">
          <cell r="B762" t="str">
            <v>New Tariff 9</v>
          </cell>
          <cell r="C762" t="str">
            <v/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</row>
        <row r="763">
          <cell r="B763" t="str">
            <v>New Tariff 10</v>
          </cell>
          <cell r="C763" t="str">
            <v/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</row>
        <row r="764">
          <cell r="B764" t="str">
            <v>New Tariff 11</v>
          </cell>
          <cell r="C764" t="str">
            <v/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</row>
        <row r="765">
          <cell r="B765" t="str">
            <v>Dedicated circuit</v>
          </cell>
          <cell r="C765" t="str">
            <v>DD1</v>
          </cell>
          <cell r="D765">
            <v>141765.00394704833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412167823.17715526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</row>
        <row r="766">
          <cell r="B766" t="str">
            <v>Hot Water Interval</v>
          </cell>
          <cell r="C766" t="str">
            <v>D3.HW</v>
          </cell>
          <cell r="D766">
            <v>3806.2962532722331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10418644.611646181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</row>
        <row r="767">
          <cell r="B767" t="str">
            <v>Dedicated Circuit AMI - Slab Heat</v>
          </cell>
          <cell r="C767" t="str">
            <v>DCSH</v>
          </cell>
          <cell r="D767">
            <v>0.78125949369298697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0.78001924855164084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</row>
        <row r="768">
          <cell r="B768" t="str">
            <v>Dedicated Circuit AMI - Hot Water</v>
          </cell>
          <cell r="C768" t="str">
            <v>DCHW</v>
          </cell>
          <cell r="D768">
            <v>0.78125949369298697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0.78001924855164084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</row>
        <row r="769">
          <cell r="B769" t="str">
            <v>New Tariff 4</v>
          </cell>
          <cell r="C769" t="str">
            <v/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</row>
        <row r="770">
          <cell r="B770" t="str">
            <v>New Tariff 5</v>
          </cell>
          <cell r="C770" t="str">
            <v/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</row>
        <row r="771">
          <cell r="B771" t="str">
            <v>New Tariff 6</v>
          </cell>
          <cell r="C771" t="str">
            <v/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</row>
        <row r="772">
          <cell r="B772" t="str">
            <v>New Tariff 7</v>
          </cell>
          <cell r="C772" t="str">
            <v/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</row>
        <row r="773">
          <cell r="B773" t="str">
            <v>New Tariff 8</v>
          </cell>
          <cell r="C773" t="str">
            <v/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</row>
        <row r="774">
          <cell r="B774" t="str">
            <v>New Tariff 9</v>
          </cell>
          <cell r="C774" t="str">
            <v/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5">
          <cell r="B775" t="str">
            <v>New Tariff 10</v>
          </cell>
          <cell r="C775" t="str">
            <v/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</row>
        <row r="776">
          <cell r="B776" t="str">
            <v>New Tariff 11</v>
          </cell>
          <cell r="C776" t="str">
            <v/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</row>
        <row r="777">
          <cell r="B777" t="str">
            <v>Non-Residential Single Rate</v>
          </cell>
          <cell r="C777" t="str">
            <v>ND1</v>
          </cell>
          <cell r="D777">
            <v>43713.852847094509</v>
          </cell>
          <cell r="E777">
            <v>0</v>
          </cell>
          <cell r="F777">
            <v>0</v>
          </cell>
          <cell r="G777">
            <v>89608367.175814107</v>
          </cell>
          <cell r="H777">
            <v>117372051.22006643</v>
          </cell>
          <cell r="I777">
            <v>63726085.355484851</v>
          </cell>
          <cell r="J777">
            <v>22981505.624871138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</row>
        <row r="778">
          <cell r="B778" t="str">
            <v>Non-Residential Single Rate (R)</v>
          </cell>
          <cell r="C778" t="str">
            <v>ND1.R</v>
          </cell>
          <cell r="D778">
            <v>0</v>
          </cell>
          <cell r="E778">
            <v>0</v>
          </cell>
          <cell r="F778">
            <v>0</v>
          </cell>
          <cell r="G778">
            <v>1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</row>
        <row r="779">
          <cell r="B779" t="str">
            <v>New Tariff 2</v>
          </cell>
          <cell r="C779" t="str">
            <v/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</row>
        <row r="780">
          <cell r="B780" t="str">
            <v>New Tariff 3</v>
          </cell>
          <cell r="C780" t="str">
            <v/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</row>
        <row r="781">
          <cell r="B781" t="str">
            <v>New Tariff 4</v>
          </cell>
          <cell r="C781" t="str">
            <v/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</row>
        <row r="782">
          <cell r="B782" t="str">
            <v>New Tariff 5</v>
          </cell>
          <cell r="C782" t="str">
            <v/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</row>
        <row r="783">
          <cell r="B783" t="str">
            <v>New Tariff 6</v>
          </cell>
          <cell r="C783" t="str">
            <v/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</row>
        <row r="784">
          <cell r="B784" t="str">
            <v>New Tariff 7</v>
          </cell>
          <cell r="C784" t="str">
            <v/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</row>
        <row r="785">
          <cell r="B785" t="str">
            <v>New Tariff 8</v>
          </cell>
          <cell r="C785" t="str">
            <v/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</row>
        <row r="786">
          <cell r="B786" t="str">
            <v>New Tariff 9</v>
          </cell>
          <cell r="C786" t="str">
            <v/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</row>
        <row r="787">
          <cell r="B787" t="str">
            <v>New Tariff 10</v>
          </cell>
          <cell r="C787" t="str">
            <v/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</row>
        <row r="788">
          <cell r="B788" t="str">
            <v>New Tariff 11</v>
          </cell>
          <cell r="C788" t="str">
            <v/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</row>
        <row r="789">
          <cell r="B789" t="str">
            <v>Non-Residential Two Rate 5d</v>
          </cell>
          <cell r="C789" t="str">
            <v>ND2</v>
          </cell>
          <cell r="D789">
            <v>40456.955644438844</v>
          </cell>
          <cell r="E789">
            <v>0</v>
          </cell>
          <cell r="F789">
            <v>0</v>
          </cell>
          <cell r="G789">
            <v>122023328.26539908</v>
          </cell>
          <cell r="H789">
            <v>278175101.16634971</v>
          </cell>
          <cell r="I789">
            <v>292915158.66867954</v>
          </cell>
          <cell r="J789">
            <v>191626945.32946393</v>
          </cell>
          <cell r="K789">
            <v>735510189.08152652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</row>
        <row r="790">
          <cell r="B790" t="str">
            <v>Business Sunraysia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1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</row>
        <row r="791">
          <cell r="B791" t="str">
            <v>Non-Residential Interval</v>
          </cell>
          <cell r="C791" t="str">
            <v>ND5</v>
          </cell>
          <cell r="D791">
            <v>6967.9349120878578</v>
          </cell>
          <cell r="E791">
            <v>0</v>
          </cell>
          <cell r="F791">
            <v>0</v>
          </cell>
          <cell r="G791">
            <v>19155857.657960456</v>
          </cell>
          <cell r="H791">
            <v>41010017.824268565</v>
          </cell>
          <cell r="I791">
            <v>41980050.307513267</v>
          </cell>
          <cell r="J791">
            <v>24170908.547786284</v>
          </cell>
          <cell r="K791">
            <v>103425272.49966253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</row>
        <row r="792">
          <cell r="B792" t="str">
            <v>Non-Residential AMI</v>
          </cell>
          <cell r="C792" t="str">
            <v>ND7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</row>
        <row r="793">
          <cell r="B793" t="str">
            <v>New Tariff 4</v>
          </cell>
          <cell r="C793" t="str">
            <v/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</row>
        <row r="794">
          <cell r="B794" t="str">
            <v>New Tariff 5</v>
          </cell>
          <cell r="C794" t="str">
            <v/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</row>
        <row r="795">
          <cell r="B795" t="str">
            <v>New Tariff 6</v>
          </cell>
          <cell r="C795" t="str">
            <v/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</row>
        <row r="796">
          <cell r="B796" t="str">
            <v>New Tariff 7</v>
          </cell>
          <cell r="C796" t="str">
            <v/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</row>
        <row r="797">
          <cell r="B797" t="str">
            <v>New Tariff 8</v>
          </cell>
          <cell r="C797" t="str">
            <v/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</row>
        <row r="798">
          <cell r="B798" t="str">
            <v>New Tariff 9</v>
          </cell>
          <cell r="C798" t="str">
            <v/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</row>
        <row r="799">
          <cell r="B799" t="str">
            <v>New Tariff 10</v>
          </cell>
          <cell r="C799" t="str">
            <v/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</row>
        <row r="800">
          <cell r="B800" t="str">
            <v>New Tariff 11</v>
          </cell>
          <cell r="C800" t="str">
            <v/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</row>
        <row r="801">
          <cell r="B801" t="str">
            <v>Non-Residential Two Rate 7d</v>
          </cell>
          <cell r="C801" t="str">
            <v>ND3</v>
          </cell>
          <cell r="D801">
            <v>9146.6121327721667</v>
          </cell>
          <cell r="E801">
            <v>0</v>
          </cell>
          <cell r="F801">
            <v>0</v>
          </cell>
          <cell r="G801">
            <v>20148445.136237562</v>
          </cell>
          <cell r="H801">
            <v>39006885.55337882</v>
          </cell>
          <cell r="I801">
            <v>34456784.598166496</v>
          </cell>
          <cell r="J801">
            <v>39035808.912095577</v>
          </cell>
          <cell r="K801">
            <v>54037789.514007106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</row>
        <row r="802">
          <cell r="B802" t="str">
            <v>New Tariff  1</v>
          </cell>
          <cell r="C802" t="str">
            <v/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</row>
        <row r="803">
          <cell r="B803" t="str">
            <v>New Tariff  2</v>
          </cell>
          <cell r="C803" t="str">
            <v/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</row>
        <row r="804">
          <cell r="B804" t="str">
            <v>New Tariff  3</v>
          </cell>
          <cell r="C804" t="str">
            <v/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</row>
        <row r="805">
          <cell r="B805" t="str">
            <v>New Tariff  4</v>
          </cell>
          <cell r="C805" t="str">
            <v/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</row>
        <row r="806">
          <cell r="B806" t="str">
            <v>New Tariff  5</v>
          </cell>
          <cell r="C806" t="str">
            <v/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</row>
        <row r="807">
          <cell r="B807" t="str">
            <v>New Tariff  6</v>
          </cell>
          <cell r="C807" t="str">
            <v/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</row>
        <row r="808">
          <cell r="B808" t="str">
            <v>New Tariff  7</v>
          </cell>
          <cell r="C808" t="str">
            <v/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</row>
        <row r="809">
          <cell r="B809" t="str">
            <v>New Tariff  8</v>
          </cell>
          <cell r="C809" t="str">
            <v/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</row>
        <row r="810">
          <cell r="B810" t="str">
            <v>New Tariff  9</v>
          </cell>
          <cell r="C810" t="str">
            <v/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</row>
        <row r="811">
          <cell r="B811" t="str">
            <v>New Tariff  10</v>
          </cell>
          <cell r="C811" t="str">
            <v/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</row>
        <row r="812">
          <cell r="B812" t="str">
            <v>New Tariff  11</v>
          </cell>
          <cell r="C812" t="str">
            <v/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</row>
        <row r="813">
          <cell r="B813" t="str">
            <v>Unmetered supplies</v>
          </cell>
          <cell r="C813" t="str">
            <v>PL2</v>
          </cell>
          <cell r="D813">
            <v>6549.542885128837</v>
          </cell>
          <cell r="E813">
            <v>0</v>
          </cell>
          <cell r="F813">
            <v>0</v>
          </cell>
          <cell r="G813">
            <v>32009243.742499188</v>
          </cell>
          <cell r="H813">
            <v>0</v>
          </cell>
          <cell r="I813">
            <v>0</v>
          </cell>
          <cell r="J813">
            <v>0</v>
          </cell>
          <cell r="K813">
            <v>78941512.439488783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</row>
        <row r="814">
          <cell r="B814" t="str">
            <v>New Tariff 1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</row>
        <row r="815">
          <cell r="B815" t="str">
            <v>New Tariff 2</v>
          </cell>
          <cell r="C815" t="str">
            <v/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</row>
        <row r="816">
          <cell r="B816" t="str">
            <v>Large Low Voltage Demand (kVa)</v>
          </cell>
          <cell r="C816" t="str">
            <v>DLk</v>
          </cell>
          <cell r="D816">
            <v>1.071338095961899</v>
          </cell>
          <cell r="E816">
            <v>0</v>
          </cell>
          <cell r="F816">
            <v>1.1164419909795591</v>
          </cell>
          <cell r="G816">
            <v>1.1109786388474914</v>
          </cell>
          <cell r="H816">
            <v>0</v>
          </cell>
          <cell r="I816">
            <v>0</v>
          </cell>
          <cell r="J816">
            <v>0</v>
          </cell>
          <cell r="K816">
            <v>1.1109786388474914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</row>
        <row r="817">
          <cell r="B817" t="str">
            <v>Large Low Voltage Demand Docklands (kVa)</v>
          </cell>
          <cell r="C817" t="str">
            <v>DLDKk</v>
          </cell>
          <cell r="D817">
            <v>1.071338095961899</v>
          </cell>
          <cell r="E817">
            <v>0</v>
          </cell>
          <cell r="F817">
            <v>1.1164419909795591</v>
          </cell>
          <cell r="G817">
            <v>1.1109786388474914</v>
          </cell>
          <cell r="H817">
            <v>0</v>
          </cell>
          <cell r="I817">
            <v>0</v>
          </cell>
          <cell r="J817">
            <v>0</v>
          </cell>
          <cell r="K817">
            <v>1.1109786388474914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</row>
        <row r="818">
          <cell r="B818" t="str">
            <v>Large Low Voltage Demand CXX (kVa)</v>
          </cell>
          <cell r="C818" t="str">
            <v>DLCXXk</v>
          </cell>
          <cell r="D818">
            <v>1.071338095961899</v>
          </cell>
          <cell r="E818">
            <v>0</v>
          </cell>
          <cell r="F818">
            <v>1.1164419909795591</v>
          </cell>
          <cell r="G818">
            <v>1.1109786388474914</v>
          </cell>
          <cell r="H818">
            <v>0</v>
          </cell>
          <cell r="I818">
            <v>0</v>
          </cell>
          <cell r="J818">
            <v>0</v>
          </cell>
          <cell r="K818">
            <v>1.1109786388474912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</row>
        <row r="819">
          <cell r="B819" t="str">
            <v>New Tariff 6</v>
          </cell>
          <cell r="C819" t="str">
            <v/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</row>
        <row r="820">
          <cell r="B820" t="str">
            <v>New Tariff 7</v>
          </cell>
          <cell r="C820" t="str">
            <v/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</row>
        <row r="821">
          <cell r="B821" t="str">
            <v>New Tariff 8</v>
          </cell>
          <cell r="C821" t="str">
            <v/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</row>
        <row r="822">
          <cell r="B822" t="str">
            <v>New Tariff 9</v>
          </cell>
          <cell r="C822" t="str">
            <v/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</row>
        <row r="823">
          <cell r="B823" t="str">
            <v>New Tariff 10</v>
          </cell>
          <cell r="C823" t="str">
            <v/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</row>
        <row r="824">
          <cell r="B824" t="str">
            <v>New Tariff 11</v>
          </cell>
          <cell r="C824" t="str">
            <v/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</row>
        <row r="825">
          <cell r="B825" t="str">
            <v>Large Low Voltage Demand</v>
          </cell>
          <cell r="C825" t="str">
            <v>DL</v>
          </cell>
          <cell r="D825">
            <v>776.7201195723768</v>
          </cell>
          <cell r="E825">
            <v>354687.76452201017</v>
          </cell>
          <cell r="F825">
            <v>0</v>
          </cell>
          <cell r="G825">
            <v>622729724.87880325</v>
          </cell>
          <cell r="H825">
            <v>0</v>
          </cell>
          <cell r="I825">
            <v>0</v>
          </cell>
          <cell r="J825">
            <v>0</v>
          </cell>
          <cell r="K825">
            <v>453204253.13726199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</row>
        <row r="826">
          <cell r="B826" t="str">
            <v>Large Low Voltage Demand A</v>
          </cell>
          <cell r="C826" t="str">
            <v>DL.A</v>
          </cell>
          <cell r="D826">
            <v>1.071338095961899</v>
          </cell>
          <cell r="E826">
            <v>1370.5177364671085</v>
          </cell>
          <cell r="F826">
            <v>0</v>
          </cell>
          <cell r="G826">
            <v>3406785.1787546352</v>
          </cell>
          <cell r="H826">
            <v>0</v>
          </cell>
          <cell r="I826">
            <v>0</v>
          </cell>
          <cell r="J826">
            <v>0</v>
          </cell>
          <cell r="K826">
            <v>3296211.5199061045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</row>
        <row r="827">
          <cell r="B827" t="str">
            <v>Large Low Voltage Demand C</v>
          </cell>
          <cell r="C827" t="str">
            <v>DL.C</v>
          </cell>
          <cell r="D827">
            <v>507.81425748594017</v>
          </cell>
          <cell r="E827">
            <v>237712.32567739938</v>
          </cell>
          <cell r="F827">
            <v>0</v>
          </cell>
          <cell r="G827">
            <v>463858217.81790745</v>
          </cell>
          <cell r="H827">
            <v>0</v>
          </cell>
          <cell r="I827">
            <v>0</v>
          </cell>
          <cell r="J827">
            <v>0</v>
          </cell>
          <cell r="K827">
            <v>321555653.72800124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</row>
        <row r="828">
          <cell r="B828" t="str">
            <v>Large Low Voltage Demand S</v>
          </cell>
          <cell r="C828" t="str">
            <v>DL.S</v>
          </cell>
          <cell r="D828">
            <v>64.280285757713926</v>
          </cell>
          <cell r="E828">
            <v>19016.552610812425</v>
          </cell>
          <cell r="F828">
            <v>0</v>
          </cell>
          <cell r="G828">
            <v>22711320.044244483</v>
          </cell>
          <cell r="H828">
            <v>0</v>
          </cell>
          <cell r="I828">
            <v>0</v>
          </cell>
          <cell r="J828">
            <v>0</v>
          </cell>
          <cell r="K828">
            <v>13910650.970965486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</row>
        <row r="829">
          <cell r="B829" t="str">
            <v>Large Low Voltage Demand Docklands</v>
          </cell>
          <cell r="C829" t="str">
            <v>DL.DK</v>
          </cell>
          <cell r="D829">
            <v>8.570704767695192</v>
          </cell>
          <cell r="E829">
            <v>2255.2833238944577</v>
          </cell>
          <cell r="F829">
            <v>0</v>
          </cell>
          <cell r="G829">
            <v>4802594.5253600106</v>
          </cell>
          <cell r="H829">
            <v>0</v>
          </cell>
          <cell r="I829">
            <v>0</v>
          </cell>
          <cell r="J829">
            <v>0</v>
          </cell>
          <cell r="K829">
            <v>4880235.6147820065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</row>
        <row r="830">
          <cell r="B830" t="str">
            <v>Large Low Voltage Demand CXX</v>
          </cell>
          <cell r="C830" t="str">
            <v>DL.CXX</v>
          </cell>
          <cell r="D830">
            <v>747.7939909814055</v>
          </cell>
          <cell r="E830">
            <v>110977.13596611208</v>
          </cell>
          <cell r="F830">
            <v>0</v>
          </cell>
          <cell r="G830">
            <v>198663754.86851794</v>
          </cell>
          <cell r="H830">
            <v>0</v>
          </cell>
          <cell r="I830">
            <v>0</v>
          </cell>
          <cell r="J830">
            <v>0</v>
          </cell>
          <cell r="K830">
            <v>139078565.98109922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</row>
        <row r="831">
          <cell r="B831" t="str">
            <v>Large Low Voltage Demand EN.R</v>
          </cell>
          <cell r="C831" t="str">
            <v>DL.R</v>
          </cell>
          <cell r="D831">
            <v>0</v>
          </cell>
          <cell r="E831">
            <v>0.27928059264713545</v>
          </cell>
          <cell r="F831">
            <v>0</v>
          </cell>
          <cell r="G831">
            <v>1.1109786388474914</v>
          </cell>
          <cell r="H831">
            <v>0</v>
          </cell>
          <cell r="I831">
            <v>0</v>
          </cell>
          <cell r="J831">
            <v>0</v>
          </cell>
          <cell r="K831">
            <v>0.26279036680299694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</row>
        <row r="832">
          <cell r="B832" t="str">
            <v>Large Low Voltage Demand EN.NR</v>
          </cell>
          <cell r="C832" t="str">
            <v>DL.NR</v>
          </cell>
          <cell r="D832">
            <v>9.642042863657089</v>
          </cell>
          <cell r="E832">
            <v>2682.3892333274221</v>
          </cell>
          <cell r="F832">
            <v>0</v>
          </cell>
          <cell r="G832">
            <v>10858892.441431096</v>
          </cell>
          <cell r="H832">
            <v>0</v>
          </cell>
          <cell r="I832">
            <v>0</v>
          </cell>
          <cell r="J832">
            <v>0</v>
          </cell>
          <cell r="K832">
            <v>6762247.7918841252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</row>
        <row r="833">
          <cell r="B833" t="str">
            <v>Large Low Voltage Demand EN.R CXX</v>
          </cell>
          <cell r="C833" t="str">
            <v>DL.CXXR</v>
          </cell>
          <cell r="D833">
            <v>1.071338095961899</v>
          </cell>
          <cell r="E833">
            <v>77.005615829469974</v>
          </cell>
          <cell r="F833">
            <v>0</v>
          </cell>
          <cell r="G833">
            <v>1839.7806259314455</v>
          </cell>
          <cell r="H833">
            <v>0</v>
          </cell>
          <cell r="I833">
            <v>0</v>
          </cell>
          <cell r="J833">
            <v>0</v>
          </cell>
          <cell r="K833">
            <v>1464.6174269126946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</row>
        <row r="834">
          <cell r="B834" t="str">
            <v>Large Low Voltage Demand EN.NR CXX</v>
          </cell>
          <cell r="C834" t="str">
            <v>DL.CXXNR</v>
          </cell>
          <cell r="D834">
            <v>0</v>
          </cell>
          <cell r="E834">
            <v>0.27928059264713545</v>
          </cell>
          <cell r="F834">
            <v>0</v>
          </cell>
          <cell r="G834">
            <v>1.1109786388474914</v>
          </cell>
          <cell r="H834">
            <v>0</v>
          </cell>
          <cell r="I834">
            <v>0</v>
          </cell>
          <cell r="J834">
            <v>0</v>
          </cell>
          <cell r="K834">
            <v>0.34758091170092592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</row>
        <row r="835">
          <cell r="B835" t="str">
            <v>New Tariff 10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</row>
        <row r="836">
          <cell r="B836" t="str">
            <v>New Tariff 11</v>
          </cell>
          <cell r="C836" t="str">
            <v/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</row>
        <row r="837">
          <cell r="B837" t="str">
            <v>High Voltage Demand</v>
          </cell>
          <cell r="C837" t="str">
            <v>DH</v>
          </cell>
          <cell r="D837">
            <v>102.66281681103625</v>
          </cell>
          <cell r="E837">
            <v>253032.91081295142</v>
          </cell>
          <cell r="F837">
            <v>0</v>
          </cell>
          <cell r="G837">
            <v>539943454.90263033</v>
          </cell>
          <cell r="H837">
            <v>0</v>
          </cell>
          <cell r="I837">
            <v>0</v>
          </cell>
          <cell r="J837">
            <v>0</v>
          </cell>
          <cell r="K837">
            <v>485091401.21763545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</row>
        <row r="838">
          <cell r="B838" t="str">
            <v>High Voltage Demand A</v>
          </cell>
          <cell r="C838" t="str">
            <v>DH.A</v>
          </cell>
          <cell r="D838">
            <v>2.0532563362207243</v>
          </cell>
          <cell r="E838">
            <v>4795.8650923223704</v>
          </cell>
          <cell r="F838">
            <v>0</v>
          </cell>
          <cell r="G838">
            <v>6598190.796875733</v>
          </cell>
          <cell r="H838">
            <v>0</v>
          </cell>
          <cell r="I838">
            <v>0</v>
          </cell>
          <cell r="J838">
            <v>0</v>
          </cell>
          <cell r="K838">
            <v>6358541.2978276527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</row>
        <row r="839">
          <cell r="B839" t="str">
            <v>High Voltage Demand C</v>
          </cell>
          <cell r="C839" t="str">
            <v>DH.C</v>
          </cell>
          <cell r="D839">
            <v>48.251523901187049</v>
          </cell>
          <cell r="E839">
            <v>128062.3599535689</v>
          </cell>
          <cell r="F839">
            <v>0</v>
          </cell>
          <cell r="G839">
            <v>303757481.66912431</v>
          </cell>
          <cell r="H839">
            <v>0</v>
          </cell>
          <cell r="I839">
            <v>0</v>
          </cell>
          <cell r="J839">
            <v>0</v>
          </cell>
          <cell r="K839">
            <v>273717325.37828231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</row>
        <row r="840">
          <cell r="B840" t="str">
            <v>High Voltage Demand D1</v>
          </cell>
          <cell r="C840" t="str">
            <v>DH.D1</v>
          </cell>
          <cell r="D840">
            <v>1.0266281681103624</v>
          </cell>
          <cell r="E840">
            <v>22889.51326360854</v>
          </cell>
          <cell r="F840">
            <v>0</v>
          </cell>
          <cell r="G840">
            <v>87750709.923340023</v>
          </cell>
          <cell r="H840">
            <v>0</v>
          </cell>
          <cell r="I840">
            <v>0</v>
          </cell>
          <cell r="J840">
            <v>0</v>
          </cell>
          <cell r="K840">
            <v>94943598.435711607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</row>
        <row r="841">
          <cell r="B841" t="str">
            <v>High Voltage Demand D2</v>
          </cell>
          <cell r="C841" t="str">
            <v>DH.D2</v>
          </cell>
          <cell r="D841">
            <v>1.0266281681103624</v>
          </cell>
          <cell r="E841">
            <v>12860.856002212366</v>
          </cell>
          <cell r="F841">
            <v>0</v>
          </cell>
          <cell r="G841">
            <v>43082624.801131018</v>
          </cell>
          <cell r="H841">
            <v>0</v>
          </cell>
          <cell r="I841">
            <v>0</v>
          </cell>
          <cell r="J841">
            <v>0</v>
          </cell>
          <cell r="K841">
            <v>47198895.903803244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</row>
        <row r="842">
          <cell r="B842" t="str">
            <v>High Voltage Demand Docklands</v>
          </cell>
          <cell r="C842" t="str">
            <v>DH.DK</v>
          </cell>
          <cell r="D842">
            <v>1.0266281681103624</v>
          </cell>
          <cell r="E842">
            <v>1040.5022694142308</v>
          </cell>
          <cell r="F842">
            <v>0</v>
          </cell>
          <cell r="G842">
            <v>1304703.5624568854</v>
          </cell>
          <cell r="H842">
            <v>0</v>
          </cell>
          <cell r="I842">
            <v>0</v>
          </cell>
          <cell r="J842">
            <v>0</v>
          </cell>
          <cell r="K842">
            <v>525107.21973721846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</row>
        <row r="843">
          <cell r="B843" t="str">
            <v>High Voltage Demand D3</v>
          </cell>
          <cell r="C843" t="str">
            <v>DH.D3</v>
          </cell>
          <cell r="D843">
            <v>1.0266281681103624</v>
          </cell>
          <cell r="E843">
            <v>15048.691798052712</v>
          </cell>
          <cell r="F843">
            <v>0</v>
          </cell>
          <cell r="G843">
            <v>19664720.245606501</v>
          </cell>
          <cell r="H843">
            <v>0</v>
          </cell>
          <cell r="I843">
            <v>0</v>
          </cell>
          <cell r="J843">
            <v>0</v>
          </cell>
          <cell r="K843">
            <v>20869702.123657018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</row>
        <row r="844">
          <cell r="B844" t="str">
            <v>High Voltage Demand D4</v>
          </cell>
          <cell r="C844" t="str">
            <v>DH.D4</v>
          </cell>
          <cell r="D844">
            <v>1.0266281681103624</v>
          </cell>
          <cell r="E844">
            <v>11423.339298777162</v>
          </cell>
          <cell r="F844">
            <v>0</v>
          </cell>
          <cell r="G844">
            <v>27190499.552206226</v>
          </cell>
          <cell r="H844">
            <v>0</v>
          </cell>
          <cell r="I844">
            <v>0</v>
          </cell>
          <cell r="J844">
            <v>0</v>
          </cell>
          <cell r="K844">
            <v>29548658.325653177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</row>
        <row r="845">
          <cell r="B845" t="str">
            <v>High Voltage Demand D5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1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</row>
        <row r="846">
          <cell r="B846" t="str">
            <v>High Voltage Demand EN.R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1.0508401084010839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</row>
        <row r="847">
          <cell r="B847" t="str">
            <v>High Voltage Demand EN.NR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1.0508401084010839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</row>
        <row r="848">
          <cell r="B848" t="str">
            <v>New Tariff 11</v>
          </cell>
          <cell r="C848" t="str">
            <v/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</row>
        <row r="849">
          <cell r="B849" t="str">
            <v>New Tariff 1</v>
          </cell>
          <cell r="C849" t="str">
            <v/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</row>
        <row r="850">
          <cell r="B850" t="str">
            <v>New Tariff 2</v>
          </cell>
          <cell r="C850" t="str">
            <v/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</row>
        <row r="851">
          <cell r="B851" t="str">
            <v>High Voltage Demand (kVa)</v>
          </cell>
          <cell r="C851" t="str">
            <v>DHk</v>
          </cell>
          <cell r="D851">
            <v>1.0266281681103624</v>
          </cell>
          <cell r="E851">
            <v>0</v>
          </cell>
          <cell r="F851">
            <v>1.042993237289056</v>
          </cell>
          <cell r="G851">
            <v>1.0508401084010839</v>
          </cell>
          <cell r="H851">
            <v>0</v>
          </cell>
          <cell r="I851">
            <v>0</v>
          </cell>
          <cell r="J851">
            <v>0</v>
          </cell>
          <cell r="K851">
            <v>1.0508401084010841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</row>
        <row r="852">
          <cell r="B852" t="str">
            <v>High Voltage Demand Docklands (kVa)</v>
          </cell>
          <cell r="C852" t="str">
            <v>DHDKk</v>
          </cell>
          <cell r="D852">
            <v>1.0266281681103624</v>
          </cell>
          <cell r="E852">
            <v>0</v>
          </cell>
          <cell r="F852">
            <v>1.042993237289056</v>
          </cell>
          <cell r="G852">
            <v>1.0508401084010839</v>
          </cell>
          <cell r="H852">
            <v>0</v>
          </cell>
          <cell r="I852">
            <v>0</v>
          </cell>
          <cell r="J852">
            <v>0</v>
          </cell>
          <cell r="K852">
            <v>1.0508401084010839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</row>
        <row r="853">
          <cell r="B853" t="str">
            <v>New Tariff 5</v>
          </cell>
          <cell r="C853" t="str">
            <v/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</row>
        <row r="854">
          <cell r="B854" t="str">
            <v>New Tariff 6</v>
          </cell>
          <cell r="C854" t="str">
            <v/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</row>
        <row r="855">
          <cell r="B855" t="str">
            <v>New Tariff 7</v>
          </cell>
          <cell r="C855" t="str">
            <v/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</row>
        <row r="856">
          <cell r="B856" t="str">
            <v>New Tariff 8</v>
          </cell>
          <cell r="C856" t="str">
            <v/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</row>
        <row r="857">
          <cell r="B857" t="str">
            <v>New Tariff 9</v>
          </cell>
          <cell r="C857" t="str">
            <v/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</row>
        <row r="858">
          <cell r="B858" t="str">
            <v>New Tariff 10</v>
          </cell>
          <cell r="C858" t="str">
            <v/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</row>
        <row r="859">
          <cell r="B859" t="str">
            <v>New Tariff 11</v>
          </cell>
          <cell r="C859" t="str">
            <v/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</row>
        <row r="860">
          <cell r="B860" t="str">
            <v>New Tariff 12</v>
          </cell>
          <cell r="C860" t="str">
            <v/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</row>
        <row r="861">
          <cell r="B861" t="str">
            <v>New Tariff 1</v>
          </cell>
          <cell r="C861" t="str">
            <v/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</row>
        <row r="862">
          <cell r="B862" t="str">
            <v>Subtransmission Demand A</v>
          </cell>
          <cell r="C862" t="str">
            <v>DS.A</v>
          </cell>
          <cell r="D862">
            <v>3</v>
          </cell>
          <cell r="E862">
            <v>44095.871039837526</v>
          </cell>
          <cell r="F862">
            <v>0</v>
          </cell>
          <cell r="G862">
            <v>117623394.58799219</v>
          </cell>
          <cell r="H862">
            <v>0</v>
          </cell>
          <cell r="I862">
            <v>0</v>
          </cell>
          <cell r="J862">
            <v>0</v>
          </cell>
          <cell r="K862">
            <v>97637281.505228743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</row>
        <row r="863">
          <cell r="B863" t="str">
            <v>Subtransmission Demand G</v>
          </cell>
          <cell r="C863" t="str">
            <v>DS.G</v>
          </cell>
          <cell r="D863">
            <v>4</v>
          </cell>
          <cell r="E863">
            <v>76902.422748387718</v>
          </cell>
          <cell r="F863">
            <v>0</v>
          </cell>
          <cell r="G863">
            <v>206198662.28050798</v>
          </cell>
          <cell r="H863">
            <v>0</v>
          </cell>
          <cell r="I863">
            <v>0</v>
          </cell>
          <cell r="J863">
            <v>0</v>
          </cell>
          <cell r="K863">
            <v>210236199.95676017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</row>
        <row r="864">
          <cell r="B864" t="str">
            <v>Subtransmission Demand S</v>
          </cell>
          <cell r="C864" t="str">
            <v>DS.S</v>
          </cell>
          <cell r="D864">
            <v>2</v>
          </cell>
          <cell r="E864">
            <v>93423.695742410375</v>
          </cell>
          <cell r="F864">
            <v>0</v>
          </cell>
          <cell r="G864">
            <v>185980725.74523595</v>
          </cell>
          <cell r="H864">
            <v>0</v>
          </cell>
          <cell r="I864">
            <v>0</v>
          </cell>
          <cell r="J864">
            <v>0</v>
          </cell>
          <cell r="K864">
            <v>232007678.55747136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</row>
        <row r="865">
          <cell r="B865" t="str">
            <v>Subtransmission Demand (kVa)</v>
          </cell>
          <cell r="C865" t="str">
            <v>DSk</v>
          </cell>
          <cell r="D865">
            <v>1</v>
          </cell>
          <cell r="E865">
            <v>0</v>
          </cell>
          <cell r="F865">
            <v>0.99864108057316048</v>
          </cell>
          <cell r="G865">
            <v>0.99805994571767309</v>
          </cell>
          <cell r="H865">
            <v>0</v>
          </cell>
          <cell r="I865">
            <v>0</v>
          </cell>
          <cell r="J865">
            <v>0</v>
          </cell>
          <cell r="K865">
            <v>0.99805994571767309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</row>
        <row r="866">
          <cell r="B866" t="str">
            <v>New Tariff 5</v>
          </cell>
          <cell r="C866" t="str">
            <v/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</row>
        <row r="867">
          <cell r="B867" t="str">
            <v>New Tariff 6</v>
          </cell>
          <cell r="C867" t="str">
            <v/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</row>
        <row r="868">
          <cell r="B868" t="str">
            <v>New Tariff 7</v>
          </cell>
          <cell r="C868" t="str">
            <v/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</row>
        <row r="869">
          <cell r="B869" t="str">
            <v>New Tariff 8</v>
          </cell>
          <cell r="C869" t="str">
            <v/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</row>
        <row r="870">
          <cell r="B870" t="str">
            <v>New Tariff 9</v>
          </cell>
          <cell r="C870" t="str">
            <v/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</row>
        <row r="871">
          <cell r="B871" t="str">
            <v>New Tariff 10</v>
          </cell>
          <cell r="C871" t="str">
            <v/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</row>
        <row r="872">
          <cell r="B872" t="str">
            <v>New Tariff 11</v>
          </cell>
          <cell r="C872" t="str">
            <v/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</row>
        <row r="873">
          <cell r="B873" t="str">
            <v xml:space="preserve">Total </v>
          </cell>
          <cell r="D873">
            <v>744566.10116056271</v>
          </cell>
          <cell r="E873">
            <v>1392355.5612685813</v>
          </cell>
          <cell r="F873">
            <v>6.4339535280899502</v>
          </cell>
          <cell r="G873">
            <v>5003087540.7486544</v>
          </cell>
          <cell r="H873">
            <v>1350826699.1670384</v>
          </cell>
          <cell r="I873">
            <v>459965041.38092744</v>
          </cell>
          <cell r="J873">
            <v>284043473.67874873</v>
          </cell>
          <cell r="K873">
            <v>4178395623.756557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</row>
        <row r="881">
          <cell r="E881" t="str">
            <v>Max Demand</v>
          </cell>
          <cell r="G881" t="str">
            <v>Peak consumption</v>
          </cell>
          <cell r="K881" t="str">
            <v>Off Peak consumption</v>
          </cell>
          <cell r="M881" t="str">
            <v>Summer Time of Use Tariffs</v>
          </cell>
          <cell r="Q881" t="str">
            <v>Winter Time of use tariffs</v>
          </cell>
        </row>
        <row r="882">
          <cell r="B882" t="str">
            <v>Network Tariffs</v>
          </cell>
          <cell r="C882" t="str">
            <v>Network Tariff Category</v>
          </cell>
          <cell r="D882" t="str">
            <v>Customer No</v>
          </cell>
          <cell r="E882" t="str">
            <v>kW</v>
          </cell>
          <cell r="F882" t="str">
            <v>kVA</v>
          </cell>
          <cell r="G882" t="str">
            <v>Block1</v>
          </cell>
          <cell r="H882" t="str">
            <v>Block 2</v>
          </cell>
          <cell r="I882" t="str">
            <v>Block 3</v>
          </cell>
          <cell r="J882" t="str">
            <v>Block 4</v>
          </cell>
          <cell r="K882" t="str">
            <v>Block 1</v>
          </cell>
          <cell r="L882" t="str">
            <v>Block 2</v>
          </cell>
          <cell r="M882" t="str">
            <v>Block 1</v>
          </cell>
          <cell r="N882" t="str">
            <v>Block 2</v>
          </cell>
          <cell r="O882" t="str">
            <v>Block 3</v>
          </cell>
          <cell r="P882" t="str">
            <v>Block 4</v>
          </cell>
          <cell r="Q882" t="str">
            <v>Block1</v>
          </cell>
          <cell r="R882" t="str">
            <v>Block 2</v>
          </cell>
          <cell r="S882" t="str">
            <v>Block 3</v>
          </cell>
          <cell r="T882" t="str">
            <v>Block 4</v>
          </cell>
        </row>
        <row r="883">
          <cell r="G883" t="str">
            <v>kWh</v>
          </cell>
          <cell r="H883" t="str">
            <v>kWh</v>
          </cell>
          <cell r="I883" t="str">
            <v>kWh</v>
          </cell>
          <cell r="J883" t="str">
            <v>kWh</v>
          </cell>
          <cell r="K883" t="str">
            <v>kWh</v>
          </cell>
          <cell r="L883" t="str">
            <v>kWh</v>
          </cell>
          <cell r="M883" t="str">
            <v>kWh</v>
          </cell>
          <cell r="N883" t="str">
            <v>kWh</v>
          </cell>
          <cell r="O883" t="str">
            <v>kWh</v>
          </cell>
          <cell r="P883" t="str">
            <v>kWh</v>
          </cell>
          <cell r="Q883" t="str">
            <v>kWh</v>
          </cell>
          <cell r="R883" t="str">
            <v>kWh</v>
          </cell>
          <cell r="S883" t="str">
            <v>kWh</v>
          </cell>
          <cell r="T883" t="str">
            <v>kWh</v>
          </cell>
        </row>
        <row r="884">
          <cell r="B884" t="str">
            <v>Residential Single Rate</v>
          </cell>
          <cell r="C884" t="str">
            <v>D1</v>
          </cell>
          <cell r="D884">
            <v>571507.1335387564</v>
          </cell>
          <cell r="E884">
            <v>0</v>
          </cell>
          <cell r="F884">
            <v>0</v>
          </cell>
          <cell r="G884">
            <v>1646485654.0084586</v>
          </cell>
          <cell r="H884">
            <v>821409012.27206147</v>
          </cell>
          <cell r="I884">
            <v>24553517.644430522</v>
          </cell>
          <cell r="J884">
            <v>4858975.227556848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</row>
        <row r="885">
          <cell r="B885" t="str">
            <v>ClimateSaver</v>
          </cell>
          <cell r="C885" t="str">
            <v>D1.CS</v>
          </cell>
          <cell r="D885">
            <v>19245</v>
          </cell>
          <cell r="E885">
            <v>0</v>
          </cell>
          <cell r="F885">
            <v>0</v>
          </cell>
          <cell r="G885">
            <v>13491681.01753414</v>
          </cell>
          <cell r="H885">
            <v>3189127.7965171197</v>
          </cell>
          <cell r="I885">
            <v>65632.132962982738</v>
          </cell>
          <cell r="J885">
            <v>86.199259800291912</v>
          </cell>
          <cell r="K885">
            <v>21847963.810718544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</row>
        <row r="886">
          <cell r="B886" t="str">
            <v>ClimateSaver Interval</v>
          </cell>
          <cell r="C886" t="str">
            <v>D3.CS</v>
          </cell>
          <cell r="D886">
            <v>4151</v>
          </cell>
          <cell r="E886">
            <v>0</v>
          </cell>
          <cell r="F886">
            <v>0</v>
          </cell>
          <cell r="G886">
            <v>3891378.8336500404</v>
          </cell>
          <cell r="H886">
            <v>961055.14282355807</v>
          </cell>
          <cell r="I886">
            <v>11934.642210100836</v>
          </cell>
          <cell r="J886">
            <v>4583.4808315940045</v>
          </cell>
          <cell r="K886">
            <v>7746644.5331433974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</row>
        <row r="887">
          <cell r="B887" t="str">
            <v>New Tariff 3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</row>
        <row r="888">
          <cell r="B888" t="str">
            <v>New Tariff 4</v>
          </cell>
          <cell r="C888" t="str">
            <v/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</row>
        <row r="889">
          <cell r="B889" t="str">
            <v>New Tariff 5</v>
          </cell>
          <cell r="C889" t="str">
            <v/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</row>
        <row r="890">
          <cell r="B890" t="str">
            <v>New Tariff 6</v>
          </cell>
          <cell r="C890" t="str">
            <v/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</row>
        <row r="891">
          <cell r="B891" t="str">
            <v>New Tariff 7</v>
          </cell>
          <cell r="C891" t="str">
            <v/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</row>
        <row r="892">
          <cell r="B892" t="str">
            <v>New Tariff 8</v>
          </cell>
          <cell r="C892" t="str">
            <v/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</row>
        <row r="893">
          <cell r="B893" t="str">
            <v>New Tariff 9</v>
          </cell>
          <cell r="C893" t="str">
            <v/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</row>
        <row r="894">
          <cell r="B894" t="str">
            <v>New Tariff 10</v>
          </cell>
          <cell r="C894" t="str">
            <v/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</row>
        <row r="895">
          <cell r="B895" t="str">
            <v>New Tariff 11</v>
          </cell>
          <cell r="C895" t="str">
            <v/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</row>
        <row r="896">
          <cell r="B896" t="str">
            <v>Residential Two Rate 5d</v>
          </cell>
          <cell r="C896" t="str">
            <v>D2</v>
          </cell>
          <cell r="D896">
            <v>52554.945756343128</v>
          </cell>
          <cell r="E896">
            <v>0</v>
          </cell>
          <cell r="F896">
            <v>0</v>
          </cell>
          <cell r="G896">
            <v>101090694.89595051</v>
          </cell>
          <cell r="H896">
            <v>25853486.542945042</v>
          </cell>
          <cell r="I896">
            <v>793135.18965226843</v>
          </cell>
          <cell r="J896">
            <v>250992.88374639282</v>
          </cell>
          <cell r="K896">
            <v>261863218.84445944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</row>
        <row r="897">
          <cell r="B897" t="str">
            <v>Docklands Two Rate 5d</v>
          </cell>
          <cell r="C897" t="str">
            <v>D2.DK</v>
          </cell>
          <cell r="D897">
            <v>597.6749736511066</v>
          </cell>
          <cell r="E897">
            <v>0</v>
          </cell>
          <cell r="F897">
            <v>0</v>
          </cell>
          <cell r="G897">
            <v>2077245.533440213</v>
          </cell>
          <cell r="H897">
            <v>482364.33205050783</v>
          </cell>
          <cell r="I897">
            <v>106261.46076371834</v>
          </cell>
          <cell r="J897">
            <v>60487.229691655077</v>
          </cell>
          <cell r="K897">
            <v>2435128.3053999217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</row>
        <row r="898">
          <cell r="B898" t="str">
            <v>Residential Interval</v>
          </cell>
          <cell r="C898" t="str">
            <v>D3</v>
          </cell>
          <cell r="D898">
            <v>14261.585591405159</v>
          </cell>
          <cell r="E898">
            <v>0</v>
          </cell>
          <cell r="F898">
            <v>0</v>
          </cell>
          <cell r="G898">
            <v>35989723.417813674</v>
          </cell>
          <cell r="H898">
            <v>12750613.10620534</v>
          </cell>
          <cell r="I898">
            <v>1040090.7605592721</v>
          </cell>
          <cell r="J898">
            <v>985991.98544154514</v>
          </cell>
          <cell r="K898">
            <v>46192127.742640421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</row>
        <row r="899">
          <cell r="B899" t="str">
            <v>Residential AMI</v>
          </cell>
          <cell r="C899" t="str">
            <v>D4</v>
          </cell>
          <cell r="D899">
            <v>10141.44090211115</v>
          </cell>
          <cell r="E899">
            <v>0</v>
          </cell>
          <cell r="F899">
            <v>0</v>
          </cell>
          <cell r="G899">
            <v>30173176.696851797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</row>
        <row r="900">
          <cell r="B900" t="str">
            <v>Residential Docklands AMI</v>
          </cell>
          <cell r="C900" t="str">
            <v>D4.DK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</row>
        <row r="901">
          <cell r="B901" t="str">
            <v>New Tariff 5</v>
          </cell>
          <cell r="C901" t="str">
            <v/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</row>
        <row r="902">
          <cell r="B902" t="str">
            <v>New Tariff 6</v>
          </cell>
          <cell r="C902" t="str">
            <v/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</row>
        <row r="903">
          <cell r="B903" t="str">
            <v>New Tariff 7</v>
          </cell>
          <cell r="C903" t="str">
            <v/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</row>
        <row r="904">
          <cell r="B904" t="str">
            <v>New Tariff 8</v>
          </cell>
          <cell r="C904" t="str">
            <v/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</row>
        <row r="905">
          <cell r="B905" t="str">
            <v>New Tariff 9</v>
          </cell>
          <cell r="C905" t="str">
            <v/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</row>
        <row r="906">
          <cell r="B906" t="str">
            <v>New Tariff 10</v>
          </cell>
          <cell r="C906" t="str">
            <v/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</row>
        <row r="907">
          <cell r="B907" t="str">
            <v>New Tariff 11</v>
          </cell>
          <cell r="C907" t="str">
            <v/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</row>
        <row r="908">
          <cell r="B908" t="str">
            <v>Dedicated circuit</v>
          </cell>
          <cell r="C908" t="str">
            <v>DD1</v>
          </cell>
          <cell r="D908">
            <v>132313.5883005111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384695951.28348267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</row>
        <row r="909">
          <cell r="B909" t="str">
            <v>Hot Water Interval</v>
          </cell>
          <cell r="C909" t="str">
            <v>D3.HW</v>
          </cell>
          <cell r="D909">
            <v>3552.5320169521715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9724219.5401533376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</row>
        <row r="910">
          <cell r="B910" t="str">
            <v>Dedicated Circuit AMI - Slab Heat</v>
          </cell>
          <cell r="C910" t="str">
            <v>DCSH</v>
          </cell>
          <cell r="D910">
            <v>0.72917323829067549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0.7280292879923006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</row>
        <row r="911">
          <cell r="B911" t="str">
            <v>Dedicated Circuit AMI - Hot Water</v>
          </cell>
          <cell r="C911" t="str">
            <v>DCHW</v>
          </cell>
          <cell r="D911">
            <v>0.72917323829067549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0.7280292879923006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</row>
        <row r="912">
          <cell r="B912" t="str">
            <v>New Tariff 4</v>
          </cell>
          <cell r="C912" t="str">
            <v/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</row>
        <row r="913">
          <cell r="B913" t="str">
            <v>New Tariff 5</v>
          </cell>
          <cell r="C913" t="str">
            <v/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</row>
        <row r="914">
          <cell r="B914" t="str">
            <v>New Tariff 6</v>
          </cell>
          <cell r="C914" t="str">
            <v/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</row>
        <row r="915">
          <cell r="B915" t="str">
            <v>New Tariff 7</v>
          </cell>
          <cell r="C915" t="str">
            <v/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</row>
        <row r="916">
          <cell r="B916" t="str">
            <v>New Tariff 8</v>
          </cell>
          <cell r="C916" t="str">
            <v/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</row>
        <row r="917">
          <cell r="B917" t="str">
            <v>New Tariff 9</v>
          </cell>
          <cell r="C917" t="str">
            <v/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</row>
        <row r="918">
          <cell r="B918" t="str">
            <v>New Tariff 10</v>
          </cell>
          <cell r="C918" t="str">
            <v/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</row>
        <row r="919">
          <cell r="B919" t="str">
            <v>New Tariff 11</v>
          </cell>
          <cell r="C919" t="str">
            <v/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</row>
        <row r="920">
          <cell r="B920" t="str">
            <v>Non-Residential Single Rate</v>
          </cell>
          <cell r="C920" t="str">
            <v>ND1</v>
          </cell>
          <cell r="D920">
            <v>42825.83978175035</v>
          </cell>
          <cell r="E920">
            <v>0</v>
          </cell>
          <cell r="F920">
            <v>0</v>
          </cell>
          <cell r="G920">
            <v>87892342.56371972</v>
          </cell>
          <cell r="H920">
            <v>115124344.50457123</v>
          </cell>
          <cell r="I920">
            <v>62505713.482310541</v>
          </cell>
          <cell r="J920">
            <v>22541403.539338339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</row>
        <row r="921">
          <cell r="B921" t="str">
            <v>Non-Residential Single Rate (R)</v>
          </cell>
          <cell r="C921" t="str">
            <v>ND1.R</v>
          </cell>
          <cell r="D921">
            <v>0</v>
          </cell>
          <cell r="E921">
            <v>0</v>
          </cell>
          <cell r="F921">
            <v>0</v>
          </cell>
          <cell r="G921">
            <v>1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</row>
        <row r="922">
          <cell r="B922" t="str">
            <v>New Tariff 2</v>
          </cell>
          <cell r="C922" t="str">
            <v/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</row>
        <row r="923">
          <cell r="B923" t="str">
            <v>New Tariff 3</v>
          </cell>
          <cell r="C923" t="str">
            <v/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</row>
        <row r="924">
          <cell r="B924" t="str">
            <v>New Tariff 4</v>
          </cell>
          <cell r="C924" t="str">
            <v/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</row>
        <row r="925">
          <cell r="B925" t="str">
            <v>New Tariff 5</v>
          </cell>
          <cell r="C925" t="str">
            <v/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</row>
        <row r="926">
          <cell r="B926" t="str">
            <v>New Tariff 6</v>
          </cell>
          <cell r="C926" t="str">
            <v/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</row>
        <row r="927">
          <cell r="B927" t="str">
            <v>New Tariff 7</v>
          </cell>
          <cell r="C927" t="str">
            <v/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</row>
        <row r="928">
          <cell r="B928" t="str">
            <v>New Tariff 8</v>
          </cell>
          <cell r="C928" t="str">
            <v/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</row>
        <row r="929">
          <cell r="B929" t="str">
            <v>New Tariff 9</v>
          </cell>
          <cell r="C929" t="str">
            <v/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</row>
        <row r="930">
          <cell r="B930" t="str">
            <v>New Tariff 10</v>
          </cell>
          <cell r="C930" t="str">
            <v/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</row>
        <row r="931">
          <cell r="B931" t="str">
            <v>New Tariff 11</v>
          </cell>
          <cell r="C931" t="str">
            <v/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</row>
        <row r="932">
          <cell r="B932" t="str">
            <v>Non-Residential Two Rate 5d</v>
          </cell>
          <cell r="C932" t="str">
            <v>ND2</v>
          </cell>
          <cell r="D932">
            <v>41676.007001980506</v>
          </cell>
          <cell r="E932">
            <v>0</v>
          </cell>
          <cell r="F932">
            <v>0</v>
          </cell>
          <cell r="G932">
            <v>124598130.1430603</v>
          </cell>
          <cell r="H932">
            <v>284044845.77160984</v>
          </cell>
          <cell r="I932">
            <v>299095931.73278719</v>
          </cell>
          <cell r="J932">
            <v>195670446.07361379</v>
          </cell>
          <cell r="K932">
            <v>754796241.66322577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</row>
        <row r="933">
          <cell r="B933" t="str">
            <v>Business Sunraysia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1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</row>
        <row r="934">
          <cell r="B934" t="str">
            <v>Non-Residential Interval</v>
          </cell>
          <cell r="C934" t="str">
            <v>ND5</v>
          </cell>
          <cell r="D934">
            <v>7177.8931350568737</v>
          </cell>
          <cell r="E934">
            <v>0</v>
          </cell>
          <cell r="F934">
            <v>0</v>
          </cell>
          <cell r="G934">
            <v>19560063.468169563</v>
          </cell>
          <cell r="H934">
            <v>41875366.052331835</v>
          </cell>
          <cell r="I934">
            <v>42865867.092652924</v>
          </cell>
          <cell r="J934">
            <v>24680936.438340593</v>
          </cell>
          <cell r="K934">
            <v>106137220.30584578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</row>
        <row r="935">
          <cell r="B935" t="str">
            <v>Non-Residential AMI</v>
          </cell>
          <cell r="C935" t="str">
            <v>ND7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</row>
        <row r="936">
          <cell r="B936" t="str">
            <v>New Tariff 4</v>
          </cell>
          <cell r="C936" t="str">
            <v/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</row>
        <row r="937">
          <cell r="B937" t="str">
            <v>New Tariff 5</v>
          </cell>
          <cell r="C937" t="str">
            <v/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</row>
        <row r="938">
          <cell r="B938" t="str">
            <v>New Tariff 6</v>
          </cell>
          <cell r="C938" t="str">
            <v/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</row>
        <row r="939">
          <cell r="B939" t="str">
            <v>New Tariff 7</v>
          </cell>
          <cell r="C939" t="str">
            <v/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</row>
        <row r="940">
          <cell r="B940" t="str">
            <v>New Tariff 8</v>
          </cell>
          <cell r="C940" t="str">
            <v/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</row>
        <row r="941">
          <cell r="B941" t="str">
            <v>New Tariff 9</v>
          </cell>
          <cell r="C941" t="str">
            <v/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</row>
        <row r="942">
          <cell r="B942" t="str">
            <v>New Tariff 10</v>
          </cell>
          <cell r="C942" t="str">
            <v/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</row>
        <row r="943">
          <cell r="B943" t="str">
            <v>New Tariff 11</v>
          </cell>
          <cell r="C943" t="str">
            <v/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</row>
        <row r="944">
          <cell r="B944" t="str">
            <v>Non-Residential Two Rate 7d</v>
          </cell>
          <cell r="C944" t="str">
            <v>ND3</v>
          </cell>
          <cell r="D944">
            <v>8959.0468766197409</v>
          </cell>
          <cell r="E944">
            <v>0</v>
          </cell>
          <cell r="F944">
            <v>0</v>
          </cell>
          <cell r="G944">
            <v>19240941.514491245</v>
          </cell>
          <cell r="H944">
            <v>37249981.252655908</v>
          </cell>
          <cell r="I944">
            <v>32904820.830980837</v>
          </cell>
          <cell r="J944">
            <v>37277601.877955221</v>
          </cell>
          <cell r="K944">
            <v>50773232.417979322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</row>
        <row r="945">
          <cell r="B945" t="str">
            <v>New Tariff  1</v>
          </cell>
          <cell r="C945" t="str">
            <v/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</row>
        <row r="946">
          <cell r="B946" t="str">
            <v>New Tariff  2</v>
          </cell>
          <cell r="C946" t="str">
            <v/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</row>
        <row r="947">
          <cell r="B947" t="str">
            <v>New Tariff  3</v>
          </cell>
          <cell r="C947" t="str">
            <v/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</row>
        <row r="948">
          <cell r="B948" t="str">
            <v>New Tariff  4</v>
          </cell>
          <cell r="C948" t="str">
            <v/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</row>
        <row r="949">
          <cell r="B949" t="str">
            <v>New Tariff  5</v>
          </cell>
          <cell r="C949" t="str">
            <v/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</row>
        <row r="950">
          <cell r="B950" t="str">
            <v>New Tariff  6</v>
          </cell>
          <cell r="C950" t="str">
            <v/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</row>
        <row r="951">
          <cell r="B951" t="str">
            <v>New Tariff  7</v>
          </cell>
          <cell r="C951" t="str">
            <v/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</row>
        <row r="952">
          <cell r="B952" t="str">
            <v>New Tariff  8</v>
          </cell>
          <cell r="C952" t="str">
            <v/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</row>
        <row r="953">
          <cell r="B953" t="str">
            <v>New Tariff  9</v>
          </cell>
          <cell r="C953" t="str">
            <v/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</row>
        <row r="954">
          <cell r="B954" t="str">
            <v>New Tariff  10</v>
          </cell>
          <cell r="C954" t="str">
            <v/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</row>
        <row r="955">
          <cell r="B955" t="str">
            <v>New Tariff  11</v>
          </cell>
          <cell r="C955" t="str">
            <v/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</row>
        <row r="956">
          <cell r="B956" t="str">
            <v>Unmetered supplies</v>
          </cell>
          <cell r="C956" t="str">
            <v>PL2</v>
          </cell>
          <cell r="D956">
            <v>6611.3122580849013</v>
          </cell>
          <cell r="E956">
            <v>0</v>
          </cell>
          <cell r="F956">
            <v>0</v>
          </cell>
          <cell r="G956">
            <v>32933928.442575678</v>
          </cell>
          <cell r="H956">
            <v>0</v>
          </cell>
          <cell r="I956">
            <v>0</v>
          </cell>
          <cell r="J956">
            <v>0</v>
          </cell>
          <cell r="K956">
            <v>81221978.961625829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</row>
        <row r="957">
          <cell r="B957" t="str">
            <v>New Tariff 1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</row>
        <row r="958">
          <cell r="B958" t="str">
            <v>New Tariff 2</v>
          </cell>
          <cell r="C958" t="str">
            <v/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</row>
        <row r="959">
          <cell r="B959" t="str">
            <v>Large Low Voltage Demand (kVa)</v>
          </cell>
          <cell r="C959" t="str">
            <v>DLk</v>
          </cell>
          <cell r="D959">
            <v>1.0778233774129808</v>
          </cell>
          <cell r="E959">
            <v>0</v>
          </cell>
          <cell r="F959">
            <v>1.1272989159575593</v>
          </cell>
          <cell r="G959">
            <v>1.1212617983109785</v>
          </cell>
          <cell r="H959">
            <v>0</v>
          </cell>
          <cell r="I959">
            <v>0</v>
          </cell>
          <cell r="J959">
            <v>0</v>
          </cell>
          <cell r="K959">
            <v>1.1212617983109785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</row>
        <row r="960">
          <cell r="B960" t="str">
            <v>Large Low Voltage Demand Docklands (kVa)</v>
          </cell>
          <cell r="C960" t="str">
            <v>DLDKk</v>
          </cell>
          <cell r="D960">
            <v>1.0778233774129808</v>
          </cell>
          <cell r="E960">
            <v>0</v>
          </cell>
          <cell r="F960">
            <v>1.1272989159575593</v>
          </cell>
          <cell r="G960">
            <v>1.1212617983109785</v>
          </cell>
          <cell r="H960">
            <v>0</v>
          </cell>
          <cell r="I960">
            <v>0</v>
          </cell>
          <cell r="J960">
            <v>0</v>
          </cell>
          <cell r="K960">
            <v>1.1212617983109789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</row>
        <row r="961">
          <cell r="B961" t="str">
            <v>Large Low Voltage Demand CXX (kVa)</v>
          </cell>
          <cell r="C961" t="str">
            <v>DLCXXk</v>
          </cell>
          <cell r="D961">
            <v>1.0778233774129808</v>
          </cell>
          <cell r="E961">
            <v>0</v>
          </cell>
          <cell r="F961">
            <v>1.1272989159575593</v>
          </cell>
          <cell r="G961">
            <v>1.1212617983109785</v>
          </cell>
          <cell r="H961">
            <v>0</v>
          </cell>
          <cell r="I961">
            <v>0</v>
          </cell>
          <cell r="J961">
            <v>0</v>
          </cell>
          <cell r="K961">
            <v>1.1212617983109783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</row>
        <row r="962">
          <cell r="B962" t="str">
            <v>New Tariff 6</v>
          </cell>
          <cell r="C962" t="str">
            <v/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</row>
        <row r="963">
          <cell r="B963" t="str">
            <v>New Tariff 7</v>
          </cell>
          <cell r="C963" t="str">
            <v/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</row>
        <row r="964">
          <cell r="B964" t="str">
            <v>New Tariff 8</v>
          </cell>
          <cell r="C964" t="str">
            <v/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</row>
        <row r="965">
          <cell r="B965" t="str">
            <v>New Tariff 9</v>
          </cell>
          <cell r="C965" t="str">
            <v/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</row>
        <row r="966">
          <cell r="B966" t="str">
            <v>New Tariff 10</v>
          </cell>
          <cell r="C966" t="str">
            <v/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</row>
        <row r="967">
          <cell r="B967" t="str">
            <v>New Tariff 11</v>
          </cell>
          <cell r="C967" t="str">
            <v/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</row>
        <row r="968">
          <cell r="B968" t="str">
            <v>Large Low Voltage Demand</v>
          </cell>
          <cell r="C968" t="str">
            <v>DL</v>
          </cell>
          <cell r="D968">
            <v>781.42194862441113</v>
          </cell>
          <cell r="E968">
            <v>357447.11501663021</v>
          </cell>
          <cell r="F968">
            <v>0</v>
          </cell>
          <cell r="G968">
            <v>628493678.24358201</v>
          </cell>
          <cell r="H968">
            <v>0</v>
          </cell>
          <cell r="I968">
            <v>0</v>
          </cell>
          <cell r="J968">
            <v>0</v>
          </cell>
          <cell r="K968">
            <v>457399087.7106573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</row>
        <row r="969">
          <cell r="B969" t="str">
            <v>Large Low Voltage Demand A</v>
          </cell>
          <cell r="C969" t="str">
            <v>DL.A</v>
          </cell>
          <cell r="D969">
            <v>1.0778233774129806</v>
          </cell>
          <cell r="E969">
            <v>1381.1798995645654</v>
          </cell>
          <cell r="F969">
            <v>0</v>
          </cell>
          <cell r="G969">
            <v>3438318.2020063889</v>
          </cell>
          <cell r="H969">
            <v>0</v>
          </cell>
          <cell r="I969">
            <v>0</v>
          </cell>
          <cell r="J969">
            <v>0</v>
          </cell>
          <cell r="K969">
            <v>3326721.0792255714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</row>
        <row r="970">
          <cell r="B970" t="str">
            <v>Large Low Voltage Demand C</v>
          </cell>
          <cell r="C970" t="str">
            <v>DL.C</v>
          </cell>
          <cell r="D970">
            <v>510.88828089375295</v>
          </cell>
          <cell r="E970">
            <v>239561.64693695615</v>
          </cell>
          <cell r="F970">
            <v>0</v>
          </cell>
          <cell r="G970">
            <v>468151664.92434216</v>
          </cell>
          <cell r="H970">
            <v>0</v>
          </cell>
          <cell r="I970">
            <v>0</v>
          </cell>
          <cell r="J970">
            <v>0</v>
          </cell>
          <cell r="K970">
            <v>324531955.83503467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</row>
        <row r="971">
          <cell r="B971" t="str">
            <v>Large Low Voltage Demand S</v>
          </cell>
          <cell r="C971" t="str">
            <v>DL.S</v>
          </cell>
          <cell r="D971">
            <v>64.669402644778856</v>
          </cell>
          <cell r="E971">
            <v>19164.494939534503</v>
          </cell>
          <cell r="F971">
            <v>0</v>
          </cell>
          <cell r="G971">
            <v>22921534.820186112</v>
          </cell>
          <cell r="H971">
            <v>0</v>
          </cell>
          <cell r="I971">
            <v>0</v>
          </cell>
          <cell r="J971">
            <v>0</v>
          </cell>
          <cell r="K971">
            <v>14039407.219891878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</row>
        <row r="972">
          <cell r="B972" t="str">
            <v>Large Low Voltage Demand Docklands</v>
          </cell>
          <cell r="C972" t="str">
            <v>DL.DK</v>
          </cell>
          <cell r="D972">
            <v>8.622587019303845</v>
          </cell>
          <cell r="E972">
            <v>2272.8286631414517</v>
          </cell>
          <cell r="F972">
            <v>0</v>
          </cell>
          <cell r="G972">
            <v>4847047.0860266853</v>
          </cell>
          <cell r="H972">
            <v>0</v>
          </cell>
          <cell r="I972">
            <v>0</v>
          </cell>
          <cell r="J972">
            <v>0</v>
          </cell>
          <cell r="K972">
            <v>4925406.8172618784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</row>
        <row r="973">
          <cell r="B973" t="str">
            <v>Large Low Voltage Demand CXX</v>
          </cell>
          <cell r="C973" t="str">
            <v>DL.CXX</v>
          </cell>
          <cell r="D973">
            <v>752.32071743426059</v>
          </cell>
          <cell r="E973">
            <v>111840.50043946032</v>
          </cell>
          <cell r="F973">
            <v>0</v>
          </cell>
          <cell r="G973">
            <v>200502576.06587899</v>
          </cell>
          <cell r="H973">
            <v>0</v>
          </cell>
          <cell r="I973">
            <v>0</v>
          </cell>
          <cell r="J973">
            <v>0</v>
          </cell>
          <cell r="K973">
            <v>140365869.82469106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</row>
        <row r="974">
          <cell r="B974" t="str">
            <v>Large Low Voltage Demand EN.R</v>
          </cell>
          <cell r="C974" t="str">
            <v>DL.R</v>
          </cell>
          <cell r="D974">
            <v>0</v>
          </cell>
          <cell r="E974">
            <v>0.28145330092337723</v>
          </cell>
          <cell r="F974">
            <v>0</v>
          </cell>
          <cell r="G974">
            <v>1.1212617983109785</v>
          </cell>
          <cell r="H974">
            <v>0</v>
          </cell>
          <cell r="I974">
            <v>0</v>
          </cell>
          <cell r="J974">
            <v>0</v>
          </cell>
          <cell r="K974">
            <v>0.26522274052541778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</row>
        <row r="975">
          <cell r="B975" t="str">
            <v>Large Low Voltage Demand EN.NR</v>
          </cell>
          <cell r="C975" t="str">
            <v>DL.NR</v>
          </cell>
          <cell r="D975">
            <v>9.7004103967168227</v>
          </cell>
          <cell r="E975">
            <v>2703.2573116715407</v>
          </cell>
          <cell r="F975">
            <v>0</v>
          </cell>
          <cell r="G975">
            <v>10959401.774975015</v>
          </cell>
          <cell r="H975">
            <v>0</v>
          </cell>
          <cell r="I975">
            <v>0</v>
          </cell>
          <cell r="J975">
            <v>0</v>
          </cell>
          <cell r="K975">
            <v>6824838.7994373357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</row>
        <row r="976">
          <cell r="B976" t="str">
            <v>Large Low Voltage Demand EN.R CXX</v>
          </cell>
          <cell r="C976" t="str">
            <v>DL.CXXR</v>
          </cell>
          <cell r="D976">
            <v>1.0778233774129808</v>
          </cell>
          <cell r="E976">
            <v>77.604693399608095</v>
          </cell>
          <cell r="F976">
            <v>0</v>
          </cell>
          <cell r="G976">
            <v>1856.8095380029804</v>
          </cell>
          <cell r="H976">
            <v>0</v>
          </cell>
          <cell r="I976">
            <v>0</v>
          </cell>
          <cell r="J976">
            <v>0</v>
          </cell>
          <cell r="K976">
            <v>1478.1738482760879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</row>
        <row r="977">
          <cell r="B977" t="str">
            <v>Large Low Voltage Demand EN.NR CXX</v>
          </cell>
          <cell r="C977" t="str">
            <v>DL.CXXNR</v>
          </cell>
          <cell r="D977">
            <v>0</v>
          </cell>
          <cell r="E977">
            <v>0.28145330092337723</v>
          </cell>
          <cell r="F977">
            <v>0</v>
          </cell>
          <cell r="G977">
            <v>1.1212617983109785</v>
          </cell>
          <cell r="H977">
            <v>0</v>
          </cell>
          <cell r="I977">
            <v>0</v>
          </cell>
          <cell r="J977">
            <v>0</v>
          </cell>
          <cell r="K977">
            <v>0.35079810221792168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</row>
        <row r="978">
          <cell r="B978" t="str">
            <v>New Tariff 10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</row>
        <row r="979">
          <cell r="B979" t="str">
            <v>New Tariff 11</v>
          </cell>
          <cell r="C979" t="str">
            <v/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</row>
        <row r="980">
          <cell r="B980" t="str">
            <v>High Voltage Demand</v>
          </cell>
          <cell r="C980" t="str">
            <v>DH</v>
          </cell>
          <cell r="D980">
            <v>102.52807186397176</v>
          </cell>
          <cell r="E980">
            <v>252608.69610321472</v>
          </cell>
          <cell r="F980">
            <v>0</v>
          </cell>
          <cell r="G980">
            <v>538606685.46610641</v>
          </cell>
          <cell r="H980">
            <v>0</v>
          </cell>
          <cell r="I980">
            <v>0</v>
          </cell>
          <cell r="J980">
            <v>0</v>
          </cell>
          <cell r="K980">
            <v>483890432.20286101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</row>
        <row r="981">
          <cell r="B981" t="str">
            <v>High Voltage Demand A</v>
          </cell>
          <cell r="C981" t="str">
            <v>DH.A</v>
          </cell>
          <cell r="D981">
            <v>2.0505614372794345</v>
          </cell>
          <cell r="E981">
            <v>4787.824729068675</v>
          </cell>
          <cell r="F981">
            <v>0</v>
          </cell>
          <cell r="G981">
            <v>6581855.2718989421</v>
          </cell>
          <cell r="H981">
            <v>0</v>
          </cell>
          <cell r="I981">
            <v>0</v>
          </cell>
          <cell r="J981">
            <v>0</v>
          </cell>
          <cell r="K981">
            <v>6342799.0870634839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</row>
        <row r="982">
          <cell r="B982" t="str">
            <v>High Voltage Demand C</v>
          </cell>
          <cell r="C982" t="str">
            <v>DH.C</v>
          </cell>
          <cell r="D982">
            <v>48.188193776066733</v>
          </cell>
          <cell r="E982">
            <v>127847.66085896749</v>
          </cell>
          <cell r="F982">
            <v>0</v>
          </cell>
          <cell r="G982">
            <v>303005451.59278232</v>
          </cell>
          <cell r="H982">
            <v>0</v>
          </cell>
          <cell r="I982">
            <v>0</v>
          </cell>
          <cell r="J982">
            <v>0</v>
          </cell>
          <cell r="K982">
            <v>273039667.46523523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</row>
        <row r="983">
          <cell r="B983" t="str">
            <v>High Voltage Demand D1</v>
          </cell>
          <cell r="C983" t="str">
            <v>DH.D1</v>
          </cell>
          <cell r="D983">
            <v>1.0252807186397175</v>
          </cell>
          <cell r="E983">
            <v>22851.138539174714</v>
          </cell>
          <cell r="F983">
            <v>0</v>
          </cell>
          <cell r="G983">
            <v>87533460.383608237</v>
          </cell>
          <cell r="H983">
            <v>0</v>
          </cell>
          <cell r="I983">
            <v>0</v>
          </cell>
          <cell r="J983">
            <v>0</v>
          </cell>
          <cell r="K983">
            <v>94708541.043256789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</row>
        <row r="984">
          <cell r="B984" t="str">
            <v>High Voltage Demand D2</v>
          </cell>
          <cell r="C984" t="str">
            <v>DH.D2</v>
          </cell>
          <cell r="D984">
            <v>1.0252807186397175</v>
          </cell>
          <cell r="E984">
            <v>12839.294521223921</v>
          </cell>
          <cell r="F984">
            <v>0</v>
          </cell>
          <cell r="G984">
            <v>42975962.639461204</v>
          </cell>
          <cell r="H984">
            <v>0</v>
          </cell>
          <cell r="I984">
            <v>0</v>
          </cell>
          <cell r="J984">
            <v>0</v>
          </cell>
          <cell r="K984">
            <v>47082042.850193672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</row>
        <row r="985">
          <cell r="B985" t="str">
            <v>High Voltage Demand Docklands</v>
          </cell>
          <cell r="C985" t="str">
            <v>DH.DK</v>
          </cell>
          <cell r="D985">
            <v>1.0252807186397175</v>
          </cell>
          <cell r="E985">
            <v>1038.757846656014</v>
          </cell>
          <cell r="F985">
            <v>0</v>
          </cell>
          <cell r="G985">
            <v>1301473.4319123253</v>
          </cell>
          <cell r="H985">
            <v>0</v>
          </cell>
          <cell r="I985">
            <v>0</v>
          </cell>
          <cell r="J985">
            <v>0</v>
          </cell>
          <cell r="K985">
            <v>523807.18123157648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</row>
        <row r="986">
          <cell r="B986" t="str">
            <v>High Voltage Demand D3</v>
          </cell>
          <cell r="C986" t="str">
            <v>DH.D3</v>
          </cell>
          <cell r="D986">
            <v>1.0252807186397175</v>
          </cell>
          <cell r="E986">
            <v>15023.462366819764</v>
          </cell>
          <cell r="F986">
            <v>0</v>
          </cell>
          <cell r="G986">
            <v>19616035.153189071</v>
          </cell>
          <cell r="H986">
            <v>0</v>
          </cell>
          <cell r="I986">
            <v>0</v>
          </cell>
          <cell r="J986">
            <v>0</v>
          </cell>
          <cell r="K986">
            <v>20818033.787473008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</row>
        <row r="987">
          <cell r="B987" t="str">
            <v>High Voltage Demand D4</v>
          </cell>
          <cell r="C987" t="str">
            <v>DH.D4</v>
          </cell>
          <cell r="D987">
            <v>1.0252807186397175</v>
          </cell>
          <cell r="E987">
            <v>11404.187843145222</v>
          </cell>
          <cell r="F987">
            <v>0</v>
          </cell>
          <cell r="G987">
            <v>27123182.44995195</v>
          </cell>
          <cell r="H987">
            <v>0</v>
          </cell>
          <cell r="I987">
            <v>0</v>
          </cell>
          <cell r="J987">
            <v>0</v>
          </cell>
          <cell r="K987">
            <v>29475502.992476404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</row>
        <row r="988">
          <cell r="B988" t="str">
            <v>High Voltage Demand D5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1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</row>
        <row r="989">
          <cell r="B989" t="str">
            <v>High Voltage Demand EN.R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1.0482384823848239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</row>
        <row r="990">
          <cell r="B990" t="str">
            <v>High Voltage Demand EN.NR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1.0482384823848239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</row>
        <row r="991">
          <cell r="B991" t="str">
            <v>New Tariff 11</v>
          </cell>
          <cell r="C991" t="str">
            <v/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</row>
        <row r="992">
          <cell r="B992" t="str">
            <v>New Tariff 1</v>
          </cell>
          <cell r="C992" t="str">
            <v/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</row>
        <row r="993">
          <cell r="B993" t="str">
            <v>New Tariff 2</v>
          </cell>
          <cell r="C993" t="str">
            <v/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</row>
        <row r="994">
          <cell r="B994" t="str">
            <v>High Voltage Demand (kVa)</v>
          </cell>
          <cell r="C994" t="str">
            <v>DHk</v>
          </cell>
          <cell r="D994">
            <v>1.0252807186397175</v>
          </cell>
          <cell r="E994">
            <v>0</v>
          </cell>
          <cell r="F994">
            <v>1.0408074886447769</v>
          </cell>
          <cell r="G994">
            <v>1.0482384823848239</v>
          </cell>
          <cell r="H994">
            <v>0</v>
          </cell>
          <cell r="I994">
            <v>0</v>
          </cell>
          <cell r="J994">
            <v>0</v>
          </cell>
          <cell r="K994">
            <v>1.0482384823848239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</row>
        <row r="995">
          <cell r="B995" t="str">
            <v>High Voltage Demand Docklands (kVa)</v>
          </cell>
          <cell r="C995" t="str">
            <v>DHDKk</v>
          </cell>
          <cell r="D995">
            <v>1.0252807186397175</v>
          </cell>
          <cell r="E995">
            <v>0</v>
          </cell>
          <cell r="F995">
            <v>1.0408074886447769</v>
          </cell>
          <cell r="G995">
            <v>1.0482384823848236</v>
          </cell>
          <cell r="H995">
            <v>0</v>
          </cell>
          <cell r="I995">
            <v>0</v>
          </cell>
          <cell r="J995">
            <v>0</v>
          </cell>
          <cell r="K995">
            <v>1.0482384823848236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</row>
        <row r="996">
          <cell r="B996" t="str">
            <v>New Tariff 5</v>
          </cell>
          <cell r="C996" t="str">
            <v/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</row>
        <row r="997">
          <cell r="B997" t="str">
            <v>New Tariff 6</v>
          </cell>
          <cell r="C997" t="str">
            <v/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</row>
        <row r="998">
          <cell r="B998" t="str">
            <v>New Tariff 7</v>
          </cell>
          <cell r="C998" t="str">
            <v/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</row>
        <row r="999">
          <cell r="B999" t="str">
            <v>New Tariff 8</v>
          </cell>
          <cell r="C999" t="str">
            <v/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</row>
        <row r="1000">
          <cell r="B1000" t="str">
            <v>New Tariff 9</v>
          </cell>
          <cell r="C1000" t="str">
            <v/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</row>
        <row r="1001">
          <cell r="B1001" t="str">
            <v>New Tariff 10</v>
          </cell>
          <cell r="C1001" t="str">
            <v/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</row>
        <row r="1002">
          <cell r="B1002" t="str">
            <v>New Tariff 11</v>
          </cell>
          <cell r="C1002" t="str">
            <v/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</row>
        <row r="1003">
          <cell r="B1003" t="str">
            <v>New Tariff 12</v>
          </cell>
          <cell r="C1003" t="str">
            <v/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</row>
        <row r="1004">
          <cell r="B1004" t="str">
            <v>New Tariff 1</v>
          </cell>
          <cell r="C1004" t="str">
            <v/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</row>
        <row r="1005">
          <cell r="B1005" t="str">
            <v>Subtransmission Demand A</v>
          </cell>
          <cell r="C1005" t="str">
            <v>DS.A</v>
          </cell>
          <cell r="D1005">
            <v>3</v>
          </cell>
          <cell r="E1005">
            <v>43398.099297727735</v>
          </cell>
          <cell r="F1005">
            <v>0</v>
          </cell>
          <cell r="G1005">
            <v>114263089.09078467</v>
          </cell>
          <cell r="H1005">
            <v>0</v>
          </cell>
          <cell r="I1005">
            <v>0</v>
          </cell>
          <cell r="J1005">
            <v>0</v>
          </cell>
          <cell r="K1005">
            <v>94847946.144489959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</row>
        <row r="1006">
          <cell r="B1006" t="str">
            <v>Subtransmission Demand G</v>
          </cell>
          <cell r="C1006" t="str">
            <v>DS.G</v>
          </cell>
          <cell r="D1006">
            <v>4</v>
          </cell>
          <cell r="E1006">
            <v>75685.521115009673</v>
          </cell>
          <cell r="F1006">
            <v>0</v>
          </cell>
          <cell r="G1006">
            <v>200307908.14265075</v>
          </cell>
          <cell r="H1006">
            <v>0</v>
          </cell>
          <cell r="I1006">
            <v>0</v>
          </cell>
          <cell r="J1006">
            <v>0</v>
          </cell>
          <cell r="K1006">
            <v>204230100.05715021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</row>
        <row r="1007">
          <cell r="B1007" t="str">
            <v>Subtransmission Demand S</v>
          </cell>
          <cell r="C1007" t="str">
            <v>DS.S</v>
          </cell>
          <cell r="D1007">
            <v>2</v>
          </cell>
          <cell r="E1007">
            <v>91945.361980194328</v>
          </cell>
          <cell r="F1007">
            <v>0</v>
          </cell>
          <cell r="G1007">
            <v>180667564.5557853</v>
          </cell>
          <cell r="H1007">
            <v>0</v>
          </cell>
          <cell r="I1007">
            <v>0</v>
          </cell>
          <cell r="J1007">
            <v>0</v>
          </cell>
          <cell r="K1007">
            <v>225379603.58665586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</row>
        <row r="1008">
          <cell r="B1008" t="str">
            <v>Subtransmission Demand (kVa)</v>
          </cell>
          <cell r="C1008" t="str">
            <v>DSk</v>
          </cell>
          <cell r="D1008">
            <v>1</v>
          </cell>
          <cell r="E1008">
            <v>0</v>
          </cell>
          <cell r="F1008">
            <v>0.97888799740171106</v>
          </cell>
          <cell r="G1008">
            <v>0.96954702671983872</v>
          </cell>
          <cell r="H1008">
            <v>0</v>
          </cell>
          <cell r="I1008">
            <v>0</v>
          </cell>
          <cell r="J1008">
            <v>0</v>
          </cell>
          <cell r="K1008">
            <v>0.96954702671983872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</row>
        <row r="1009">
          <cell r="B1009" t="str">
            <v>New Tariff 5</v>
          </cell>
          <cell r="C1009" t="str">
            <v/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</row>
        <row r="1010">
          <cell r="B1010" t="str">
            <v>New Tariff 6</v>
          </cell>
          <cell r="C1010" t="str">
            <v/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</row>
        <row r="1011">
          <cell r="B1011" t="str">
            <v>New Tariff 7</v>
          </cell>
          <cell r="C1011" t="str">
            <v/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</row>
        <row r="1012">
          <cell r="B1012" t="str">
            <v>New Tariff 8</v>
          </cell>
          <cell r="C1012" t="str">
            <v/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</row>
        <row r="1013">
          <cell r="B1013" t="str">
            <v>New Tariff 9</v>
          </cell>
          <cell r="C1013" t="str">
            <v/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</row>
        <row r="1014">
          <cell r="B1014" t="str">
            <v>New Tariff 10</v>
          </cell>
          <cell r="C1014" t="str">
            <v/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</row>
        <row r="1015">
          <cell r="B1015" t="str">
            <v>New Tariff 11</v>
          </cell>
          <cell r="C1015" t="str">
            <v/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</row>
        <row r="1016">
          <cell r="B1016" t="str">
            <v xml:space="preserve">Total </v>
          </cell>
          <cell r="D1016">
            <v>758615.83607176773</v>
          </cell>
          <cell r="E1016">
            <v>1393879.1960081628</v>
          </cell>
          <cell r="F1016">
            <v>6.4423997225639429</v>
          </cell>
          <cell r="G1016">
            <v>4978723720.4091921</v>
          </cell>
          <cell r="H1016">
            <v>1342940196.773772</v>
          </cell>
          <cell r="I1016">
            <v>463942904.96931034</v>
          </cell>
          <cell r="J1016">
            <v>286331504.93577576</v>
          </cell>
          <cell r="K1016">
            <v>4159187177.7686973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</row>
        <row r="1024">
          <cell r="E1024" t="str">
            <v>Max Demand</v>
          </cell>
          <cell r="G1024" t="str">
            <v>Peak consumption</v>
          </cell>
          <cell r="K1024" t="str">
            <v>Off Peak consumption</v>
          </cell>
          <cell r="M1024" t="str">
            <v>Summer Time of Use Tariffs</v>
          </cell>
          <cell r="Q1024" t="str">
            <v>Winter Time of use tariffs</v>
          </cell>
        </row>
        <row r="1025">
          <cell r="B1025" t="str">
            <v>Network Tariffs</v>
          </cell>
          <cell r="C1025" t="str">
            <v>Network Tariff Category</v>
          </cell>
          <cell r="D1025" t="str">
            <v>Customer No</v>
          </cell>
          <cell r="E1025" t="str">
            <v>kW</v>
          </cell>
          <cell r="F1025" t="str">
            <v>kVA</v>
          </cell>
          <cell r="G1025" t="str">
            <v>Block1</v>
          </cell>
          <cell r="H1025" t="str">
            <v>Block 2</v>
          </cell>
          <cell r="I1025" t="str">
            <v>Block 3</v>
          </cell>
          <cell r="J1025" t="str">
            <v>Block 4</v>
          </cell>
          <cell r="K1025" t="str">
            <v>Block 1</v>
          </cell>
          <cell r="L1025" t="str">
            <v>Block 2</v>
          </cell>
          <cell r="M1025" t="str">
            <v>Block 1</v>
          </cell>
          <cell r="N1025" t="str">
            <v>Block 2</v>
          </cell>
          <cell r="O1025" t="str">
            <v>Block 3</v>
          </cell>
          <cell r="P1025" t="str">
            <v>Block 4</v>
          </cell>
          <cell r="Q1025" t="str">
            <v>Block1</v>
          </cell>
          <cell r="R1025" t="str">
            <v>Block 2</v>
          </cell>
          <cell r="S1025" t="str">
            <v>Block 3</v>
          </cell>
          <cell r="T1025" t="str">
            <v>Block 4</v>
          </cell>
          <cell r="U1025" t="str">
            <v>2015 Total Quantities</v>
          </cell>
        </row>
        <row r="1026">
          <cell r="G1026" t="str">
            <v>kWh</v>
          </cell>
          <cell r="H1026" t="str">
            <v>kWh</v>
          </cell>
          <cell r="I1026" t="str">
            <v>kWh</v>
          </cell>
          <cell r="J1026" t="str">
            <v>kWh</v>
          </cell>
          <cell r="K1026" t="str">
            <v>kWh</v>
          </cell>
          <cell r="L1026" t="str">
            <v>kWh</v>
          </cell>
          <cell r="M1026" t="str">
            <v>kWh</v>
          </cell>
          <cell r="N1026" t="str">
            <v>kWh</v>
          </cell>
          <cell r="O1026" t="str">
            <v>kWh</v>
          </cell>
          <cell r="P1026" t="str">
            <v>kWh</v>
          </cell>
          <cell r="Q1026" t="str">
            <v>kWh</v>
          </cell>
          <cell r="R1026" t="str">
            <v>kWh</v>
          </cell>
          <cell r="S1026" t="str">
            <v>kWh</v>
          </cell>
          <cell r="T1026" t="str">
            <v>kWh</v>
          </cell>
          <cell r="U1026" t="str">
            <v>kWh</v>
          </cell>
        </row>
        <row r="1027">
          <cell r="B1027" t="str">
            <v>Residential Single Rate</v>
          </cell>
          <cell r="C1027" t="str">
            <v>D1</v>
          </cell>
          <cell r="D1027">
            <v>583549.53540962737</v>
          </cell>
          <cell r="E1027">
            <v>0</v>
          </cell>
          <cell r="F1027">
            <v>0</v>
          </cell>
          <cell r="G1027">
            <v>1649936657.9272022</v>
          </cell>
          <cell r="H1027">
            <v>823130670.5891813</v>
          </cell>
          <cell r="I1027">
            <v>24604981.369852956</v>
          </cell>
          <cell r="J1027">
            <v>4869159.5510646496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2502541469.4373012</v>
          </cell>
        </row>
        <row r="1028">
          <cell r="B1028" t="str">
            <v>ClimateSaver</v>
          </cell>
          <cell r="C1028" t="str">
            <v>D1.CS</v>
          </cell>
          <cell r="D1028">
            <v>19245</v>
          </cell>
          <cell r="E1028">
            <v>0</v>
          </cell>
          <cell r="F1028">
            <v>0</v>
          </cell>
          <cell r="G1028">
            <v>13491681.01753414</v>
          </cell>
          <cell r="H1028">
            <v>3189127.7965171197</v>
          </cell>
          <cell r="I1028">
            <v>65632.132962982738</v>
          </cell>
          <cell r="J1028">
            <v>86.199259800291912</v>
          </cell>
          <cell r="K1028">
            <v>21847963.810718544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38594490.956992589</v>
          </cell>
        </row>
        <row r="1029">
          <cell r="B1029" t="str">
            <v>ClimateSaver Interval</v>
          </cell>
          <cell r="C1029" t="str">
            <v>D3.CS</v>
          </cell>
          <cell r="D1029">
            <v>4151</v>
          </cell>
          <cell r="E1029">
            <v>0</v>
          </cell>
          <cell r="F1029">
            <v>0</v>
          </cell>
          <cell r="G1029">
            <v>3891378.8336500404</v>
          </cell>
          <cell r="H1029">
            <v>961055.14282355807</v>
          </cell>
          <cell r="I1029">
            <v>11934.642210100836</v>
          </cell>
          <cell r="J1029">
            <v>4583.4808315940045</v>
          </cell>
          <cell r="K1029">
            <v>7746644.5331433974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12615596.63265869</v>
          </cell>
        </row>
        <row r="1030">
          <cell r="B1030" t="str">
            <v>New Tariff 3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</row>
        <row r="1031">
          <cell r="B1031" t="str">
            <v>New Tariff 4</v>
          </cell>
          <cell r="C1031" t="str">
            <v/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B1032" t="str">
            <v>New Tariff 5</v>
          </cell>
          <cell r="C1032" t="str">
            <v/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B1033" t="str">
            <v>New Tariff 6</v>
          </cell>
          <cell r="C1033" t="str">
            <v/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B1034" t="str">
            <v>New Tariff 7</v>
          </cell>
          <cell r="C1034" t="str">
            <v/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B1035" t="str">
            <v>New Tariff 8</v>
          </cell>
          <cell r="C1035" t="str">
            <v/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B1036" t="str">
            <v>New Tariff 9</v>
          </cell>
          <cell r="C1036" t="str">
            <v/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B1037" t="str">
            <v>New Tariff 10</v>
          </cell>
          <cell r="C1037" t="str">
            <v/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B1038" t="str">
            <v>New Tariff 11</v>
          </cell>
          <cell r="C1038" t="str">
            <v/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B1039" t="str">
            <v>Residential Two Rate 5d</v>
          </cell>
          <cell r="C1039" t="str">
            <v>D2</v>
          </cell>
          <cell r="D1039">
            <v>52554.945756343128</v>
          </cell>
          <cell r="E1039">
            <v>0</v>
          </cell>
          <cell r="F1039">
            <v>0</v>
          </cell>
          <cell r="G1039">
            <v>96476993.63344501</v>
          </cell>
          <cell r="H1039">
            <v>24673553.378709443</v>
          </cell>
          <cell r="I1039">
            <v>756937.11197951518</v>
          </cell>
          <cell r="J1039">
            <v>239537.76232485616</v>
          </cell>
          <cell r="K1039">
            <v>259353740.7521227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381500762.63858151</v>
          </cell>
        </row>
        <row r="1040">
          <cell r="B1040" t="str">
            <v>Docklands Two Rate 5d</v>
          </cell>
          <cell r="C1040" t="str">
            <v>D2.DK</v>
          </cell>
          <cell r="D1040">
            <v>599.72409929455114</v>
          </cell>
          <cell r="E1040">
            <v>0</v>
          </cell>
          <cell r="F1040">
            <v>0</v>
          </cell>
          <cell r="G1040">
            <v>2083381.8934731642</v>
          </cell>
          <cell r="H1040">
            <v>483789.27732580894</v>
          </cell>
          <cell r="I1040">
            <v>106575.36615928974</v>
          </cell>
          <cell r="J1040">
            <v>60665.914114275591</v>
          </cell>
          <cell r="K1040">
            <v>2442395.8173664371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5176808.2684389753</v>
          </cell>
        </row>
        <row r="1041">
          <cell r="B1041" t="str">
            <v>Residential Interval</v>
          </cell>
          <cell r="C1041" t="str">
            <v>D3</v>
          </cell>
          <cell r="D1041">
            <v>14310.481365931242</v>
          </cell>
          <cell r="E1041">
            <v>0</v>
          </cell>
          <cell r="F1041">
            <v>0</v>
          </cell>
          <cell r="G1041">
            <v>36096040.122710995</v>
          </cell>
          <cell r="H1041">
            <v>12788279.502113272</v>
          </cell>
          <cell r="I1041">
            <v>1043163.277154442</v>
          </cell>
          <cell r="J1041">
            <v>988904.6896524207</v>
          </cell>
          <cell r="K1041">
            <v>46329985.711103119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97246373.302734256</v>
          </cell>
        </row>
        <row r="1042">
          <cell r="B1042" t="str">
            <v>Residential AMI</v>
          </cell>
          <cell r="C1042" t="str">
            <v>D4</v>
          </cell>
          <cell r="D1042">
            <v>12018.14306326682</v>
          </cell>
          <cell r="E1042">
            <v>0</v>
          </cell>
          <cell r="F1042">
            <v>0</v>
          </cell>
          <cell r="G1042">
            <v>34073589.681285515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34073589.681285515</v>
          </cell>
        </row>
        <row r="1043">
          <cell r="B1043" t="str">
            <v>Residential Docklands AMI</v>
          </cell>
          <cell r="C1043" t="str">
            <v>D4.DK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</row>
        <row r="1044">
          <cell r="B1044" t="str">
            <v>New Tariff 5</v>
          </cell>
          <cell r="C1044" t="str">
            <v/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B1045" t="str">
            <v>New Tariff 6</v>
          </cell>
          <cell r="C1045" t="str">
            <v/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B1046" t="str">
            <v>New Tariff 7</v>
          </cell>
          <cell r="C1046" t="str">
            <v/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B1047" t="str">
            <v>New Tariff 8</v>
          </cell>
          <cell r="C1047" t="str">
            <v/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B1048" t="str">
            <v>New Tariff 9</v>
          </cell>
          <cell r="C1048" t="str">
            <v/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B1049" t="str">
            <v>New Tariff 10</v>
          </cell>
          <cell r="C1049" t="str">
            <v/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B1050" t="str">
            <v>New Tariff 11</v>
          </cell>
          <cell r="C1050" t="str">
            <v/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B1051" t="str">
            <v>Dedicated circuit</v>
          </cell>
          <cell r="C1051" t="str">
            <v>DD1</v>
          </cell>
          <cell r="D1051">
            <v>123492.2947238535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359048889.75516111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359048889.75516111</v>
          </cell>
        </row>
        <row r="1052">
          <cell r="B1052" t="str">
            <v>Hot Water Interval</v>
          </cell>
          <cell r="C1052" t="str">
            <v>D3.HW</v>
          </cell>
          <cell r="D1052">
            <v>3315.6861399373643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9075921.4334819764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9075921.4334819764</v>
          </cell>
        </row>
        <row r="1053">
          <cell r="B1053" t="str">
            <v>Dedicated Circuit AMI - Slab Heat</v>
          </cell>
          <cell r="C1053" t="str">
            <v>DCSH</v>
          </cell>
          <cell r="D1053">
            <v>0.68055955253229961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0.67949274405087656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0.67949274405087656</v>
          </cell>
        </row>
        <row r="1054">
          <cell r="B1054" t="str">
            <v>Dedicated Circuit AMI - Hot Water</v>
          </cell>
          <cell r="C1054" t="str">
            <v>DCHW</v>
          </cell>
          <cell r="D1054">
            <v>0.68055955253229961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0.67949274405087656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0.67949274405087656</v>
          </cell>
        </row>
        <row r="1055">
          <cell r="B1055" t="str">
            <v>New Tariff 4</v>
          </cell>
          <cell r="C1055" t="str">
            <v/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</row>
        <row r="1056">
          <cell r="B1056" t="str">
            <v>New Tariff 5</v>
          </cell>
          <cell r="C1056" t="str">
            <v/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B1057" t="str">
            <v>New Tariff 6</v>
          </cell>
          <cell r="C1057" t="str">
            <v/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B1058" t="str">
            <v>New Tariff 7</v>
          </cell>
          <cell r="C1058" t="str">
            <v/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B1059" t="str">
            <v>New Tariff 8</v>
          </cell>
          <cell r="C1059" t="str">
            <v/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B1060" t="str">
            <v>New Tariff 9</v>
          </cell>
          <cell r="C1060" t="str">
            <v/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B1061" t="str">
            <v>New Tariff 10</v>
          </cell>
          <cell r="C1061" t="str">
            <v/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B1062" t="str">
            <v>New Tariff 11</v>
          </cell>
          <cell r="C1062" t="str">
            <v/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B1063" t="str">
            <v>Non-Residential Single Rate</v>
          </cell>
          <cell r="C1063" t="str">
            <v>ND1</v>
          </cell>
          <cell r="D1063">
            <v>41955.866014085586</v>
          </cell>
          <cell r="E1063">
            <v>0</v>
          </cell>
          <cell r="F1063">
            <v>0</v>
          </cell>
          <cell r="G1063">
            <v>85907505.353009447</v>
          </cell>
          <cell r="H1063">
            <v>112524538.01214963</v>
          </cell>
          <cell r="I1063">
            <v>61094172.244668119</v>
          </cell>
          <cell r="J1063">
            <v>22032360.143503498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281558575.75333071</v>
          </cell>
        </row>
        <row r="1064">
          <cell r="B1064" t="str">
            <v>Non-Residential Single Rate (R)</v>
          </cell>
          <cell r="C1064" t="str">
            <v>ND1.R</v>
          </cell>
          <cell r="D1064">
            <v>0</v>
          </cell>
          <cell r="E1064">
            <v>0</v>
          </cell>
          <cell r="F1064">
            <v>0</v>
          </cell>
          <cell r="G1064">
            <v>1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1</v>
          </cell>
        </row>
        <row r="1065">
          <cell r="B1065" t="str">
            <v>New Tariff 2</v>
          </cell>
          <cell r="C1065" t="str">
            <v/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</row>
        <row r="1066">
          <cell r="B1066" t="str">
            <v>New Tariff 3</v>
          </cell>
          <cell r="C1066" t="str">
            <v/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B1067" t="str">
            <v>New Tariff 4</v>
          </cell>
          <cell r="C1067" t="str">
            <v/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B1068" t="str">
            <v>New Tariff 5</v>
          </cell>
          <cell r="C1068" t="str">
            <v/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B1069" t="str">
            <v>New Tariff 6</v>
          </cell>
          <cell r="C1069" t="str">
            <v/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B1070" t="str">
            <v>New Tariff 7</v>
          </cell>
          <cell r="C1070" t="str">
            <v/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B1071" t="str">
            <v>New Tariff 8</v>
          </cell>
          <cell r="C1071" t="str">
            <v/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B1072" t="str">
            <v>New Tariff 9</v>
          </cell>
          <cell r="C1072" t="str">
            <v/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</row>
        <row r="1073">
          <cell r="B1073" t="str">
            <v>New Tariff 10</v>
          </cell>
          <cell r="C1073" t="str">
            <v/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B1074" t="str">
            <v>New Tariff 11</v>
          </cell>
          <cell r="C1074" t="str">
            <v/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B1075" t="str">
            <v>Non-Residential Two Rate 5d</v>
          </cell>
          <cell r="C1075" t="str">
            <v>ND2</v>
          </cell>
          <cell r="D1075">
            <v>42931.790886442504</v>
          </cell>
          <cell r="E1075">
            <v>0</v>
          </cell>
          <cell r="F1075">
            <v>0</v>
          </cell>
          <cell r="G1075">
            <v>126818693.35694994</v>
          </cell>
          <cell r="H1075">
            <v>289107036.79238355</v>
          </cell>
          <cell r="I1075">
            <v>304426360.22852224</v>
          </cell>
          <cell r="J1075">
            <v>199157646.03478146</v>
          </cell>
          <cell r="K1075">
            <v>771487312.01757026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1690997048.4302075</v>
          </cell>
        </row>
        <row r="1076">
          <cell r="B1076" t="str">
            <v>Business Sunraysia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1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1</v>
          </cell>
        </row>
        <row r="1077">
          <cell r="B1077" t="str">
            <v>Non-Residential Interval</v>
          </cell>
          <cell r="C1077" t="str">
            <v>ND5</v>
          </cell>
          <cell r="D1077">
            <v>7394.1778315002375</v>
          </cell>
          <cell r="E1077">
            <v>0</v>
          </cell>
          <cell r="F1077">
            <v>0</v>
          </cell>
          <cell r="G1077">
            <v>19908659.047805417</v>
          </cell>
          <cell r="H1077">
            <v>42621660.537788443</v>
          </cell>
          <cell r="I1077">
            <v>43629814.091601759</v>
          </cell>
          <cell r="J1077">
            <v>25120795.202484172</v>
          </cell>
          <cell r="K1077">
            <v>108484269.36829972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239765198.24797952</v>
          </cell>
        </row>
        <row r="1078">
          <cell r="B1078" t="str">
            <v>Non-Residential AMI</v>
          </cell>
          <cell r="C1078" t="str">
            <v>ND7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</row>
        <row r="1079">
          <cell r="B1079" t="str">
            <v>New Tariff 4</v>
          </cell>
          <cell r="C1079" t="str">
            <v/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B1080" t="str">
            <v>New Tariff 5</v>
          </cell>
          <cell r="C1080" t="str">
            <v/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B1081" t="str">
            <v>New Tariff 6</v>
          </cell>
          <cell r="C1081" t="str">
            <v/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B1082" t="str">
            <v>New Tariff 7</v>
          </cell>
          <cell r="C1082" t="str">
            <v/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B1083" t="str">
            <v>New Tariff 8</v>
          </cell>
          <cell r="C1083" t="str">
            <v/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B1084" t="str">
            <v>New Tariff 9</v>
          </cell>
          <cell r="C1084" t="str">
            <v/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B1085" t="str">
            <v>New Tariff 10</v>
          </cell>
          <cell r="C1085" t="str">
            <v/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B1086" t="str">
            <v>New Tariff 11</v>
          </cell>
          <cell r="C1086" t="str">
            <v/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B1087" t="str">
            <v>Non-Residential Two Rate 7d</v>
          </cell>
          <cell r="C1087" t="str">
            <v>ND3</v>
          </cell>
          <cell r="D1087">
            <v>8775.3279326105257</v>
          </cell>
          <cell r="E1087">
            <v>0</v>
          </cell>
          <cell r="F1087">
            <v>0</v>
          </cell>
          <cell r="G1087">
            <v>18314790.558051512</v>
          </cell>
          <cell r="H1087">
            <v>35456976.178630479</v>
          </cell>
          <cell r="I1087">
            <v>31320967.397346161</v>
          </cell>
          <cell r="J1087">
            <v>35483267.302017465</v>
          </cell>
          <cell r="K1087">
            <v>47479087.191171795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168055088.62721741</v>
          </cell>
        </row>
        <row r="1088">
          <cell r="B1088" t="str">
            <v>New Tariff  1</v>
          </cell>
          <cell r="C1088" t="str">
            <v/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</row>
        <row r="1089">
          <cell r="B1089" t="str">
            <v>New Tariff  2</v>
          </cell>
          <cell r="C1089" t="str">
            <v/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B1090" t="str">
            <v>New Tariff  3</v>
          </cell>
          <cell r="C1090" t="str">
            <v/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B1091" t="str">
            <v>New Tariff  4</v>
          </cell>
          <cell r="C1091" t="str">
            <v/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B1092" t="str">
            <v>New Tariff  5</v>
          </cell>
          <cell r="C1092" t="str">
            <v/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B1093" t="str">
            <v>New Tariff  6</v>
          </cell>
          <cell r="C1093" t="str">
            <v/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B1094" t="str">
            <v>New Tariff  7</v>
          </cell>
          <cell r="C1094" t="str">
            <v/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B1095" t="str">
            <v>New Tariff  8</v>
          </cell>
          <cell r="C1095" t="str">
            <v/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B1096" t="str">
            <v>New Tariff  9</v>
          </cell>
          <cell r="C1096" t="str">
            <v/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B1097" t="str">
            <v>New Tariff  10</v>
          </cell>
          <cell r="C1097" t="str">
            <v/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B1098" t="str">
            <v>New Tariff  11</v>
          </cell>
          <cell r="C1098" t="str">
            <v/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B1099" t="str">
            <v>Unmetered supplies</v>
          </cell>
          <cell r="C1099" t="str">
            <v>PL2</v>
          </cell>
          <cell r="D1099">
            <v>6673.6641839766899</v>
          </cell>
          <cell r="E1099">
            <v>0</v>
          </cell>
          <cell r="F1099">
            <v>0</v>
          </cell>
          <cell r="G1099">
            <v>33841967.670087181</v>
          </cell>
          <cell r="H1099">
            <v>0</v>
          </cell>
          <cell r="I1099">
            <v>0</v>
          </cell>
          <cell r="J1099">
            <v>0</v>
          </cell>
          <cell r="K1099">
            <v>83461394.255245194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117303361.92533237</v>
          </cell>
        </row>
        <row r="1100">
          <cell r="B1100" t="str">
            <v>New Tariff 1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</row>
        <row r="1101">
          <cell r="B1101" t="str">
            <v>New Tariff 2</v>
          </cell>
          <cell r="C1101" t="str">
            <v/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B1102" t="str">
            <v>Large Low Voltage Demand (kVa)</v>
          </cell>
          <cell r="C1102" t="str">
            <v>DLk</v>
          </cell>
          <cell r="D1102">
            <v>1.0843479171296451</v>
          </cell>
          <cell r="E1102">
            <v>0</v>
          </cell>
          <cell r="F1102">
            <v>1.1353220505054682</v>
          </cell>
          <cell r="G1102">
            <v>1.1288623944361649</v>
          </cell>
          <cell r="H1102">
            <v>0</v>
          </cell>
          <cell r="I1102">
            <v>0</v>
          </cell>
          <cell r="J1102">
            <v>0</v>
          </cell>
          <cell r="K1102">
            <v>1.1288623944361649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2.2577247888723297</v>
          </cell>
        </row>
        <row r="1103">
          <cell r="B1103" t="str">
            <v>Large Low Voltage Demand Docklands (kVa)</v>
          </cell>
          <cell r="C1103" t="str">
            <v>DLDKk</v>
          </cell>
          <cell r="D1103">
            <v>1.0843479171296451</v>
          </cell>
          <cell r="E1103">
            <v>0</v>
          </cell>
          <cell r="F1103">
            <v>1.1353220505054682</v>
          </cell>
          <cell r="G1103">
            <v>1.1288623944361649</v>
          </cell>
          <cell r="H1103">
            <v>0</v>
          </cell>
          <cell r="I1103">
            <v>0</v>
          </cell>
          <cell r="J1103">
            <v>0</v>
          </cell>
          <cell r="K1103">
            <v>1.1288623944361651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2.2577247888723297</v>
          </cell>
        </row>
        <row r="1104">
          <cell r="B1104" t="str">
            <v>Large Low Voltage Demand CXX (kVa)</v>
          </cell>
          <cell r="C1104" t="str">
            <v>DLCXXk</v>
          </cell>
          <cell r="D1104">
            <v>1.0843479171296451</v>
          </cell>
          <cell r="E1104">
            <v>0</v>
          </cell>
          <cell r="F1104">
            <v>1.1353220505054682</v>
          </cell>
          <cell r="G1104">
            <v>1.1288623944361649</v>
          </cell>
          <cell r="H1104">
            <v>0</v>
          </cell>
          <cell r="I1104">
            <v>0</v>
          </cell>
          <cell r="J1104">
            <v>0</v>
          </cell>
          <cell r="K1104">
            <v>1.1288623944361647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2.2577247888723297</v>
          </cell>
        </row>
        <row r="1105">
          <cell r="B1105" t="str">
            <v>New Tariff 6</v>
          </cell>
          <cell r="C1105" t="str">
            <v/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</row>
        <row r="1106">
          <cell r="B1106" t="str">
            <v>New Tariff 7</v>
          </cell>
          <cell r="C1106" t="str">
            <v/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</row>
        <row r="1107">
          <cell r="B1107" t="str">
            <v>New Tariff 8</v>
          </cell>
          <cell r="C1107" t="str">
            <v/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</row>
        <row r="1108">
          <cell r="B1108" t="str">
            <v>New Tariff 9</v>
          </cell>
          <cell r="C1108" t="str">
            <v/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</row>
        <row r="1109">
          <cell r="B1109" t="str">
            <v>New Tariff 10</v>
          </cell>
          <cell r="C1109" t="str">
            <v/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B1110" t="str">
            <v>New Tariff 11</v>
          </cell>
          <cell r="C1110" t="str">
            <v/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B1111" t="str">
            <v>Large Low Voltage Demand</v>
          </cell>
          <cell r="C1111" t="str">
            <v>DL</v>
          </cell>
          <cell r="D1111">
            <v>786.15223991899268</v>
          </cell>
          <cell r="E1111">
            <v>359482.31349465181</v>
          </cell>
          <cell r="F1111">
            <v>0</v>
          </cell>
          <cell r="G1111">
            <v>632753991.60015774</v>
          </cell>
          <cell r="H1111">
            <v>0</v>
          </cell>
          <cell r="I1111">
            <v>0</v>
          </cell>
          <cell r="J1111">
            <v>0</v>
          </cell>
          <cell r="K1111">
            <v>460499617.61273229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1093253609.2128901</v>
          </cell>
        </row>
        <row r="1112">
          <cell r="B1112" t="str">
            <v>Large Low Voltage Demand A</v>
          </cell>
          <cell r="C1112" t="str">
            <v>DL.A</v>
          </cell>
          <cell r="D1112">
            <v>1.0843479171296446</v>
          </cell>
          <cell r="E1112">
            <v>1389.0439306656056</v>
          </cell>
          <cell r="F1112">
            <v>0</v>
          </cell>
          <cell r="G1112">
            <v>3461625.2191924672</v>
          </cell>
          <cell r="H1112">
            <v>0</v>
          </cell>
          <cell r="I1112">
            <v>0</v>
          </cell>
          <cell r="J1112">
            <v>0</v>
          </cell>
          <cell r="K1112">
            <v>3349271.6230703946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6810896.8422628623</v>
          </cell>
        </row>
        <row r="1113">
          <cell r="B1113" t="str">
            <v>Large Low Voltage Demand C</v>
          </cell>
          <cell r="C1113" t="str">
            <v>DL.C</v>
          </cell>
          <cell r="D1113">
            <v>513.98091271945179</v>
          </cell>
          <cell r="E1113">
            <v>240925.64031879042</v>
          </cell>
          <cell r="F1113">
            <v>0</v>
          </cell>
          <cell r="G1113">
            <v>471325082.35083747</v>
          </cell>
          <cell r="H1113">
            <v>0</v>
          </cell>
          <cell r="I1113">
            <v>0</v>
          </cell>
          <cell r="J1113">
            <v>0</v>
          </cell>
          <cell r="K1113">
            <v>326731831.30545074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798056913.65628815</v>
          </cell>
        </row>
        <row r="1114">
          <cell r="B1114" t="str">
            <v>Large Low Voltage Demand S</v>
          </cell>
          <cell r="C1114" t="str">
            <v>DL.S</v>
          </cell>
          <cell r="D1114">
            <v>65.060875027778721</v>
          </cell>
          <cell r="E1114">
            <v>19273.611922983029</v>
          </cell>
          <cell r="F1114">
            <v>0</v>
          </cell>
          <cell r="G1114">
            <v>23076910.958925582</v>
          </cell>
          <cell r="H1114">
            <v>0</v>
          </cell>
          <cell r="I1114">
            <v>0</v>
          </cell>
          <cell r="J1114">
            <v>0</v>
          </cell>
          <cell r="K1114">
            <v>14134574.882141823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37211485.841067404</v>
          </cell>
        </row>
        <row r="1115">
          <cell r="B1115" t="str">
            <v>Large Low Voltage Demand Docklands</v>
          </cell>
          <cell r="C1115" t="str">
            <v>DL.DK</v>
          </cell>
          <cell r="D1115">
            <v>8.674783337037157</v>
          </cell>
          <cell r="E1115">
            <v>2285.7694793956662</v>
          </cell>
          <cell r="F1115">
            <v>0</v>
          </cell>
          <cell r="G1115">
            <v>4879903.3265194455</v>
          </cell>
          <cell r="H1115">
            <v>0</v>
          </cell>
          <cell r="I1115">
            <v>0</v>
          </cell>
          <cell r="J1115">
            <v>0</v>
          </cell>
          <cell r="K1115">
            <v>4958794.2277904805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9838697.5543099269</v>
          </cell>
        </row>
        <row r="1116">
          <cell r="B1116" t="str">
            <v>Large Low Voltage Demand CXX</v>
          </cell>
          <cell r="C1116" t="str">
            <v>DL.CXX</v>
          </cell>
          <cell r="D1116">
            <v>756.87484615649214</v>
          </cell>
          <cell r="E1116">
            <v>112477.28727229005</v>
          </cell>
          <cell r="F1116">
            <v>0</v>
          </cell>
          <cell r="G1116">
            <v>201861704.776972</v>
          </cell>
          <cell r="H1116">
            <v>0</v>
          </cell>
          <cell r="I1116">
            <v>0</v>
          </cell>
          <cell r="J1116">
            <v>0</v>
          </cell>
          <cell r="K1116">
            <v>141317355.27430239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343179060.05127442</v>
          </cell>
        </row>
        <row r="1117">
          <cell r="B1117" t="str">
            <v>Large Low Voltage Demand EN.R</v>
          </cell>
          <cell r="C1117" t="str">
            <v>DL.R</v>
          </cell>
          <cell r="D1117">
            <v>0</v>
          </cell>
          <cell r="E1117">
            <v>0.28305581303106836</v>
          </cell>
          <cell r="F1117">
            <v>0</v>
          </cell>
          <cell r="G1117">
            <v>1.1288623944361649</v>
          </cell>
          <cell r="H1117">
            <v>0</v>
          </cell>
          <cell r="I1117">
            <v>0</v>
          </cell>
          <cell r="J1117">
            <v>0</v>
          </cell>
          <cell r="K1117">
            <v>0.26702058197242462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1.3958829764085894</v>
          </cell>
        </row>
        <row r="1118">
          <cell r="B1118" t="str">
            <v>Large Low Voltage Demand EN.NR</v>
          </cell>
          <cell r="C1118" t="str">
            <v>DL.NR</v>
          </cell>
          <cell r="D1118">
            <v>9.7591312541667978</v>
          </cell>
          <cell r="E1118">
            <v>2718.6488617366704</v>
          </cell>
          <cell r="F1118">
            <v>0</v>
          </cell>
          <cell r="G1118">
            <v>11033691.282377044</v>
          </cell>
          <cell r="H1118">
            <v>0</v>
          </cell>
          <cell r="I1118">
            <v>0</v>
          </cell>
          <cell r="J1118">
            <v>0</v>
          </cell>
          <cell r="K1118">
            <v>6871101.7180636246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17904793.000440668</v>
          </cell>
        </row>
        <row r="1119">
          <cell r="B1119" t="str">
            <v>Large Low Voltage Demand EN.R CXX</v>
          </cell>
          <cell r="C1119" t="str">
            <v>DL.CXXR</v>
          </cell>
          <cell r="D1119">
            <v>1.0843479171296451</v>
          </cell>
          <cell r="E1119">
            <v>78.04655164173397</v>
          </cell>
          <cell r="F1119">
            <v>0</v>
          </cell>
          <cell r="G1119">
            <v>1869.3961251862891</v>
          </cell>
          <cell r="H1119">
            <v>0</v>
          </cell>
          <cell r="I1119">
            <v>0</v>
          </cell>
          <cell r="J1119">
            <v>0</v>
          </cell>
          <cell r="K1119">
            <v>1488.1938118925088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3357.5899370787979</v>
          </cell>
        </row>
        <row r="1120">
          <cell r="B1120" t="str">
            <v>Large Low Voltage Demand EN.NR CXX</v>
          </cell>
          <cell r="C1120" t="str">
            <v>DL.CXXNR</v>
          </cell>
          <cell r="D1120">
            <v>0</v>
          </cell>
          <cell r="E1120">
            <v>0.28305581303106836</v>
          </cell>
          <cell r="F1120">
            <v>0</v>
          </cell>
          <cell r="G1120">
            <v>1.1288623944361649</v>
          </cell>
          <cell r="H1120">
            <v>0</v>
          </cell>
          <cell r="I1120">
            <v>0</v>
          </cell>
          <cell r="J1120">
            <v>0</v>
          </cell>
          <cell r="K1120">
            <v>0.35317602564352718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1.4820384200796921</v>
          </cell>
        </row>
        <row r="1121">
          <cell r="B1121" t="str">
            <v>New Tariff 10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</row>
        <row r="1122">
          <cell r="B1122" t="str">
            <v>New Tariff 11</v>
          </cell>
          <cell r="C1122" t="str">
            <v/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</row>
        <row r="1123">
          <cell r="B1123" t="str">
            <v>High Voltage Demand</v>
          </cell>
          <cell r="C1123" t="str">
            <v>DH</v>
          </cell>
          <cell r="D1123">
            <v>102.39350376965029</v>
          </cell>
          <cell r="E1123">
            <v>252033.77353607156</v>
          </cell>
          <cell r="F1123">
            <v>0</v>
          </cell>
          <cell r="G1123">
            <v>536796476.85414684</v>
          </cell>
          <cell r="H1123">
            <v>0</v>
          </cell>
          <cell r="I1123">
            <v>0</v>
          </cell>
          <cell r="J1123">
            <v>0</v>
          </cell>
          <cell r="K1123">
            <v>482264119.995354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1019060596.8495009</v>
          </cell>
        </row>
        <row r="1124">
          <cell r="B1124" t="str">
            <v>High Voltage Demand A</v>
          </cell>
          <cell r="C1124" t="str">
            <v>DH.A</v>
          </cell>
          <cell r="D1124">
            <v>2.0478700753930053</v>
          </cell>
          <cell r="E1124">
            <v>4776.9279209748511</v>
          </cell>
          <cell r="F1124">
            <v>0</v>
          </cell>
          <cell r="G1124">
            <v>6559734.2484928695</v>
          </cell>
          <cell r="H1124">
            <v>0</v>
          </cell>
          <cell r="I1124">
            <v>0</v>
          </cell>
          <cell r="J1124">
            <v>0</v>
          </cell>
          <cell r="K1124">
            <v>6321481.5099870032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12881215.758479873</v>
          </cell>
        </row>
        <row r="1125">
          <cell r="B1125" t="str">
            <v>High Voltage Demand C</v>
          </cell>
          <cell r="C1125" t="str">
            <v>DH.C</v>
          </cell>
          <cell r="D1125">
            <v>48.124946771735637</v>
          </cell>
          <cell r="E1125">
            <v>127556.68708602083</v>
          </cell>
          <cell r="F1125">
            <v>0</v>
          </cell>
          <cell r="G1125">
            <v>301987077.53106922</v>
          </cell>
          <cell r="H1125">
            <v>0</v>
          </cell>
          <cell r="I1125">
            <v>0</v>
          </cell>
          <cell r="J1125">
            <v>0</v>
          </cell>
          <cell r="K1125">
            <v>272122005.70798391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574109083.23905313</v>
          </cell>
        </row>
        <row r="1126">
          <cell r="B1126" t="str">
            <v>High Voltage Demand D1</v>
          </cell>
          <cell r="C1126" t="str">
            <v>DH.D1</v>
          </cell>
          <cell r="D1126">
            <v>1.0239350376965028</v>
          </cell>
          <cell r="E1126">
            <v>22799.130688955185</v>
          </cell>
          <cell r="F1126">
            <v>0</v>
          </cell>
          <cell r="G1126">
            <v>87239268.298554748</v>
          </cell>
          <cell r="H1126">
            <v>0</v>
          </cell>
          <cell r="I1126">
            <v>0</v>
          </cell>
          <cell r="J1126">
            <v>0</v>
          </cell>
          <cell r="K1126">
            <v>94390234.157640889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181629502.45619565</v>
          </cell>
        </row>
        <row r="1127">
          <cell r="B1127" t="str">
            <v>High Voltage Demand D2</v>
          </cell>
          <cell r="C1127" t="str">
            <v>DH.D2</v>
          </cell>
          <cell r="D1127">
            <v>1.0239350376965028</v>
          </cell>
          <cell r="E1127">
            <v>12810.073040410634</v>
          </cell>
          <cell r="F1127">
            <v>0</v>
          </cell>
          <cell r="G1127">
            <v>42831524.295533337</v>
          </cell>
          <cell r="H1127">
            <v>0</v>
          </cell>
          <cell r="I1127">
            <v>0</v>
          </cell>
          <cell r="J1127">
            <v>0</v>
          </cell>
          <cell r="K1127">
            <v>46923804.340097368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89755328.635630697</v>
          </cell>
        </row>
        <row r="1128">
          <cell r="B1128" t="str">
            <v>High Voltage Demand Docklands</v>
          </cell>
          <cell r="C1128" t="str">
            <v>DH.DK</v>
          </cell>
          <cell r="D1128">
            <v>1.0239350376965028</v>
          </cell>
          <cell r="E1128">
            <v>1036.3936947600096</v>
          </cell>
          <cell r="F1128">
            <v>0</v>
          </cell>
          <cell r="G1128">
            <v>1297099.2967999</v>
          </cell>
          <cell r="H1128">
            <v>0</v>
          </cell>
          <cell r="I1128">
            <v>0</v>
          </cell>
          <cell r="J1128">
            <v>0</v>
          </cell>
          <cell r="K1128">
            <v>522046.71242185298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1819146.0092217531</v>
          </cell>
        </row>
        <row r="1129">
          <cell r="B1129" t="str">
            <v>High Voltage Demand D3</v>
          </cell>
          <cell r="C1129" t="str">
            <v>DH.D3</v>
          </cell>
          <cell r="D1129">
            <v>1.0239350376965028</v>
          </cell>
          <cell r="E1129">
            <v>14989.26984817511</v>
          </cell>
          <cell r="F1129">
            <v>0</v>
          </cell>
          <cell r="G1129">
            <v>19550107.423873805</v>
          </cell>
          <cell r="H1129">
            <v>0</v>
          </cell>
          <cell r="I1129">
            <v>0</v>
          </cell>
          <cell r="J1129">
            <v>0</v>
          </cell>
          <cell r="K1129">
            <v>20748066.248890497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40298173.672764301</v>
          </cell>
        </row>
        <row r="1130">
          <cell r="B1130" t="str">
            <v>High Voltage Demand D4</v>
          </cell>
          <cell r="C1130" t="str">
            <v>DH.D4</v>
          </cell>
          <cell r="D1130">
            <v>1.0239350376965028</v>
          </cell>
          <cell r="E1130">
            <v>11378.232580907199</v>
          </cell>
          <cell r="F1130">
            <v>0</v>
          </cell>
          <cell r="G1130">
            <v>27032023.873982623</v>
          </cell>
          <cell r="H1130">
            <v>0</v>
          </cell>
          <cell r="I1130">
            <v>0</v>
          </cell>
          <cell r="J1130">
            <v>0</v>
          </cell>
          <cell r="K1130">
            <v>29376438.478799518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56408462.352782145</v>
          </cell>
        </row>
        <row r="1131">
          <cell r="B1131" t="str">
            <v>High Voltage Demand D5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1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1</v>
          </cell>
        </row>
        <row r="1132">
          <cell r="B1132" t="str">
            <v>High Voltage Demand EN.R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1.0447154471544715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1.0447154471544715</v>
          </cell>
        </row>
        <row r="1133">
          <cell r="B1133" t="str">
            <v>High Voltage Demand EN.NR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1.0447154471544715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1.0447154471544715</v>
          </cell>
        </row>
        <row r="1134">
          <cell r="B1134" t="str">
            <v>New Tariff 11</v>
          </cell>
          <cell r="C1134" t="str">
            <v/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</row>
        <row r="1135">
          <cell r="B1135" t="str">
            <v>New Tariff 1</v>
          </cell>
          <cell r="C1135" t="str">
            <v/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</row>
        <row r="1136">
          <cell r="B1136" t="str">
            <v>New Tariff 2</v>
          </cell>
          <cell r="C1136" t="str">
            <v/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</row>
        <row r="1137">
          <cell r="B1137" t="str">
            <v>High Voltage Demand (kVa)</v>
          </cell>
          <cell r="C1137" t="str">
            <v>DHk</v>
          </cell>
          <cell r="D1137">
            <v>1.0239350376965028</v>
          </cell>
          <cell r="E1137">
            <v>0</v>
          </cell>
          <cell r="F1137">
            <v>1.0378464676936763</v>
          </cell>
          <cell r="G1137">
            <v>1.0447154471544715</v>
          </cell>
          <cell r="H1137">
            <v>0</v>
          </cell>
          <cell r="I1137">
            <v>0</v>
          </cell>
          <cell r="J1137">
            <v>0</v>
          </cell>
          <cell r="K1137">
            <v>1.0447154471544715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2.089430894308943</v>
          </cell>
        </row>
        <row r="1138">
          <cell r="B1138" t="str">
            <v>High Voltage Demand Docklands (kVa)</v>
          </cell>
          <cell r="C1138" t="str">
            <v>DHDKk</v>
          </cell>
          <cell r="D1138">
            <v>1.0239350376965028</v>
          </cell>
          <cell r="E1138">
            <v>0</v>
          </cell>
          <cell r="F1138">
            <v>1.0378464676936763</v>
          </cell>
          <cell r="G1138">
            <v>1.0447154471544713</v>
          </cell>
          <cell r="H1138">
            <v>0</v>
          </cell>
          <cell r="I1138">
            <v>0</v>
          </cell>
          <cell r="J1138">
            <v>0</v>
          </cell>
          <cell r="K1138">
            <v>1.0447154471544713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2.0894308943089426</v>
          </cell>
        </row>
        <row r="1139">
          <cell r="B1139" t="str">
            <v>New Tariff 5</v>
          </cell>
          <cell r="C1139" t="str">
            <v/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</row>
        <row r="1140">
          <cell r="B1140" t="str">
            <v>New Tariff 6</v>
          </cell>
          <cell r="C1140" t="str">
            <v/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B1141" t="str">
            <v>New Tariff 7</v>
          </cell>
          <cell r="C1141" t="str">
            <v/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</row>
        <row r="1142">
          <cell r="B1142" t="str">
            <v>New Tariff 8</v>
          </cell>
          <cell r="C1142" t="str">
            <v/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B1143" t="str">
            <v>New Tariff 9</v>
          </cell>
          <cell r="C1143" t="str">
            <v/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</row>
        <row r="1144">
          <cell r="B1144" t="str">
            <v>New Tariff 10</v>
          </cell>
          <cell r="C1144" t="str">
            <v/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</row>
        <row r="1145">
          <cell r="B1145" t="str">
            <v>New Tariff 11</v>
          </cell>
          <cell r="C1145" t="str">
            <v/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</row>
        <row r="1146">
          <cell r="B1146" t="str">
            <v>New Tariff 12</v>
          </cell>
          <cell r="C1146" t="str">
            <v/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</row>
        <row r="1147">
          <cell r="B1147" t="str">
            <v>New Tariff 1</v>
          </cell>
          <cell r="C1147" t="str">
            <v/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</row>
        <row r="1148">
          <cell r="B1148" t="str">
            <v>Subtransmission Demand A</v>
          </cell>
          <cell r="C1148" t="str">
            <v>DS.A</v>
          </cell>
          <cell r="D1148">
            <v>3</v>
          </cell>
          <cell r="E1148">
            <v>42578.527162764462</v>
          </cell>
          <cell r="F1148">
            <v>0</v>
          </cell>
          <cell r="G1148">
            <v>110370446.53714663</v>
          </cell>
          <cell r="H1148">
            <v>0</v>
          </cell>
          <cell r="I1148">
            <v>0</v>
          </cell>
          <cell r="J1148">
            <v>0</v>
          </cell>
          <cell r="K1148">
            <v>91616726.384678766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201987172.92182541</v>
          </cell>
        </row>
        <row r="1149">
          <cell r="B1149" t="str">
            <v>Subtransmission Demand G</v>
          </cell>
          <cell r="C1149" t="str">
            <v>DS.G</v>
          </cell>
          <cell r="D1149">
            <v>4</v>
          </cell>
          <cell r="E1149">
            <v>74256.201740894045</v>
          </cell>
          <cell r="F1149">
            <v>0</v>
          </cell>
          <cell r="G1149">
            <v>193483945.18776521</v>
          </cell>
          <cell r="H1149">
            <v>0</v>
          </cell>
          <cell r="I1149">
            <v>0</v>
          </cell>
          <cell r="J1149">
            <v>0</v>
          </cell>
          <cell r="K1149">
            <v>197272518.35213804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390756463.53990328</v>
          </cell>
        </row>
        <row r="1150">
          <cell r="B1150" t="str">
            <v>Subtransmission Demand S</v>
          </cell>
          <cell r="C1150" t="str">
            <v>DS.S</v>
          </cell>
          <cell r="D1150">
            <v>2</v>
          </cell>
          <cell r="E1150">
            <v>90208.975874869575</v>
          </cell>
          <cell r="F1150">
            <v>0</v>
          </cell>
          <cell r="G1150">
            <v>174512696.38752466</v>
          </cell>
          <cell r="H1150">
            <v>0</v>
          </cell>
          <cell r="I1150">
            <v>0</v>
          </cell>
          <cell r="J1150">
            <v>0</v>
          </cell>
          <cell r="K1150">
            <v>217701513.98987946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392214210.37740409</v>
          </cell>
        </row>
        <row r="1151">
          <cell r="B1151" t="str">
            <v>Subtransmission Demand (kVa)</v>
          </cell>
          <cell r="C1151" t="str">
            <v>DSk</v>
          </cell>
          <cell r="D1151">
            <v>1</v>
          </cell>
          <cell r="E1151">
            <v>0</v>
          </cell>
          <cell r="F1151">
            <v>0.95578014996994431</v>
          </cell>
          <cell r="G1151">
            <v>0.93651711265052562</v>
          </cell>
          <cell r="H1151">
            <v>0</v>
          </cell>
          <cell r="I1151">
            <v>0</v>
          </cell>
          <cell r="J1151">
            <v>0</v>
          </cell>
          <cell r="K1151">
            <v>0.93651711265052562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1.8730342253010512</v>
          </cell>
        </row>
        <row r="1152">
          <cell r="B1152" t="str">
            <v>New Tariff 5</v>
          </cell>
          <cell r="C1152" t="str">
            <v/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</row>
        <row r="1153">
          <cell r="B1153" t="str">
            <v>New Tariff 6</v>
          </cell>
          <cell r="C1153" t="str">
            <v/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</row>
        <row r="1154">
          <cell r="B1154" t="str">
            <v>New Tariff 7</v>
          </cell>
          <cell r="C1154" t="str">
            <v/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</row>
        <row r="1155">
          <cell r="B1155" t="str">
            <v>New Tariff 8</v>
          </cell>
          <cell r="C1155" t="str">
            <v/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</row>
        <row r="1156">
          <cell r="B1156" t="str">
            <v>New Tariff 9</v>
          </cell>
          <cell r="C1156" t="str">
            <v/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</row>
        <row r="1157">
          <cell r="B1157" t="str">
            <v>New Tariff 10</v>
          </cell>
          <cell r="C1157" t="str">
            <v/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</row>
        <row r="1158">
          <cell r="B1158" t="str">
            <v>New Tariff 11</v>
          </cell>
          <cell r="C1158" t="str">
            <v/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</row>
        <row r="1159">
          <cell r="B1159" t="str">
            <v xml:space="preserve">Total </v>
          </cell>
          <cell r="D1159">
            <v>773079.31493695849</v>
          </cell>
          <cell r="E1159">
            <v>1393055.1211185846</v>
          </cell>
          <cell r="F1159">
            <v>6.4374392368737023</v>
          </cell>
          <cell r="G1159">
            <v>4970896531.7008924</v>
          </cell>
          <cell r="H1159">
            <v>1344936687.2076228</v>
          </cell>
          <cell r="I1159">
            <v>467060537.86245751</v>
          </cell>
          <cell r="J1159">
            <v>287957006.28003418</v>
          </cell>
          <cell r="K1159">
            <v>4133880603.752337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11204731366.803345</v>
          </cell>
        </row>
        <row r="1167">
          <cell r="E1167" t="str">
            <v>Max Demand</v>
          </cell>
          <cell r="G1167" t="str">
            <v>Peak consumption</v>
          </cell>
          <cell r="K1167" t="str">
            <v>Off Peak consumption</v>
          </cell>
          <cell r="M1167" t="str">
            <v>Summer Time of Use Tariffs</v>
          </cell>
          <cell r="Q1167" t="str">
            <v>Winter Time of use tariffs</v>
          </cell>
        </row>
        <row r="1168">
          <cell r="B1168" t="str">
            <v>Network Tariffs</v>
          </cell>
          <cell r="C1168" t="str">
            <v>Network Tariff Category</v>
          </cell>
          <cell r="D1168" t="str">
            <v>Customer No</v>
          </cell>
          <cell r="E1168" t="str">
            <v>kW</v>
          </cell>
          <cell r="F1168" t="str">
            <v>kVA</v>
          </cell>
          <cell r="G1168" t="str">
            <v>Block1</v>
          </cell>
          <cell r="H1168" t="str">
            <v>Block 2</v>
          </cell>
          <cell r="I1168" t="str">
            <v>Block 3</v>
          </cell>
          <cell r="J1168" t="str">
            <v>Block 4</v>
          </cell>
          <cell r="K1168" t="str">
            <v>Block 1</v>
          </cell>
          <cell r="L1168" t="str">
            <v>Block 2</v>
          </cell>
          <cell r="M1168" t="str">
            <v>Block 1</v>
          </cell>
          <cell r="N1168" t="str">
            <v>Block 2</v>
          </cell>
          <cell r="O1168" t="str">
            <v>Block 3</v>
          </cell>
          <cell r="P1168" t="str">
            <v>Block 4</v>
          </cell>
          <cell r="Q1168" t="str">
            <v>Block1</v>
          </cell>
          <cell r="R1168" t="str">
            <v>Block 2</v>
          </cell>
          <cell r="S1168" t="str">
            <v>Block 3</v>
          </cell>
          <cell r="T1168" t="str">
            <v>Block 4</v>
          </cell>
          <cell r="U1168" t="str">
            <v>2016 Total Quantities</v>
          </cell>
        </row>
        <row r="1169">
          <cell r="G1169" t="str">
            <v>kWh</v>
          </cell>
          <cell r="H1169" t="str">
            <v>kWh</v>
          </cell>
          <cell r="I1169" t="str">
            <v>kWh</v>
          </cell>
          <cell r="J1169" t="str">
            <v>kWh</v>
          </cell>
          <cell r="K1169" t="str">
            <v>kWh</v>
          </cell>
          <cell r="L1169" t="str">
            <v>kWh</v>
          </cell>
          <cell r="M1169" t="str">
            <v>kWh</v>
          </cell>
          <cell r="N1169" t="str">
            <v>kWh</v>
          </cell>
          <cell r="O1169" t="str">
            <v>kWh</v>
          </cell>
          <cell r="P1169" t="str">
            <v>kWh</v>
          </cell>
          <cell r="Q1169" t="str">
            <v>kWh</v>
          </cell>
          <cell r="R1169" t="str">
            <v>kWh</v>
          </cell>
          <cell r="S1169" t="str">
            <v>kWh</v>
          </cell>
          <cell r="T1169" t="str">
            <v>kWh</v>
          </cell>
          <cell r="U1169" t="str">
            <v>kWh</v>
          </cell>
        </row>
        <row r="1170">
          <cell r="B1170" t="str">
            <v>Residential Single Rate</v>
          </cell>
          <cell r="C1170" t="str">
            <v>D1</v>
          </cell>
          <cell r="D1170">
            <v>595845.68641906395</v>
          </cell>
          <cell r="E1170">
            <v>0</v>
          </cell>
          <cell r="F1170">
            <v>0</v>
          </cell>
          <cell r="G1170">
            <v>1672831246.4126909</v>
          </cell>
          <cell r="H1170">
            <v>834552465.40923142</v>
          </cell>
          <cell r="I1170">
            <v>24946401.096755441</v>
          </cell>
          <cell r="J1170">
            <v>4936724.2079599397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2537266837.1266379</v>
          </cell>
        </row>
        <row r="1171">
          <cell r="B1171" t="str">
            <v>ClimateSaver</v>
          </cell>
          <cell r="C1171" t="str">
            <v>D1.CS</v>
          </cell>
          <cell r="D1171">
            <v>19245</v>
          </cell>
          <cell r="E1171">
            <v>0</v>
          </cell>
          <cell r="F1171">
            <v>0</v>
          </cell>
          <cell r="G1171">
            <v>13491681.01753414</v>
          </cell>
          <cell r="H1171">
            <v>3189127.7965171197</v>
          </cell>
          <cell r="I1171">
            <v>65632.132962982738</v>
          </cell>
          <cell r="J1171">
            <v>86.199259800291912</v>
          </cell>
          <cell r="K1171">
            <v>21847963.810718544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38594490.956992589</v>
          </cell>
        </row>
        <row r="1172">
          <cell r="B1172" t="str">
            <v>ClimateSaver Interval</v>
          </cell>
          <cell r="C1172" t="str">
            <v>D3.CS</v>
          </cell>
          <cell r="D1172">
            <v>4151</v>
          </cell>
          <cell r="E1172">
            <v>0</v>
          </cell>
          <cell r="F1172">
            <v>0</v>
          </cell>
          <cell r="G1172">
            <v>3891378.8336500404</v>
          </cell>
          <cell r="H1172">
            <v>961055.14282355807</v>
          </cell>
          <cell r="I1172">
            <v>11934.642210100836</v>
          </cell>
          <cell r="J1172">
            <v>4583.4808315940045</v>
          </cell>
          <cell r="K1172">
            <v>7746644.5331433974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12615596.63265869</v>
          </cell>
        </row>
        <row r="1173">
          <cell r="B1173" t="str">
            <v>New Tariff 3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</row>
        <row r="1174">
          <cell r="B1174" t="str">
            <v>New Tariff 4</v>
          </cell>
          <cell r="C1174" t="str">
            <v/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</row>
        <row r="1175">
          <cell r="B1175" t="str">
            <v>New Tariff 5</v>
          </cell>
          <cell r="C1175" t="str">
            <v/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</row>
        <row r="1176">
          <cell r="B1176" t="str">
            <v>New Tariff 6</v>
          </cell>
          <cell r="C1176" t="str">
            <v/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</row>
        <row r="1177">
          <cell r="B1177" t="str">
            <v>New Tariff 7</v>
          </cell>
          <cell r="C1177" t="str">
            <v/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</row>
        <row r="1178">
          <cell r="B1178" t="str">
            <v>New Tariff 8</v>
          </cell>
          <cell r="C1178" t="str">
            <v/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</row>
        <row r="1179">
          <cell r="B1179" t="str">
            <v>New Tariff 9</v>
          </cell>
          <cell r="C1179" t="str">
            <v/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</row>
        <row r="1180">
          <cell r="B1180" t="str">
            <v>New Tariff 10</v>
          </cell>
          <cell r="C1180" t="str">
            <v/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B1181" t="str">
            <v>New Tariff 11</v>
          </cell>
          <cell r="C1181" t="str">
            <v/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</row>
        <row r="1182">
          <cell r="B1182" t="str">
            <v>Residential Two Rate 5d</v>
          </cell>
          <cell r="C1182" t="str">
            <v>D2</v>
          </cell>
          <cell r="D1182">
            <v>52554.945756343128</v>
          </cell>
          <cell r="E1182">
            <v>0</v>
          </cell>
          <cell r="F1182">
            <v>0</v>
          </cell>
          <cell r="G1182">
            <v>93871632.068097875</v>
          </cell>
          <cell r="H1182">
            <v>24007243.979624417</v>
          </cell>
          <cell r="I1182">
            <v>736496.02250662923</v>
          </cell>
          <cell r="J1182">
            <v>233069.04417862557</v>
          </cell>
          <cell r="K1182">
            <v>257680755.35723162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376529196.47163916</v>
          </cell>
        </row>
        <row r="1183">
          <cell r="B1183" t="str">
            <v>Docklands Two Rate 5d</v>
          </cell>
          <cell r="C1183" t="str">
            <v>D2.DK</v>
          </cell>
          <cell r="D1183">
            <v>601.78025035496603</v>
          </cell>
          <cell r="E1183">
            <v>0</v>
          </cell>
          <cell r="F1183">
            <v>0</v>
          </cell>
          <cell r="G1183">
            <v>2096531.2364009172</v>
          </cell>
          <cell r="H1183">
            <v>486842.73148716852</v>
          </cell>
          <cell r="I1183">
            <v>107248.02057837135</v>
          </cell>
          <cell r="J1183">
            <v>61048.809305605275</v>
          </cell>
          <cell r="K1183">
            <v>2457749.7158872434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5209420.5136593059</v>
          </cell>
        </row>
        <row r="1184">
          <cell r="B1184" t="str">
            <v>Residential Interval</v>
          </cell>
          <cell r="C1184" t="str">
            <v>D3</v>
          </cell>
          <cell r="D1184">
            <v>14359.544779374555</v>
          </cell>
          <cell r="E1184">
            <v>0</v>
          </cell>
          <cell r="F1184">
            <v>0</v>
          </cell>
          <cell r="G1184">
            <v>36323861.633205257</v>
          </cell>
          <cell r="H1184">
            <v>12868993.207630271</v>
          </cell>
          <cell r="I1184">
            <v>1049747.2412869493</v>
          </cell>
          <cell r="J1184">
            <v>995146.19867572561</v>
          </cell>
          <cell r="K1184">
            <v>46621234.940249652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97858983.221047848</v>
          </cell>
        </row>
        <row r="1185">
          <cell r="B1185" t="str">
            <v>Residential AMI</v>
          </cell>
          <cell r="C1185" t="str">
            <v>D4</v>
          </cell>
          <cell r="D1185">
            <v>13999.862509789204</v>
          </cell>
          <cell r="E1185">
            <v>0</v>
          </cell>
          <cell r="F1185">
            <v>0</v>
          </cell>
          <cell r="G1185">
            <v>40819191.337837577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40819191.337837577</v>
          </cell>
        </row>
        <row r="1186">
          <cell r="B1186" t="str">
            <v>Residential Docklands AMI</v>
          </cell>
          <cell r="C1186" t="str">
            <v>D4.DK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</row>
        <row r="1187">
          <cell r="B1187" t="str">
            <v>New Tariff 5</v>
          </cell>
          <cell r="C1187" t="str">
            <v/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B1188" t="str">
            <v>New Tariff 6</v>
          </cell>
          <cell r="C1188" t="str">
            <v/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</row>
        <row r="1189">
          <cell r="B1189" t="str">
            <v>New Tariff 7</v>
          </cell>
          <cell r="C1189" t="str">
            <v/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</row>
        <row r="1190">
          <cell r="B1190" t="str">
            <v>New Tariff 8</v>
          </cell>
          <cell r="C1190" t="str">
            <v/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</row>
        <row r="1191">
          <cell r="B1191" t="str">
            <v>New Tariff 9</v>
          </cell>
          <cell r="C1191" t="str">
            <v/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</row>
        <row r="1192">
          <cell r="B1192" t="str">
            <v>New Tariff 10</v>
          </cell>
          <cell r="C1192" t="str">
            <v/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</row>
        <row r="1193">
          <cell r="B1193" t="str">
            <v>New Tariff 11</v>
          </cell>
          <cell r="C1193" t="str">
            <v/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</row>
        <row r="1194">
          <cell r="B1194" t="str">
            <v>Dedicated circuit</v>
          </cell>
          <cell r="C1194" t="str">
            <v>DD1</v>
          </cell>
          <cell r="D1194">
            <v>115259.11323277283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335106978.89610201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335106978.89610201</v>
          </cell>
        </row>
        <row r="1195">
          <cell r="B1195" t="str">
            <v>Hot Water Interval</v>
          </cell>
          <cell r="C1195" t="str">
            <v>D3.HW</v>
          </cell>
          <cell r="D1195">
            <v>3094.6306820352438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8470725.572627414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8470725.572627414</v>
          </cell>
        </row>
        <row r="1196">
          <cell r="B1196" t="str">
            <v>Dedicated Circuit AMI - Slab Heat</v>
          </cell>
          <cell r="C1196" t="str">
            <v>DCSH</v>
          </cell>
          <cell r="D1196">
            <v>0.63518692160000889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0.63418316317865298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0.63418316317865298</v>
          </cell>
        </row>
        <row r="1197">
          <cell r="B1197" t="str">
            <v>Dedicated Circuit AMI - Hot Water</v>
          </cell>
          <cell r="C1197" t="str">
            <v>DCHW</v>
          </cell>
          <cell r="D1197">
            <v>0.63518692160000889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0.63418316317865298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0.63418316317865298</v>
          </cell>
        </row>
        <row r="1198">
          <cell r="B1198" t="str">
            <v>New Tariff 4</v>
          </cell>
          <cell r="C1198" t="str">
            <v/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0</v>
          </cell>
        </row>
        <row r="1199">
          <cell r="B1199" t="str">
            <v>New Tariff 5</v>
          </cell>
          <cell r="C1199" t="str">
            <v/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</row>
        <row r="1200">
          <cell r="B1200" t="str">
            <v>New Tariff 6</v>
          </cell>
          <cell r="C1200" t="str">
            <v/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</row>
        <row r="1201">
          <cell r="B1201" t="str">
            <v>New Tariff 7</v>
          </cell>
          <cell r="C1201" t="str">
            <v/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B1202" t="str">
            <v>New Tariff 8</v>
          </cell>
          <cell r="C1202" t="str">
            <v/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B1203" t="str">
            <v>New Tariff 9</v>
          </cell>
          <cell r="C1203" t="str">
            <v/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B1204" t="str">
            <v>New Tariff 10</v>
          </cell>
          <cell r="C1204" t="str">
            <v/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B1205" t="str">
            <v>New Tariff 11</v>
          </cell>
          <cell r="C1205" t="str">
            <v/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B1206" t="str">
            <v>Non-Residential Single Rate</v>
          </cell>
          <cell r="C1206" t="str">
            <v>ND1</v>
          </cell>
          <cell r="D1206">
            <v>41103.565089738826</v>
          </cell>
          <cell r="E1206">
            <v>0</v>
          </cell>
          <cell r="F1206">
            <v>0</v>
          </cell>
          <cell r="G1206">
            <v>84613454.006184176</v>
          </cell>
          <cell r="H1206">
            <v>110829546.06275982</v>
          </cell>
          <cell r="I1206">
            <v>60173891.815716997</v>
          </cell>
          <cell r="J1206">
            <v>21700479.882282045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277317371.76694298</v>
          </cell>
        </row>
        <row r="1207">
          <cell r="B1207" t="str">
            <v>Non-Residential Single Rate (R)</v>
          </cell>
          <cell r="C1207" t="str">
            <v>ND1.R</v>
          </cell>
          <cell r="D1207">
            <v>0</v>
          </cell>
          <cell r="E1207">
            <v>0</v>
          </cell>
          <cell r="F1207">
            <v>0</v>
          </cell>
          <cell r="G1207">
            <v>1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1</v>
          </cell>
        </row>
        <row r="1208">
          <cell r="B1208" t="str">
            <v>New Tariff 2</v>
          </cell>
          <cell r="C1208" t="str">
            <v/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</row>
        <row r="1209">
          <cell r="B1209" t="str">
            <v>New Tariff 3</v>
          </cell>
          <cell r="C1209" t="str">
            <v/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B1210" t="str">
            <v>New Tariff 4</v>
          </cell>
          <cell r="C1210" t="str">
            <v/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B1211" t="str">
            <v>New Tariff 5</v>
          </cell>
          <cell r="C1211" t="str">
            <v/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B1212" t="str">
            <v>New Tariff 6</v>
          </cell>
          <cell r="C1212" t="str">
            <v/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B1213" t="str">
            <v>New Tariff 7</v>
          </cell>
          <cell r="C1213" t="str">
            <v/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B1214" t="str">
            <v>New Tariff 8</v>
          </cell>
          <cell r="C1214" t="str">
            <v/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</row>
        <row r="1215">
          <cell r="B1215" t="str">
            <v>New Tariff 9</v>
          </cell>
          <cell r="C1215" t="str">
            <v/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</row>
        <row r="1216">
          <cell r="B1216" t="str">
            <v>New Tariff 10</v>
          </cell>
          <cell r="C1216" t="str">
            <v/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</row>
        <row r="1217">
          <cell r="B1217" t="str">
            <v>New Tariff 11</v>
          </cell>
          <cell r="C1217" t="str">
            <v/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</row>
        <row r="1218">
          <cell r="B1218" t="str">
            <v>Non-Residential Two Rate 5d</v>
          </cell>
          <cell r="C1218" t="str">
            <v>ND2</v>
          </cell>
          <cell r="D1218">
            <v>44225.41412447788</v>
          </cell>
          <cell r="E1218">
            <v>0</v>
          </cell>
          <cell r="F1218">
            <v>0</v>
          </cell>
          <cell r="G1218">
            <v>130050651.76634288</v>
          </cell>
          <cell r="H1218">
            <v>296474893.17098433</v>
          </cell>
          <cell r="I1218">
            <v>312184627.63325053</v>
          </cell>
          <cell r="J1218">
            <v>204233153.53181353</v>
          </cell>
          <cell r="K1218">
            <v>795701118.3062669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1738644444.408658</v>
          </cell>
        </row>
        <row r="1219">
          <cell r="B1219" t="str">
            <v>Business Sunraysia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1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1</v>
          </cell>
        </row>
        <row r="1220">
          <cell r="B1220" t="str">
            <v>Non-Residential Interval</v>
          </cell>
          <cell r="C1220" t="str">
            <v>ND5</v>
          </cell>
          <cell r="D1220">
            <v>7616.979631087298</v>
          </cell>
          <cell r="E1220">
            <v>0</v>
          </cell>
          <cell r="F1220">
            <v>0</v>
          </cell>
          <cell r="G1220">
            <v>20416028.713318259</v>
          </cell>
          <cell r="H1220">
            <v>43707868.182348184</v>
          </cell>
          <cell r="I1220">
            <v>44741714.402360439</v>
          </cell>
          <cell r="J1220">
            <v>25760995.500690896</v>
          </cell>
          <cell r="K1220">
            <v>111889143.36031033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246515750.15902811</v>
          </cell>
        </row>
        <row r="1221">
          <cell r="B1221" t="str">
            <v>Non-Residential AMI</v>
          </cell>
          <cell r="C1221" t="str">
            <v>ND7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</row>
        <row r="1222">
          <cell r="B1222" t="str">
            <v>New Tariff 4</v>
          </cell>
          <cell r="C1222" t="str">
            <v/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B1223" t="str">
            <v>New Tariff 5</v>
          </cell>
          <cell r="C1223" t="str">
            <v/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</row>
        <row r="1224">
          <cell r="B1224" t="str">
            <v>New Tariff 6</v>
          </cell>
          <cell r="C1224" t="str">
            <v/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</row>
        <row r="1225">
          <cell r="B1225" t="str">
            <v>New Tariff 7</v>
          </cell>
          <cell r="C1225" t="str">
            <v/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</row>
        <row r="1226">
          <cell r="B1226" t="str">
            <v>New Tariff 8</v>
          </cell>
          <cell r="C1226" t="str">
            <v/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</row>
        <row r="1227">
          <cell r="B1227" t="str">
            <v>New Tariff 9</v>
          </cell>
          <cell r="C1227" t="str">
            <v/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</row>
        <row r="1228">
          <cell r="B1228" t="str">
            <v>New Tariff 10</v>
          </cell>
          <cell r="C1228" t="str">
            <v/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</row>
        <row r="1229">
          <cell r="B1229" t="str">
            <v>New Tariff 11</v>
          </cell>
          <cell r="C1229" t="str">
            <v/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</row>
        <row r="1230">
          <cell r="B1230" t="str">
            <v>Non-Residential Two Rate 7d</v>
          </cell>
          <cell r="C1230" t="str">
            <v>ND3</v>
          </cell>
          <cell r="D1230">
            <v>8595.3764262375553</v>
          </cell>
          <cell r="E1230">
            <v>0</v>
          </cell>
          <cell r="F1230">
            <v>0</v>
          </cell>
          <cell r="G1230">
            <v>17540926.168274686</v>
          </cell>
          <cell r="H1230">
            <v>33958794.086575665</v>
          </cell>
          <cell r="I1230">
            <v>29997546.239711814</v>
          </cell>
          <cell r="J1230">
            <v>33983974.317425177</v>
          </cell>
          <cell r="K1230">
            <v>44756979.159438632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160238219.97142598</v>
          </cell>
        </row>
        <row r="1231">
          <cell r="B1231" t="str">
            <v>New Tariff  1</v>
          </cell>
          <cell r="C1231" t="str">
            <v/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</row>
        <row r="1232">
          <cell r="B1232" t="str">
            <v>New Tariff  2</v>
          </cell>
          <cell r="C1232" t="str">
            <v/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</row>
        <row r="1233">
          <cell r="B1233" t="str">
            <v>New Tariff  3</v>
          </cell>
          <cell r="C1233" t="str">
            <v/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</row>
        <row r="1234">
          <cell r="B1234" t="str">
            <v>New Tariff  4</v>
          </cell>
          <cell r="C1234" t="str">
            <v/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</row>
        <row r="1235">
          <cell r="B1235" t="str">
            <v>New Tariff  5</v>
          </cell>
          <cell r="C1235" t="str">
            <v/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</row>
        <row r="1236">
          <cell r="B1236" t="str">
            <v>New Tariff  6</v>
          </cell>
          <cell r="C1236" t="str">
            <v/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</row>
        <row r="1237">
          <cell r="B1237" t="str">
            <v>New Tariff  7</v>
          </cell>
          <cell r="C1237" t="str">
            <v/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</row>
        <row r="1238">
          <cell r="B1238" t="str">
            <v>New Tariff  8</v>
          </cell>
          <cell r="C1238" t="str">
            <v/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</row>
        <row r="1239">
          <cell r="B1239" t="str">
            <v>New Tariff  9</v>
          </cell>
          <cell r="C1239" t="str">
            <v/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</row>
        <row r="1240">
          <cell r="B1240" t="str">
            <v>New Tariff  10</v>
          </cell>
          <cell r="C1240" t="str">
            <v/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</row>
        <row r="1241">
          <cell r="B1241" t="str">
            <v>New Tariff  11</v>
          </cell>
          <cell r="C1241" t="str">
            <v/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</row>
        <row r="1242">
          <cell r="B1242" t="str">
            <v>Unmetered supplies</v>
          </cell>
          <cell r="C1242" t="str">
            <v>PL2</v>
          </cell>
          <cell r="D1242">
            <v>6736.6041569173321</v>
          </cell>
          <cell r="E1242">
            <v>0</v>
          </cell>
          <cell r="F1242">
            <v>0</v>
          </cell>
          <cell r="G1242">
            <v>34807979.060669892</v>
          </cell>
          <cell r="H1242">
            <v>0</v>
          </cell>
          <cell r="I1242">
            <v>0</v>
          </cell>
          <cell r="J1242">
            <v>0</v>
          </cell>
          <cell r="K1242">
            <v>85843781.068874404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120651760.12954429</v>
          </cell>
        </row>
        <row r="1243">
          <cell r="B1243" t="str">
            <v>New Tariff 1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</row>
        <row r="1244">
          <cell r="B1244" t="str">
            <v>New Tariff 2</v>
          </cell>
          <cell r="C1244" t="str">
            <v/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B1245" t="str">
            <v>Large Low Voltage Demand (kVa)</v>
          </cell>
          <cell r="C1245" t="str">
            <v>DLk</v>
          </cell>
          <cell r="D1245">
            <v>1.0909119527594675</v>
          </cell>
          <cell r="E1245">
            <v>0</v>
          </cell>
          <cell r="F1245">
            <v>1.1539882266505166</v>
          </cell>
          <cell r="G1245">
            <v>1.1465474416294088</v>
          </cell>
          <cell r="H1245">
            <v>0</v>
          </cell>
          <cell r="I1245">
            <v>0</v>
          </cell>
          <cell r="J1245">
            <v>0</v>
          </cell>
          <cell r="K1245">
            <v>1.1465474416294088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2.2930948832588176</v>
          </cell>
        </row>
        <row r="1246">
          <cell r="B1246" t="str">
            <v>Large Low Voltage Demand Docklands (kVa)</v>
          </cell>
          <cell r="C1246" t="str">
            <v>DLDKk</v>
          </cell>
          <cell r="D1246">
            <v>1.0909119527594675</v>
          </cell>
          <cell r="E1246">
            <v>0</v>
          </cell>
          <cell r="F1246">
            <v>1.1539882266505166</v>
          </cell>
          <cell r="G1246">
            <v>1.1465474416294088</v>
          </cell>
          <cell r="H1246">
            <v>0</v>
          </cell>
          <cell r="I1246">
            <v>0</v>
          </cell>
          <cell r="J1246">
            <v>0</v>
          </cell>
          <cell r="K1246">
            <v>1.146547441629409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2.2930948832588181</v>
          </cell>
        </row>
        <row r="1247">
          <cell r="B1247" t="str">
            <v>Large Low Voltage Demand CXX (kVa)</v>
          </cell>
          <cell r="C1247" t="str">
            <v>DLCXXk</v>
          </cell>
          <cell r="D1247">
            <v>1.0909119527594675</v>
          </cell>
          <cell r="E1247">
            <v>0</v>
          </cell>
          <cell r="F1247">
            <v>1.1539882266505166</v>
          </cell>
          <cell r="G1247">
            <v>1.1465474416294088</v>
          </cell>
          <cell r="H1247">
            <v>0</v>
          </cell>
          <cell r="I1247">
            <v>0</v>
          </cell>
          <cell r="J1247">
            <v>0</v>
          </cell>
          <cell r="K1247">
            <v>1.1465474416294084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2.2930948832588172</v>
          </cell>
        </row>
        <row r="1248">
          <cell r="B1248" t="str">
            <v>New Tariff 6</v>
          </cell>
          <cell r="C1248" t="str">
            <v/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</row>
        <row r="1249">
          <cell r="B1249" t="str">
            <v>New Tariff 7</v>
          </cell>
          <cell r="C1249" t="str">
            <v/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</row>
        <row r="1250">
          <cell r="B1250" t="str">
            <v>New Tariff 8</v>
          </cell>
          <cell r="C1250" t="str">
            <v/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</row>
        <row r="1251">
          <cell r="B1251" t="str">
            <v>New Tariff 9</v>
          </cell>
          <cell r="C1251" t="str">
            <v/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</row>
        <row r="1252">
          <cell r="B1252" t="str">
            <v>New Tariff 10</v>
          </cell>
          <cell r="C1252" t="str">
            <v/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</row>
        <row r="1253">
          <cell r="B1253" t="str">
            <v>New Tariff 11</v>
          </cell>
          <cell r="C1253" t="str">
            <v/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</row>
        <row r="1254">
          <cell r="B1254" t="str">
            <v>Large Low Voltage Demand</v>
          </cell>
          <cell r="C1254" t="str">
            <v>DL</v>
          </cell>
          <cell r="D1254">
            <v>790.91116575061403</v>
          </cell>
          <cell r="E1254">
            <v>364210.60019126494</v>
          </cell>
          <cell r="F1254">
            <v>0</v>
          </cell>
          <cell r="G1254">
            <v>642666877.58016384</v>
          </cell>
          <cell r="H1254">
            <v>0</v>
          </cell>
          <cell r="I1254">
            <v>0</v>
          </cell>
          <cell r="J1254">
            <v>0</v>
          </cell>
          <cell r="K1254">
            <v>467713922.48291939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1110380800.0630832</v>
          </cell>
        </row>
        <row r="1255">
          <cell r="B1255" t="str">
            <v>Large Low Voltage Demand A</v>
          </cell>
          <cell r="C1255" t="str">
            <v>DL.A</v>
          </cell>
          <cell r="D1255">
            <v>1.0909119527594668</v>
          </cell>
          <cell r="E1255">
            <v>1407.3140866422086</v>
          </cell>
          <cell r="F1255">
            <v>0</v>
          </cell>
          <cell r="G1255">
            <v>3515855.9258476566</v>
          </cell>
          <cell r="H1255">
            <v>0</v>
          </cell>
          <cell r="I1255">
            <v>0</v>
          </cell>
          <cell r="J1255">
            <v>0</v>
          </cell>
          <cell r="K1255">
            <v>3401742.1695328602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6917598.0953805167</v>
          </cell>
        </row>
        <row r="1256">
          <cell r="B1256" t="str">
            <v>Large Low Voltage Demand C</v>
          </cell>
          <cell r="C1256" t="str">
            <v>DL.C</v>
          </cell>
          <cell r="D1256">
            <v>517.09226560798766</v>
          </cell>
          <cell r="E1256">
            <v>244094.54587333111</v>
          </cell>
          <cell r="F1256">
            <v>0</v>
          </cell>
          <cell r="G1256">
            <v>478708981.7222904</v>
          </cell>
          <cell r="H1256">
            <v>0</v>
          </cell>
          <cell r="I1256">
            <v>0</v>
          </cell>
          <cell r="J1256">
            <v>0</v>
          </cell>
          <cell r="K1256">
            <v>331850495.79870629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810559477.52099669</v>
          </cell>
        </row>
        <row r="1257">
          <cell r="B1257" t="str">
            <v>Large Low Voltage Demand S</v>
          </cell>
          <cell r="C1257" t="str">
            <v>DL.S</v>
          </cell>
          <cell r="D1257">
            <v>65.454717165568084</v>
          </cell>
          <cell r="E1257">
            <v>19527.118589180893</v>
          </cell>
          <cell r="F1257">
            <v>0</v>
          </cell>
          <cell r="G1257">
            <v>23438439.752332434</v>
          </cell>
          <cell r="H1257">
            <v>0</v>
          </cell>
          <cell r="I1257">
            <v>0</v>
          </cell>
          <cell r="J1257">
            <v>0</v>
          </cell>
          <cell r="K1257">
            <v>14356010.749860642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37794450.502193078</v>
          </cell>
        </row>
        <row r="1258">
          <cell r="B1258" t="str">
            <v>Large Low Voltage Demand Docklands</v>
          </cell>
          <cell r="C1258" t="str">
            <v>DL.DK</v>
          </cell>
          <cell r="D1258">
            <v>8.7272956220757347</v>
          </cell>
          <cell r="E1258">
            <v>2315.8343059955751</v>
          </cell>
          <cell r="F1258">
            <v>0</v>
          </cell>
          <cell r="G1258">
            <v>4956353.1409993302</v>
          </cell>
          <cell r="H1258">
            <v>0</v>
          </cell>
          <cell r="I1258">
            <v>0</v>
          </cell>
          <cell r="J1258">
            <v>0</v>
          </cell>
          <cell r="K1258">
            <v>5036479.9673210848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9992833.108320415</v>
          </cell>
        </row>
        <row r="1259">
          <cell r="B1259" t="str">
            <v>Large Low Voltage Demand CXX</v>
          </cell>
          <cell r="C1259" t="str">
            <v>DL.CXX</v>
          </cell>
          <cell r="D1259">
            <v>761.45654302610831</v>
          </cell>
          <cell r="E1259">
            <v>113956.7059839108</v>
          </cell>
          <cell r="F1259">
            <v>0</v>
          </cell>
          <cell r="G1259">
            <v>205024121.90866542</v>
          </cell>
          <cell r="H1259">
            <v>0</v>
          </cell>
          <cell r="I1259">
            <v>0</v>
          </cell>
          <cell r="J1259">
            <v>0</v>
          </cell>
          <cell r="K1259">
            <v>143531269.13091439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348555391.03957981</v>
          </cell>
        </row>
        <row r="1260">
          <cell r="B1260" t="str">
            <v>Large Low Voltage Demand EN.R</v>
          </cell>
          <cell r="C1260" t="str">
            <v>DL.R</v>
          </cell>
          <cell r="D1260">
            <v>0</v>
          </cell>
          <cell r="E1260">
            <v>0.28677885860219277</v>
          </cell>
          <cell r="F1260">
            <v>0</v>
          </cell>
          <cell r="G1260">
            <v>1.1465474416294088</v>
          </cell>
          <cell r="H1260">
            <v>0</v>
          </cell>
          <cell r="I1260">
            <v>0</v>
          </cell>
          <cell r="J1260">
            <v>0</v>
          </cell>
          <cell r="K1260">
            <v>0.27120379475108075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1.4177512363804896</v>
          </cell>
        </row>
        <row r="1261">
          <cell r="B1261" t="str">
            <v>Large Low Voltage Demand EN.NR</v>
          </cell>
          <cell r="C1261" t="str">
            <v>DL.NR</v>
          </cell>
          <cell r="D1261">
            <v>9.8182075748351991</v>
          </cell>
          <cell r="E1261">
            <v>2754.4073699112405</v>
          </cell>
          <cell r="F1261">
            <v>0</v>
          </cell>
          <cell r="G1261">
            <v>11206547.91397915</v>
          </cell>
          <cell r="H1261">
            <v>0</v>
          </cell>
          <cell r="I1261">
            <v>0</v>
          </cell>
          <cell r="J1261">
            <v>0</v>
          </cell>
          <cell r="K1261">
            <v>6978746.1561744604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18185294.070153609</v>
          </cell>
        </row>
        <row r="1262">
          <cell r="B1262" t="str">
            <v>Large Low Voltage Demand EN.R CXX</v>
          </cell>
          <cell r="C1262" t="str">
            <v>DL.CXXR</v>
          </cell>
          <cell r="D1262">
            <v>1.0909119527594675</v>
          </cell>
          <cell r="E1262">
            <v>79.073101371696225</v>
          </cell>
          <cell r="F1262">
            <v>0</v>
          </cell>
          <cell r="G1262">
            <v>1898.6825633383007</v>
          </cell>
          <cell r="H1262">
            <v>0</v>
          </cell>
          <cell r="I1262">
            <v>0</v>
          </cell>
          <cell r="J1262">
            <v>0</v>
          </cell>
          <cell r="K1262">
            <v>1511.508237039214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3410.1908003775147</v>
          </cell>
        </row>
        <row r="1263">
          <cell r="B1263" t="str">
            <v>Large Low Voltage Demand EN.NR CXX</v>
          </cell>
          <cell r="C1263" t="str">
            <v>DL.CXXNR</v>
          </cell>
          <cell r="D1263">
            <v>0</v>
          </cell>
          <cell r="E1263">
            <v>0.28677885860219277</v>
          </cell>
          <cell r="F1263">
            <v>0</v>
          </cell>
          <cell r="G1263">
            <v>1.1465474416294086</v>
          </cell>
          <cell r="H1263">
            <v>0</v>
          </cell>
          <cell r="I1263">
            <v>0</v>
          </cell>
          <cell r="J1263">
            <v>0</v>
          </cell>
          <cell r="K1263">
            <v>0.3587089716534328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1.5052564132828414</v>
          </cell>
        </row>
        <row r="1264">
          <cell r="B1264" t="str">
            <v>New Tariff 10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</row>
        <row r="1265">
          <cell r="B1265" t="str">
            <v>New Tariff 11</v>
          </cell>
          <cell r="C1265" t="str">
            <v/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B1266" t="str">
            <v>High Voltage Demand</v>
          </cell>
          <cell r="C1266" t="str">
            <v>DH</v>
          </cell>
          <cell r="D1266">
            <v>102.25911229595262</v>
          </cell>
          <cell r="E1266">
            <v>252575.20546823554</v>
          </cell>
          <cell r="F1266">
            <v>0</v>
          </cell>
          <cell r="G1266">
            <v>538495288.0130626</v>
          </cell>
          <cell r="H1266">
            <v>0</v>
          </cell>
          <cell r="I1266">
            <v>0</v>
          </cell>
          <cell r="J1266">
            <v>0</v>
          </cell>
          <cell r="K1266">
            <v>483790351.45162982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1022285639.4646924</v>
          </cell>
        </row>
        <row r="1267">
          <cell r="B1267" t="str">
            <v>High Voltage Demand A</v>
          </cell>
          <cell r="C1267" t="str">
            <v>DH.A</v>
          </cell>
          <cell r="D1267">
            <v>2.0451822459190518</v>
          </cell>
          <cell r="E1267">
            <v>4787.1899635486461</v>
          </cell>
          <cell r="F1267">
            <v>0</v>
          </cell>
          <cell r="G1267">
            <v>6580493.9781508753</v>
          </cell>
          <cell r="H1267">
            <v>0</v>
          </cell>
          <cell r="I1267">
            <v>0</v>
          </cell>
          <cell r="J1267">
            <v>0</v>
          </cell>
          <cell r="K1267">
            <v>6341487.2361664688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12921981.214317344</v>
          </cell>
        </row>
        <row r="1268">
          <cell r="B1268" t="str">
            <v>High Voltage Demand C</v>
          </cell>
          <cell r="C1268" t="str">
            <v>DH.C</v>
          </cell>
          <cell r="D1268">
            <v>48.061782779097726</v>
          </cell>
          <cell r="E1268">
            <v>127830.71093044632</v>
          </cell>
          <cell r="F1268">
            <v>0</v>
          </cell>
          <cell r="G1268">
            <v>302942782.41975373</v>
          </cell>
          <cell r="H1268">
            <v>0</v>
          </cell>
          <cell r="I1268">
            <v>0</v>
          </cell>
          <cell r="J1268">
            <v>0</v>
          </cell>
          <cell r="K1268">
            <v>272983195.97248125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575925978.39223504</v>
          </cell>
        </row>
        <row r="1269">
          <cell r="B1269" t="str">
            <v>High Voltage Demand D1</v>
          </cell>
          <cell r="C1269" t="str">
            <v>DH.D1</v>
          </cell>
          <cell r="D1269">
            <v>1.0225911229595261</v>
          </cell>
          <cell r="E1269">
            <v>22848.108955666783</v>
          </cell>
          <cell r="F1269">
            <v>0</v>
          </cell>
          <cell r="G1269">
            <v>87515356.255297229</v>
          </cell>
          <cell r="H1269">
            <v>0</v>
          </cell>
          <cell r="I1269">
            <v>0</v>
          </cell>
          <cell r="J1269">
            <v>0</v>
          </cell>
          <cell r="K1269">
            <v>94688952.927218884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182204309.1825161</v>
          </cell>
        </row>
        <row r="1270">
          <cell r="B1270" t="str">
            <v>High Voltage Demand D2</v>
          </cell>
          <cell r="C1270" t="str">
            <v>DH.D2</v>
          </cell>
          <cell r="D1270">
            <v>1.0225911229595261</v>
          </cell>
          <cell r="E1270">
            <v>12837.592299040623</v>
          </cell>
          <cell r="F1270">
            <v>0</v>
          </cell>
          <cell r="G1270">
            <v>42967074.125988722</v>
          </cell>
          <cell r="H1270">
            <v>0</v>
          </cell>
          <cell r="I1270">
            <v>0</v>
          </cell>
          <cell r="J1270">
            <v>0</v>
          </cell>
          <cell r="K1270">
            <v>47072305.095726207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90039379.221714929</v>
          </cell>
        </row>
        <row r="1271">
          <cell r="B1271" t="str">
            <v>High Voltage Demand Docklands</v>
          </cell>
          <cell r="C1271" t="str">
            <v>DH.DK</v>
          </cell>
          <cell r="D1271">
            <v>1.0225911229595261</v>
          </cell>
          <cell r="E1271">
            <v>1038.6201290698389</v>
          </cell>
          <cell r="F1271">
            <v>0</v>
          </cell>
          <cell r="G1271">
            <v>1301204.254366945</v>
          </cell>
          <cell r="H1271">
            <v>0</v>
          </cell>
          <cell r="I1271">
            <v>0</v>
          </cell>
          <cell r="J1271">
            <v>0</v>
          </cell>
          <cell r="K1271">
            <v>523698.84468943963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1824903.0990563845</v>
          </cell>
        </row>
        <row r="1272">
          <cell r="B1272" t="str">
            <v>High Voltage Demand D3</v>
          </cell>
          <cell r="C1272" t="str">
            <v>DH.D3</v>
          </cell>
          <cell r="D1272">
            <v>1.0225911229595261</v>
          </cell>
          <cell r="E1272">
            <v>15021.470569617164</v>
          </cell>
          <cell r="F1272">
            <v>0</v>
          </cell>
          <cell r="G1272">
            <v>19611978.062154289</v>
          </cell>
          <cell r="H1272">
            <v>0</v>
          </cell>
          <cell r="I1272">
            <v>0</v>
          </cell>
          <cell r="J1272">
            <v>0</v>
          </cell>
          <cell r="K1272">
            <v>20813728.09279101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40425706.154945299</v>
          </cell>
        </row>
        <row r="1273">
          <cell r="B1273" t="str">
            <v>High Voltage Demand D4</v>
          </cell>
          <cell r="C1273" t="str">
            <v>DH.D4</v>
          </cell>
          <cell r="D1273">
            <v>1.0225911229595261</v>
          </cell>
          <cell r="E1273">
            <v>11402.675886121648</v>
          </cell>
          <cell r="F1273">
            <v>0</v>
          </cell>
          <cell r="G1273">
            <v>27117572.691430762</v>
          </cell>
          <cell r="H1273">
            <v>0</v>
          </cell>
          <cell r="I1273">
            <v>0</v>
          </cell>
          <cell r="J1273">
            <v>0</v>
          </cell>
          <cell r="K1273">
            <v>29469406.71471167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56586979.406142429</v>
          </cell>
        </row>
        <row r="1274">
          <cell r="B1274" t="str">
            <v>High Voltage Demand D5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1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1</v>
          </cell>
        </row>
        <row r="1275">
          <cell r="B1275" t="str">
            <v>High Voltage Demand EN.R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1.0480216802168021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1.0480216802168021</v>
          </cell>
        </row>
        <row r="1276">
          <cell r="B1276" t="str">
            <v>High Voltage Demand EN.NR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1.0480216802168021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1.0480216802168021</v>
          </cell>
        </row>
        <row r="1277">
          <cell r="B1277" t="str">
            <v>New Tariff 11</v>
          </cell>
          <cell r="C1277" t="str">
            <v/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</row>
        <row r="1278">
          <cell r="B1278" t="str">
            <v>New Tariff 1</v>
          </cell>
          <cell r="C1278" t="str">
            <v/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B1279" t="str">
            <v>New Tariff 2</v>
          </cell>
          <cell r="C1279" t="str">
            <v/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B1280" t="str">
            <v>High Voltage Demand (kVa)</v>
          </cell>
          <cell r="C1280" t="str">
            <v>DHk</v>
          </cell>
          <cell r="D1280">
            <v>1.0225911229595261</v>
          </cell>
          <cell r="E1280">
            <v>0</v>
          </cell>
          <cell r="F1280">
            <v>1.0406334117330063</v>
          </cell>
          <cell r="G1280">
            <v>1.0480216802168021</v>
          </cell>
          <cell r="H1280">
            <v>0</v>
          </cell>
          <cell r="I1280">
            <v>0</v>
          </cell>
          <cell r="J1280">
            <v>0</v>
          </cell>
          <cell r="K1280">
            <v>1.0480216802168021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2.0960433604336042</v>
          </cell>
        </row>
        <row r="1281">
          <cell r="B1281" t="str">
            <v>High Voltage Demand Docklands (kVa)</v>
          </cell>
          <cell r="C1281" t="str">
            <v>DHDKk</v>
          </cell>
          <cell r="D1281">
            <v>1.0225911229595261</v>
          </cell>
          <cell r="E1281">
            <v>0</v>
          </cell>
          <cell r="F1281">
            <v>1.0406334117330063</v>
          </cell>
          <cell r="G1281">
            <v>1.0480216802168019</v>
          </cell>
          <cell r="H1281">
            <v>0</v>
          </cell>
          <cell r="I1281">
            <v>0</v>
          </cell>
          <cell r="J1281">
            <v>0</v>
          </cell>
          <cell r="K1281">
            <v>1.0480216802168019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2.0960433604336037</v>
          </cell>
        </row>
        <row r="1282">
          <cell r="B1282" t="str">
            <v>New Tariff 5</v>
          </cell>
          <cell r="C1282" t="str">
            <v/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</row>
        <row r="1283">
          <cell r="B1283" t="str">
            <v>New Tariff 6</v>
          </cell>
          <cell r="C1283" t="str">
            <v/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B1284" t="str">
            <v>New Tariff 7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 t="str">
            <v>New Tariff 8</v>
          </cell>
          <cell r="C1285" t="str">
            <v/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 t="str">
            <v>New Tariff 9</v>
          </cell>
          <cell r="C1286" t="str">
            <v/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 t="str">
            <v>New Tariff 10</v>
          </cell>
          <cell r="C1287" t="str">
            <v/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B1288" t="str">
            <v>New Tariff 11</v>
          </cell>
          <cell r="C1288" t="str">
            <v/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B1289" t="str">
            <v>New Tariff 12</v>
          </cell>
          <cell r="C1289" t="str">
            <v/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 t="str">
            <v>New Tariff 1</v>
          </cell>
          <cell r="C1290" t="str">
            <v/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 t="str">
            <v>Subtransmission Demand A</v>
          </cell>
          <cell r="C1291" t="str">
            <v>DS.A</v>
          </cell>
          <cell r="D1291">
            <v>3</v>
          </cell>
          <cell r="E1291">
            <v>42019.071121013709</v>
          </cell>
          <cell r="F1291">
            <v>0</v>
          </cell>
          <cell r="G1291">
            <v>107739939.34723639</v>
          </cell>
          <cell r="H1291">
            <v>0</v>
          </cell>
          <cell r="I1291">
            <v>0</v>
          </cell>
          <cell r="J1291">
            <v>0</v>
          </cell>
          <cell r="K1291">
            <v>89433184.820499048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197173124.16773546</v>
          </cell>
        </row>
        <row r="1292">
          <cell r="B1292" t="str">
            <v>Subtransmission Demand G</v>
          </cell>
          <cell r="C1292" t="str">
            <v>DS.G</v>
          </cell>
          <cell r="D1292">
            <v>4</v>
          </cell>
          <cell r="E1292">
            <v>73280.520253777329</v>
          </cell>
          <cell r="F1292">
            <v>0</v>
          </cell>
          <cell r="G1292">
            <v>188872557.58431545</v>
          </cell>
          <cell r="H1292">
            <v>0</v>
          </cell>
          <cell r="I1292">
            <v>0</v>
          </cell>
          <cell r="J1292">
            <v>0</v>
          </cell>
          <cell r="K1292">
            <v>192570836.02522686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381443393.60954231</v>
          </cell>
        </row>
        <row r="1293">
          <cell r="B1293" t="str">
            <v>Subtransmission Demand S</v>
          </cell>
          <cell r="C1293" t="str">
            <v>DS.S</v>
          </cell>
          <cell r="D1293">
            <v>2</v>
          </cell>
          <cell r="E1293">
            <v>89023.684603980379</v>
          </cell>
          <cell r="F1293">
            <v>0</v>
          </cell>
          <cell r="G1293">
            <v>170353458.86533612</v>
          </cell>
          <cell r="H1293">
            <v>0</v>
          </cell>
          <cell r="I1293">
            <v>0</v>
          </cell>
          <cell r="J1293">
            <v>0</v>
          </cell>
          <cell r="K1293">
            <v>212512938.46289739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382866397.32823348</v>
          </cell>
        </row>
        <row r="1294">
          <cell r="B1294" t="str">
            <v>Subtransmission Demand (kVa)</v>
          </cell>
          <cell r="C1294" t="str">
            <v>DSk</v>
          </cell>
          <cell r="D1294">
            <v>1</v>
          </cell>
          <cell r="E1294">
            <v>0</v>
          </cell>
          <cell r="F1294">
            <v>0.94008218508255914</v>
          </cell>
          <cell r="G1294">
            <v>0.91419669014981519</v>
          </cell>
          <cell r="H1294">
            <v>0</v>
          </cell>
          <cell r="I1294">
            <v>0</v>
          </cell>
          <cell r="J1294">
            <v>0</v>
          </cell>
          <cell r="K1294">
            <v>0.91419669014981519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1.8283933802996304</v>
          </cell>
        </row>
        <row r="1295">
          <cell r="B1295" t="str">
            <v>New Tariff 5</v>
          </cell>
          <cell r="C1295" t="str">
            <v/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</row>
        <row r="1296">
          <cell r="B1296" t="str">
            <v>New Tariff 6</v>
          </cell>
          <cell r="C1296" t="str">
            <v/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</row>
        <row r="1297">
          <cell r="B1297" t="str">
            <v>New Tariff 7</v>
          </cell>
          <cell r="C1297" t="str">
            <v/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</row>
        <row r="1298">
          <cell r="B1298" t="str">
            <v>New Tariff 8</v>
          </cell>
          <cell r="C1298" t="str">
            <v/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</row>
        <row r="1299">
          <cell r="B1299" t="str">
            <v>New Tariff 9</v>
          </cell>
          <cell r="C1299" t="str">
            <v/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</row>
        <row r="1300">
          <cell r="B1300" t="str">
            <v>New Tariff 10</v>
          </cell>
          <cell r="C1300" t="str">
            <v/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B1301" t="str">
            <v>New Tariff 11</v>
          </cell>
          <cell r="C1301" t="str">
            <v/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</row>
        <row r="1302">
          <cell r="B1302" t="str">
            <v xml:space="preserve">Total </v>
          </cell>
          <cell r="D1302">
            <v>787968.19811307767</v>
          </cell>
          <cell r="E1302">
            <v>1401011.0232398435</v>
          </cell>
          <cell r="F1302">
            <v>6.4833136885001217</v>
          </cell>
          <cell r="G1302">
            <v>5013771358.3171606</v>
          </cell>
          <cell r="H1302">
            <v>1361036829.7699821</v>
          </cell>
          <cell r="I1302">
            <v>474015239.24734026</v>
          </cell>
          <cell r="J1302">
            <v>291909261.17242295</v>
          </cell>
          <cell r="K1302">
            <v>4141193346.6767154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11281926035.183622</v>
          </cell>
        </row>
        <row r="1310">
          <cell r="E1310" t="str">
            <v>Max Demand</v>
          </cell>
          <cell r="G1310" t="str">
            <v>Peak consumption</v>
          </cell>
          <cell r="K1310" t="str">
            <v>Off Peak consumption</v>
          </cell>
          <cell r="M1310" t="str">
            <v>Summer Time of Use Tariffs</v>
          </cell>
          <cell r="Q1310" t="str">
            <v>Winter Time of use tariffs</v>
          </cell>
        </row>
        <row r="1311">
          <cell r="B1311" t="str">
            <v>Network Tariffs</v>
          </cell>
          <cell r="C1311" t="str">
            <v>Network Tariff Category</v>
          </cell>
          <cell r="D1311" t="str">
            <v>Customer No</v>
          </cell>
          <cell r="E1311" t="str">
            <v>kW</v>
          </cell>
          <cell r="F1311" t="str">
            <v>kVA</v>
          </cell>
          <cell r="G1311" t="str">
            <v>Block1</v>
          </cell>
          <cell r="H1311" t="str">
            <v>Block 2</v>
          </cell>
          <cell r="I1311" t="str">
            <v>Block 3</v>
          </cell>
          <cell r="J1311" t="str">
            <v>Block 4</v>
          </cell>
          <cell r="K1311" t="str">
            <v>Block 1</v>
          </cell>
          <cell r="L1311" t="str">
            <v>Block 2</v>
          </cell>
          <cell r="M1311" t="str">
            <v>Block 1</v>
          </cell>
          <cell r="N1311" t="str">
            <v>Block 2</v>
          </cell>
          <cell r="O1311" t="str">
            <v>Block 3</v>
          </cell>
          <cell r="P1311" t="str">
            <v>Block 4</v>
          </cell>
          <cell r="Q1311" t="str">
            <v>Block1</v>
          </cell>
          <cell r="R1311" t="str">
            <v>Block 2</v>
          </cell>
          <cell r="S1311" t="str">
            <v>Block 3</v>
          </cell>
          <cell r="T1311" t="str">
            <v>Block 4</v>
          </cell>
          <cell r="U1311" t="str">
            <v>2017 Total Quantities</v>
          </cell>
        </row>
        <row r="1312">
          <cell r="G1312" t="str">
            <v>kWh</v>
          </cell>
          <cell r="H1312" t="str">
            <v>kWh</v>
          </cell>
          <cell r="I1312" t="str">
            <v>kWh</v>
          </cell>
          <cell r="J1312" t="str">
            <v>kWh</v>
          </cell>
          <cell r="K1312" t="str">
            <v>kWh</v>
          </cell>
          <cell r="L1312" t="str">
            <v>kWh</v>
          </cell>
          <cell r="M1312" t="str">
            <v>kWh</v>
          </cell>
          <cell r="N1312" t="str">
            <v>kWh</v>
          </cell>
          <cell r="O1312" t="str">
            <v>kWh</v>
          </cell>
          <cell r="P1312" t="str">
            <v>kWh</v>
          </cell>
          <cell r="Q1312" t="str">
            <v>kWh</v>
          </cell>
          <cell r="R1312" t="str">
            <v>kWh</v>
          </cell>
          <cell r="S1312" t="str">
            <v>kWh</v>
          </cell>
          <cell r="T1312" t="str">
            <v>kWh</v>
          </cell>
          <cell r="U1312" t="str">
            <v>kWh</v>
          </cell>
        </row>
        <row r="1313">
          <cell r="B1313" t="str">
            <v>Residential Single Rate</v>
          </cell>
          <cell r="C1313" t="str">
            <v>D1</v>
          </cell>
          <cell r="D1313">
            <v>608400.93339289154</v>
          </cell>
          <cell r="E1313">
            <v>0</v>
          </cell>
          <cell r="F1313">
            <v>0</v>
          </cell>
          <cell r="G1313">
            <v>1706088875.349051</v>
          </cell>
          <cell r="H1313">
            <v>851144238.35825098</v>
          </cell>
          <cell r="I1313">
            <v>25442361.554663353</v>
          </cell>
          <cell r="J1313">
            <v>5034871.4312507305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2587710346.6932158</v>
          </cell>
        </row>
        <row r="1314">
          <cell r="B1314" t="str">
            <v>ClimateSaver</v>
          </cell>
          <cell r="C1314" t="str">
            <v>D1.CS</v>
          </cell>
          <cell r="D1314">
            <v>19245</v>
          </cell>
          <cell r="E1314">
            <v>0</v>
          </cell>
          <cell r="F1314">
            <v>0</v>
          </cell>
          <cell r="G1314">
            <v>13491681.01753414</v>
          </cell>
          <cell r="H1314">
            <v>3189127.7965171197</v>
          </cell>
          <cell r="I1314">
            <v>65632.132962982738</v>
          </cell>
          <cell r="J1314">
            <v>86.199259800291912</v>
          </cell>
          <cell r="K1314">
            <v>21847963.810718544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38594490.956992589</v>
          </cell>
        </row>
        <row r="1315">
          <cell r="B1315" t="str">
            <v>ClimateSaver Interval</v>
          </cell>
          <cell r="C1315" t="str">
            <v>D3.CS</v>
          </cell>
          <cell r="D1315">
            <v>4151</v>
          </cell>
          <cell r="E1315">
            <v>0</v>
          </cell>
          <cell r="F1315">
            <v>0</v>
          </cell>
          <cell r="G1315">
            <v>3891378.8336500404</v>
          </cell>
          <cell r="H1315">
            <v>961055.14282355807</v>
          </cell>
          <cell r="I1315">
            <v>11934.642210100836</v>
          </cell>
          <cell r="J1315">
            <v>4583.4808315940045</v>
          </cell>
          <cell r="K1315">
            <v>7746644.5331433974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12615596.63265869</v>
          </cell>
        </row>
        <row r="1316">
          <cell r="B1316" t="str">
            <v>New Tariff 3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</row>
        <row r="1317">
          <cell r="B1317" t="str">
            <v>New Tariff 4</v>
          </cell>
          <cell r="C1317" t="str">
            <v/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</row>
        <row r="1318">
          <cell r="B1318" t="str">
            <v>New Tariff 5</v>
          </cell>
          <cell r="C1318" t="str">
            <v/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</row>
        <row r="1319">
          <cell r="B1319" t="str">
            <v>New Tariff 6</v>
          </cell>
          <cell r="C1319" t="str">
            <v/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</row>
        <row r="1320">
          <cell r="B1320" t="str">
            <v>New Tariff 7</v>
          </cell>
          <cell r="C1320" t="str">
            <v/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</row>
        <row r="1321">
          <cell r="B1321" t="str">
            <v>New Tariff 8</v>
          </cell>
          <cell r="C1321" t="str">
            <v/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B1322" t="str">
            <v>New Tariff 9</v>
          </cell>
          <cell r="C1322" t="str">
            <v/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</row>
        <row r="1323">
          <cell r="B1323" t="str">
            <v>New Tariff 10</v>
          </cell>
          <cell r="C1323" t="str">
            <v/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</row>
        <row r="1324">
          <cell r="B1324" t="str">
            <v>New Tariff 11</v>
          </cell>
          <cell r="C1324" t="str">
            <v/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B1325" t="str">
            <v>Residential Two Rate 5d</v>
          </cell>
          <cell r="C1325" t="str">
            <v>D2</v>
          </cell>
          <cell r="D1325">
            <v>52554.945756343128</v>
          </cell>
          <cell r="E1325">
            <v>0</v>
          </cell>
          <cell r="F1325">
            <v>0</v>
          </cell>
          <cell r="G1325">
            <v>91239664.398366272</v>
          </cell>
          <cell r="H1325">
            <v>23334130.190062385</v>
          </cell>
          <cell r="I1325">
            <v>715846.18743486702</v>
          </cell>
          <cell r="J1325">
            <v>226534.26710509619</v>
          </cell>
          <cell r="K1325">
            <v>257377321.73168758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372893496.77465618</v>
          </cell>
        </row>
        <row r="1326">
          <cell r="B1326" t="str">
            <v>Docklands Two Rate 5d</v>
          </cell>
          <cell r="C1326" t="str">
            <v>D2.DK</v>
          </cell>
          <cell r="D1326">
            <v>603.84345091895796</v>
          </cell>
          <cell r="E1326">
            <v>0</v>
          </cell>
          <cell r="F1326">
            <v>0</v>
          </cell>
          <cell r="G1326">
            <v>2110557.2021905202</v>
          </cell>
          <cell r="H1326">
            <v>490099.74925928534</v>
          </cell>
          <cell r="I1326">
            <v>107965.51862539172</v>
          </cell>
          <cell r="J1326">
            <v>61457.230843023601</v>
          </cell>
          <cell r="K1326">
            <v>2474331.9262897149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5244411.6272079349</v>
          </cell>
        </row>
        <row r="1327">
          <cell r="B1327" t="str">
            <v>Residential Interval</v>
          </cell>
          <cell r="C1327" t="str">
            <v>D3</v>
          </cell>
          <cell r="D1327">
            <v>14408.776406484281</v>
          </cell>
          <cell r="E1327">
            <v>0</v>
          </cell>
          <cell r="F1327">
            <v>0</v>
          </cell>
          <cell r="G1327">
            <v>36566871.244399138</v>
          </cell>
          <cell r="H1327">
            <v>12955087.826848403</v>
          </cell>
          <cell r="I1327">
            <v>1056770.1363616234</v>
          </cell>
          <cell r="J1327">
            <v>1001803.8083005841</v>
          </cell>
          <cell r="K1327">
            <v>46935784.107727915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98516317.123637661</v>
          </cell>
        </row>
        <row r="1328">
          <cell r="B1328" t="str">
            <v>Residential AMI</v>
          </cell>
          <cell r="C1328" t="str">
            <v>D4</v>
          </cell>
          <cell r="D1328">
            <v>16092.475842906812</v>
          </cell>
          <cell r="E1328">
            <v>0</v>
          </cell>
          <cell r="F1328">
            <v>0</v>
          </cell>
          <cell r="G1328">
            <v>48158184.589762866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48158184.589762866</v>
          </cell>
        </row>
        <row r="1329">
          <cell r="B1329" t="str">
            <v>Residential Docklands AMI</v>
          </cell>
          <cell r="C1329" t="str">
            <v>D4.DK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</row>
        <row r="1330">
          <cell r="B1330" t="str">
            <v>New Tariff 5</v>
          </cell>
          <cell r="C1330" t="str">
            <v/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</row>
        <row r="1331">
          <cell r="B1331" t="str">
            <v>New Tariff 6</v>
          </cell>
          <cell r="C1331" t="str">
            <v/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</row>
        <row r="1332">
          <cell r="B1332" t="str">
            <v>New Tariff 7</v>
          </cell>
          <cell r="C1332" t="str">
            <v/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</row>
        <row r="1333">
          <cell r="B1333" t="str">
            <v>New Tariff 8</v>
          </cell>
          <cell r="C1333" t="str">
            <v/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</row>
        <row r="1334">
          <cell r="B1334" t="str">
            <v>New Tariff 9</v>
          </cell>
          <cell r="C1334" t="str">
            <v/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</row>
        <row r="1335">
          <cell r="B1335" t="str">
            <v>New Tariff 10</v>
          </cell>
          <cell r="C1335" t="str">
            <v/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</row>
        <row r="1336">
          <cell r="B1336" t="str">
            <v>New Tariff 11</v>
          </cell>
          <cell r="C1336" t="str">
            <v/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</row>
        <row r="1337">
          <cell r="B1337" t="str">
            <v>Dedicated circuit</v>
          </cell>
          <cell r="C1337" t="str">
            <v>DD1</v>
          </cell>
          <cell r="D1337">
            <v>107574.83463167935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312770502.29289818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312770502.29289818</v>
          </cell>
        </row>
        <row r="1338">
          <cell r="B1338" t="str">
            <v>Hot Water Interval</v>
          </cell>
          <cell r="C1338" t="str">
            <v>D3.HW</v>
          </cell>
          <cell r="D1338">
            <v>2888.3129023710399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7906111.3584190765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7906111.3584190765</v>
          </cell>
        </row>
        <row r="1339">
          <cell r="B1339" t="str">
            <v>Dedicated Circuit AMI - Slab Heat</v>
          </cell>
          <cell r="C1339" t="str">
            <v>DCSH</v>
          </cell>
          <cell r="D1339">
            <v>0.59283926567550072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0.59191183408503334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0.59191183408503334</v>
          </cell>
        </row>
        <row r="1340">
          <cell r="B1340" t="str">
            <v>Dedicated Circuit AMI - Hot Water</v>
          </cell>
          <cell r="C1340" t="str">
            <v>DCHW</v>
          </cell>
          <cell r="D1340">
            <v>0.59283926567550072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0.59191183408503334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0.59191183408503334</v>
          </cell>
        </row>
        <row r="1341">
          <cell r="B1341" t="str">
            <v>New Tariff 4</v>
          </cell>
          <cell r="C1341" t="str">
            <v/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</row>
        <row r="1342">
          <cell r="B1342" t="str">
            <v>New Tariff 5</v>
          </cell>
          <cell r="C1342" t="str">
            <v/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</row>
        <row r="1343">
          <cell r="B1343" t="str">
            <v>New Tariff 6</v>
          </cell>
          <cell r="C1343" t="str">
            <v/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</row>
        <row r="1344">
          <cell r="B1344" t="str">
            <v>New Tariff 7</v>
          </cell>
          <cell r="C1344" t="str">
            <v/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</row>
        <row r="1345">
          <cell r="B1345" t="str">
            <v>New Tariff 8</v>
          </cell>
          <cell r="C1345" t="str">
            <v/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</row>
        <row r="1346">
          <cell r="B1346" t="str">
            <v>New Tariff 9</v>
          </cell>
          <cell r="C1346" t="str">
            <v/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</row>
        <row r="1347">
          <cell r="B1347" t="str">
            <v>New Tariff 10</v>
          </cell>
          <cell r="C1347" t="str">
            <v/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B1348" t="str">
            <v>New Tariff 11</v>
          </cell>
          <cell r="C1348" t="str">
            <v/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B1349" t="str">
            <v>Non-Residential Single Rate</v>
          </cell>
          <cell r="C1349" t="str">
            <v>ND1</v>
          </cell>
          <cell r="D1349">
            <v>40268.57799858522</v>
          </cell>
          <cell r="E1349">
            <v>0</v>
          </cell>
          <cell r="F1349">
            <v>0</v>
          </cell>
          <cell r="G1349">
            <v>84022691.43480742</v>
          </cell>
          <cell r="H1349">
            <v>110055745.3902123</v>
          </cell>
          <cell r="I1349">
            <v>59753763.793804534</v>
          </cell>
          <cell r="J1349">
            <v>21548969.328246165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275381169.94707042</v>
          </cell>
        </row>
        <row r="1350">
          <cell r="B1350" t="str">
            <v>Non-Residential Single Rate (R)</v>
          </cell>
          <cell r="C1350" t="str">
            <v>ND1.R</v>
          </cell>
          <cell r="D1350">
            <v>0</v>
          </cell>
          <cell r="E1350">
            <v>0</v>
          </cell>
          <cell r="F1350">
            <v>0</v>
          </cell>
          <cell r="G1350">
            <v>1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1</v>
          </cell>
        </row>
        <row r="1351">
          <cell r="B1351" t="str">
            <v>New Tariff 2</v>
          </cell>
          <cell r="C1351" t="str">
            <v/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</row>
        <row r="1352">
          <cell r="B1352" t="str">
            <v>New Tariff 3</v>
          </cell>
          <cell r="C1352" t="str">
            <v/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</row>
        <row r="1353">
          <cell r="B1353" t="str">
            <v>New Tariff 4</v>
          </cell>
          <cell r="C1353" t="str">
            <v/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</row>
        <row r="1354">
          <cell r="B1354" t="str">
            <v>New Tariff 5</v>
          </cell>
          <cell r="C1354" t="str">
            <v/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</row>
        <row r="1355">
          <cell r="B1355" t="str">
            <v>New Tariff 6</v>
          </cell>
          <cell r="C1355" t="str">
            <v/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</row>
        <row r="1356">
          <cell r="B1356" t="str">
            <v>New Tariff 7</v>
          </cell>
          <cell r="C1356" t="str">
            <v/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</row>
        <row r="1357">
          <cell r="B1357" t="str">
            <v>New Tariff 8</v>
          </cell>
          <cell r="C1357" t="str">
            <v/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</row>
        <row r="1358">
          <cell r="B1358" t="str">
            <v>New Tariff 9</v>
          </cell>
          <cell r="C1358" t="str">
            <v/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</row>
        <row r="1359">
          <cell r="B1359" t="str">
            <v>New Tariff 10</v>
          </cell>
          <cell r="C1359" t="str">
            <v/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</row>
        <row r="1360">
          <cell r="B1360" t="str">
            <v>New Tariff 11</v>
          </cell>
          <cell r="C1360" t="str">
            <v/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</row>
        <row r="1361">
          <cell r="B1361" t="str">
            <v>Non-Residential Two Rate 5d</v>
          </cell>
          <cell r="C1361" t="str">
            <v>ND2</v>
          </cell>
          <cell r="D1361">
            <v>45558.016893705222</v>
          </cell>
          <cell r="E1361">
            <v>0</v>
          </cell>
          <cell r="F1361">
            <v>0</v>
          </cell>
          <cell r="G1361">
            <v>134381626.24213666</v>
          </cell>
          <cell r="H1361">
            <v>306348163.14385748</v>
          </cell>
          <cell r="I1361">
            <v>322581066.52572137</v>
          </cell>
          <cell r="J1361">
            <v>211034569.46509433</v>
          </cell>
          <cell r="K1361">
            <v>828522670.51984787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1802868095.8966577</v>
          </cell>
        </row>
        <row r="1362">
          <cell r="B1362" t="str">
            <v>Business Sunraysia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1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1</v>
          </cell>
        </row>
        <row r="1363">
          <cell r="B1363" t="str">
            <v>Non-Residential Interval</v>
          </cell>
          <cell r="C1363" t="str">
            <v>ND5</v>
          </cell>
          <cell r="D1363">
            <v>7846.4949075517679</v>
          </cell>
          <cell r="E1363">
            <v>0</v>
          </cell>
          <cell r="F1363">
            <v>0</v>
          </cell>
          <cell r="G1363">
            <v>21095927.64541525</v>
          </cell>
          <cell r="H1363">
            <v>45163436.908210576</v>
          </cell>
          <cell r="I1363">
            <v>46231712.495011494</v>
          </cell>
          <cell r="J1363">
            <v>26618893.653981082</v>
          </cell>
          <cell r="K1363">
            <v>116504413.18517913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255614383.88779753</v>
          </cell>
        </row>
        <row r="1364">
          <cell r="B1364" t="str">
            <v>Non-Residential AMI</v>
          </cell>
          <cell r="C1364" t="str">
            <v>ND7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</row>
        <row r="1365">
          <cell r="B1365" t="str">
            <v>New Tariff 4</v>
          </cell>
          <cell r="C1365" t="str">
            <v/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B1366" t="str">
            <v>New Tariff 5</v>
          </cell>
          <cell r="C1366" t="str">
            <v/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B1367" t="str">
            <v>New Tariff 6</v>
          </cell>
          <cell r="C1367" t="str">
            <v/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B1368" t="str">
            <v>New Tariff 7</v>
          </cell>
          <cell r="C1368" t="str">
            <v/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B1369" t="str">
            <v>New Tariff 8</v>
          </cell>
          <cell r="C1369" t="str">
            <v/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B1370" t="str">
            <v>New Tariff 9</v>
          </cell>
          <cell r="C1370" t="str">
            <v/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B1371" t="str">
            <v>New Tariff 10</v>
          </cell>
          <cell r="C1371" t="str">
            <v/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B1372" t="str">
            <v>New Tariff 11</v>
          </cell>
          <cell r="C1372" t="str">
            <v/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B1373" t="str">
            <v>Non-Residential Two Rate 7d</v>
          </cell>
          <cell r="C1373" t="str">
            <v>ND3</v>
          </cell>
          <cell r="D1373">
            <v>8419.1151004361345</v>
          </cell>
          <cell r="E1373">
            <v>0</v>
          </cell>
          <cell r="F1373">
            <v>0</v>
          </cell>
          <cell r="G1373">
            <v>16927118.067949697</v>
          </cell>
          <cell r="H1373">
            <v>32770476.965367537</v>
          </cell>
          <cell r="I1373">
            <v>28947844.719098229</v>
          </cell>
          <cell r="J1373">
            <v>32794776.066593949</v>
          </cell>
          <cell r="K1373">
            <v>42626633.743299648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154066849.56230906</v>
          </cell>
        </row>
        <row r="1374">
          <cell r="B1374" t="str">
            <v>New Tariff  1</v>
          </cell>
          <cell r="C1374" t="str">
            <v/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</row>
        <row r="1375">
          <cell r="B1375" t="str">
            <v>New Tariff  2</v>
          </cell>
          <cell r="C1375" t="str">
            <v/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B1376" t="str">
            <v>New Tariff  3</v>
          </cell>
          <cell r="C1376" t="str">
            <v/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B1377" t="str">
            <v>New Tariff  4</v>
          </cell>
          <cell r="C1377" t="str">
            <v/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B1378" t="str">
            <v>New Tariff  5</v>
          </cell>
          <cell r="C1378" t="str">
            <v/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B1379" t="str">
            <v>New Tariff  6</v>
          </cell>
          <cell r="C1379" t="str">
            <v/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B1380" t="str">
            <v>New Tariff  7</v>
          </cell>
          <cell r="C1380" t="str">
            <v/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B1381" t="str">
            <v>New Tariff  8</v>
          </cell>
          <cell r="C1381" t="str">
            <v/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B1382" t="str">
            <v>New Tariff  9</v>
          </cell>
          <cell r="C1382" t="str">
            <v/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B1383" t="str">
            <v>New Tariff  10</v>
          </cell>
          <cell r="C1383" t="str">
            <v/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B1384" t="str">
            <v>New Tariff  11</v>
          </cell>
          <cell r="C1384" t="str">
            <v/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B1385" t="str">
            <v>Unmetered supplies</v>
          </cell>
          <cell r="C1385" t="str">
            <v>PL2</v>
          </cell>
          <cell r="D1385">
            <v>6800.1377228354695</v>
          </cell>
          <cell r="E1385">
            <v>0</v>
          </cell>
          <cell r="F1385">
            <v>0</v>
          </cell>
          <cell r="G1385">
            <v>35872141.341204859</v>
          </cell>
          <cell r="H1385">
            <v>0</v>
          </cell>
          <cell r="I1385">
            <v>0</v>
          </cell>
          <cell r="J1385">
            <v>0</v>
          </cell>
          <cell r="K1385">
            <v>88468228.574797481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124340369.91600233</v>
          </cell>
        </row>
        <row r="1386">
          <cell r="B1386" t="str">
            <v>New Tariff 1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</row>
        <row r="1387">
          <cell r="B1387" t="str">
            <v>New Tariff 2</v>
          </cell>
          <cell r="C1387" t="str">
            <v/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B1388" t="str">
            <v>Large Low Voltage Demand (kVa)</v>
          </cell>
          <cell r="C1388" t="str">
            <v>DLk</v>
          </cell>
          <cell r="D1388">
            <v>1.0975157233886099</v>
          </cell>
          <cell r="E1388">
            <v>0</v>
          </cell>
          <cell r="F1388">
            <v>1.1846371257969472</v>
          </cell>
          <cell r="G1388">
            <v>1.1756085444610036</v>
          </cell>
          <cell r="H1388">
            <v>0</v>
          </cell>
          <cell r="I1388">
            <v>0</v>
          </cell>
          <cell r="J1388">
            <v>0</v>
          </cell>
          <cell r="K1388">
            <v>1.1756085444610036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2.3512170889220072</v>
          </cell>
        </row>
        <row r="1389">
          <cell r="B1389" t="str">
            <v>Large Low Voltage Demand Docklands (kVa)</v>
          </cell>
          <cell r="C1389" t="str">
            <v>DLDKk</v>
          </cell>
          <cell r="D1389">
            <v>1.0975157233886099</v>
          </cell>
          <cell r="E1389">
            <v>0</v>
          </cell>
          <cell r="F1389">
            <v>1.1846371257969472</v>
          </cell>
          <cell r="G1389">
            <v>1.1756085444610036</v>
          </cell>
          <cell r="H1389">
            <v>0</v>
          </cell>
          <cell r="I1389">
            <v>0</v>
          </cell>
          <cell r="J1389">
            <v>0</v>
          </cell>
          <cell r="K1389">
            <v>1.1756085444610036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2.3512170889220072</v>
          </cell>
        </row>
        <row r="1390">
          <cell r="B1390" t="str">
            <v>Large Low Voltage Demand CXX (kVa)</v>
          </cell>
          <cell r="C1390" t="str">
            <v>DLCXXk</v>
          </cell>
          <cell r="D1390">
            <v>1.0975157233886099</v>
          </cell>
          <cell r="E1390">
            <v>0</v>
          </cell>
          <cell r="F1390">
            <v>1.1846371257969472</v>
          </cell>
          <cell r="G1390">
            <v>1.1756085444610036</v>
          </cell>
          <cell r="H1390">
            <v>0</v>
          </cell>
          <cell r="I1390">
            <v>0</v>
          </cell>
          <cell r="J1390">
            <v>0</v>
          </cell>
          <cell r="K1390">
            <v>1.1756085444610029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2.3512170889220068</v>
          </cell>
        </row>
        <row r="1391">
          <cell r="B1391" t="str">
            <v>New Tariff 6</v>
          </cell>
          <cell r="C1391" t="str">
            <v/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</row>
        <row r="1392">
          <cell r="B1392" t="str">
            <v>New Tariff 7</v>
          </cell>
          <cell r="C1392" t="str">
            <v/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B1393" t="str">
            <v>New Tariff 8</v>
          </cell>
          <cell r="C1393" t="str">
            <v/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B1394" t="str">
            <v>New Tariff 9</v>
          </cell>
          <cell r="C1394" t="str">
            <v/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B1395" t="str">
            <v>New Tariff 10</v>
          </cell>
          <cell r="C1395" t="str">
            <v/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B1396" t="str">
            <v>New Tariff 11</v>
          </cell>
          <cell r="C1396" t="str">
            <v/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  <row r="1397">
          <cell r="B1397" t="str">
            <v>Large Low Voltage Demand</v>
          </cell>
          <cell r="C1397" t="str">
            <v>DL</v>
          </cell>
          <cell r="D1397">
            <v>795.6988994567422</v>
          </cell>
          <cell r="E1397">
            <v>371949.08742746356</v>
          </cell>
          <cell r="F1397">
            <v>0</v>
          </cell>
          <cell r="G1397">
            <v>658956311.00236475</v>
          </cell>
          <cell r="H1397">
            <v>0</v>
          </cell>
          <cell r="I1397">
            <v>0</v>
          </cell>
          <cell r="J1397">
            <v>0</v>
          </cell>
          <cell r="K1397">
            <v>479568889.75555837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1138525200.7579231</v>
          </cell>
        </row>
        <row r="1398">
          <cell r="B1398" t="str">
            <v>Large Low Voltage Demand A</v>
          </cell>
          <cell r="C1398" t="str">
            <v>DL.A</v>
          </cell>
          <cell r="D1398">
            <v>1.0975157233886088</v>
          </cell>
          <cell r="E1398">
            <v>1437.2156932705827</v>
          </cell>
          <cell r="F1398">
            <v>0</v>
          </cell>
          <cell r="G1398">
            <v>3604970.9915591329</v>
          </cell>
          <cell r="H1398">
            <v>0</v>
          </cell>
          <cell r="I1398">
            <v>0</v>
          </cell>
          <cell r="J1398">
            <v>0</v>
          </cell>
          <cell r="K1398">
            <v>3487964.8371748314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7092935.8287339639</v>
          </cell>
        </row>
        <row r="1399">
          <cell r="B1399" t="str">
            <v>Large Low Voltage Demand C</v>
          </cell>
          <cell r="C1399" t="str">
            <v>DL.C</v>
          </cell>
          <cell r="D1399">
            <v>520.22245288620115</v>
          </cell>
          <cell r="E1399">
            <v>249280.89280193369</v>
          </cell>
          <cell r="F1399">
            <v>0</v>
          </cell>
          <cell r="G1399">
            <v>490842636.58830166</v>
          </cell>
          <cell r="H1399">
            <v>0</v>
          </cell>
          <cell r="I1399">
            <v>0</v>
          </cell>
          <cell r="J1399">
            <v>0</v>
          </cell>
          <cell r="K1399">
            <v>340261784.36206168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831104420.9503634</v>
          </cell>
        </row>
        <row r="1400">
          <cell r="B1400" t="str">
            <v>Large Low Voltage Demand S</v>
          </cell>
          <cell r="C1400" t="str">
            <v>DL.S</v>
          </cell>
          <cell r="D1400">
            <v>65.850943403316634</v>
          </cell>
          <cell r="E1400">
            <v>19942.016886711928</v>
          </cell>
          <cell r="F1400">
            <v>0</v>
          </cell>
          <cell r="G1400">
            <v>24032524.988689218</v>
          </cell>
          <cell r="H1400">
            <v>0</v>
          </cell>
          <cell r="I1400">
            <v>0</v>
          </cell>
          <cell r="J1400">
            <v>0</v>
          </cell>
          <cell r="K1400">
            <v>14719887.105522191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38752412.094211407</v>
          </cell>
        </row>
        <row r="1401">
          <cell r="B1401" t="str">
            <v>Large Low Voltage Demand Docklands</v>
          </cell>
          <cell r="C1401" t="str">
            <v>DL.DK</v>
          </cell>
          <cell r="D1401">
            <v>8.7801257871088705</v>
          </cell>
          <cell r="E1401">
            <v>2365.0395026831134</v>
          </cell>
          <cell r="F1401">
            <v>0</v>
          </cell>
          <cell r="G1401">
            <v>5081979.9428834105</v>
          </cell>
          <cell r="H1401">
            <v>0</v>
          </cell>
          <cell r="I1401">
            <v>0</v>
          </cell>
          <cell r="J1401">
            <v>0</v>
          </cell>
          <cell r="K1401">
            <v>5164137.7134598531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10246117.656343263</v>
          </cell>
        </row>
        <row r="1402">
          <cell r="B1402" t="str">
            <v>Large Low Voltage Demand CXX</v>
          </cell>
          <cell r="C1402" t="str">
            <v>DL.CXX</v>
          </cell>
          <cell r="D1402">
            <v>766.06597492524963</v>
          </cell>
          <cell r="E1402">
            <v>116377.97684827505</v>
          </cell>
          <cell r="F1402">
            <v>0</v>
          </cell>
          <cell r="G1402">
            <v>210220790.50990325</v>
          </cell>
          <cell r="H1402">
            <v>0</v>
          </cell>
          <cell r="I1402">
            <v>0</v>
          </cell>
          <cell r="J1402">
            <v>0</v>
          </cell>
          <cell r="K1402">
            <v>147169301.73236954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357390092.24227279</v>
          </cell>
        </row>
        <row r="1403">
          <cell r="B1403" t="str">
            <v>Large Low Voltage Demand EN.R</v>
          </cell>
          <cell r="C1403" t="str">
            <v>DL.R</v>
          </cell>
          <cell r="D1403">
            <v>0</v>
          </cell>
          <cell r="E1403">
            <v>0.29287213138376267</v>
          </cell>
          <cell r="F1403">
            <v>0</v>
          </cell>
          <cell r="G1403">
            <v>1.1756085444610036</v>
          </cell>
          <cell r="H1403">
            <v>0</v>
          </cell>
          <cell r="I1403">
            <v>0</v>
          </cell>
          <cell r="J1403">
            <v>0</v>
          </cell>
          <cell r="K1403">
            <v>0.27807789440140057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1.4536864388624042</v>
          </cell>
        </row>
        <row r="1404">
          <cell r="B1404" t="str">
            <v>Large Low Voltage Demand EN.NR</v>
          </cell>
          <cell r="C1404" t="str">
            <v>DL.NR</v>
          </cell>
          <cell r="D1404">
            <v>9.8776415104974777</v>
          </cell>
          <cell r="E1404">
            <v>2812.9310544612122</v>
          </cell>
          <cell r="F1404">
            <v>0</v>
          </cell>
          <cell r="G1404">
            <v>11490596.030516319</v>
          </cell>
          <cell r="H1404">
            <v>0</v>
          </cell>
          <cell r="I1404">
            <v>0</v>
          </cell>
          <cell r="J1404">
            <v>0</v>
          </cell>
          <cell r="K1404">
            <v>7155633.7862161435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18646229.816732462</v>
          </cell>
        </row>
        <row r="1405">
          <cell r="B1405" t="str">
            <v>Large Low Voltage Demand EN.R CXX</v>
          </cell>
          <cell r="C1405" t="str">
            <v>DL.CXXR</v>
          </cell>
          <cell r="D1405">
            <v>1.0975157233886099</v>
          </cell>
          <cell r="E1405">
            <v>80.753190269081884</v>
          </cell>
          <cell r="F1405">
            <v>0</v>
          </cell>
          <cell r="G1405">
            <v>1946.8077496274213</v>
          </cell>
          <cell r="H1405">
            <v>0</v>
          </cell>
          <cell r="I1405">
            <v>0</v>
          </cell>
          <cell r="J1405">
            <v>0</v>
          </cell>
          <cell r="K1405">
            <v>1549.8198626314124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3496.6276122588338</v>
          </cell>
        </row>
        <row r="1406">
          <cell r="B1406" t="str">
            <v>Large Low Voltage Demand EN.NR CXX</v>
          </cell>
          <cell r="C1406" t="str">
            <v>DL.CXXNR</v>
          </cell>
          <cell r="D1406">
            <v>0</v>
          </cell>
          <cell r="E1406">
            <v>0.29287213138376267</v>
          </cell>
          <cell r="F1406">
            <v>0</v>
          </cell>
          <cell r="G1406">
            <v>1.1756085444610032</v>
          </cell>
          <cell r="H1406">
            <v>0</v>
          </cell>
          <cell r="I1406">
            <v>0</v>
          </cell>
          <cell r="J1406">
            <v>0</v>
          </cell>
          <cell r="K1406">
            <v>0.36780103181015972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1.5434095762711628</v>
          </cell>
        </row>
        <row r="1407">
          <cell r="B1407" t="str">
            <v>New Tariff 10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</row>
        <row r="1408">
          <cell r="B1408" t="str">
            <v>New Tariff 11</v>
          </cell>
          <cell r="C1408" t="str">
            <v/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</row>
        <row r="1409">
          <cell r="B1409" t="str">
            <v>High Voltage Demand</v>
          </cell>
          <cell r="C1409" t="str">
            <v>DH</v>
          </cell>
          <cell r="D1409">
            <v>102.12489721106418</v>
          </cell>
          <cell r="E1409">
            <v>254333.46380464424</v>
          </cell>
          <cell r="F1409">
            <v>0</v>
          </cell>
          <cell r="G1409">
            <v>544037311.30198491</v>
          </cell>
          <cell r="H1409">
            <v>0</v>
          </cell>
          <cell r="I1409">
            <v>0</v>
          </cell>
          <cell r="J1409">
            <v>0</v>
          </cell>
          <cell r="K1409">
            <v>488769368.82538217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1032806680.127367</v>
          </cell>
        </row>
        <row r="1410">
          <cell r="B1410" t="str">
            <v>High Voltage Demand A</v>
          </cell>
          <cell r="C1410" t="str">
            <v>DH.A</v>
          </cell>
          <cell r="D1410">
            <v>2.0424979442212829</v>
          </cell>
          <cell r="E1410">
            <v>4820.5151533501448</v>
          </cell>
          <cell r="F1410">
            <v>0</v>
          </cell>
          <cell r="G1410">
            <v>6648218.3421171587</v>
          </cell>
          <cell r="H1410">
            <v>0</v>
          </cell>
          <cell r="I1410">
            <v>0</v>
          </cell>
          <cell r="J1410">
            <v>0</v>
          </cell>
          <cell r="K1410">
            <v>6406751.8182929242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13054970.160410084</v>
          </cell>
        </row>
        <row r="1411">
          <cell r="B1411" t="str">
            <v>High Voltage Demand C</v>
          </cell>
          <cell r="C1411" t="str">
            <v>DH.C</v>
          </cell>
          <cell r="D1411">
            <v>47.998701689200153</v>
          </cell>
          <cell r="E1411">
            <v>128720.58217780745</v>
          </cell>
          <cell r="F1411">
            <v>0</v>
          </cell>
          <cell r="G1411">
            <v>306060573.77792144</v>
          </cell>
          <cell r="H1411">
            <v>0</v>
          </cell>
          <cell r="I1411">
            <v>0</v>
          </cell>
          <cell r="J1411">
            <v>0</v>
          </cell>
          <cell r="K1411">
            <v>275792652.73698908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581853226.51491046</v>
          </cell>
        </row>
        <row r="1412">
          <cell r="B1412" t="str">
            <v>High Voltage Demand D1</v>
          </cell>
          <cell r="C1412" t="str">
            <v>DH.D1</v>
          </cell>
          <cell r="D1412">
            <v>1.0212489721106417</v>
          </cell>
          <cell r="E1412">
            <v>23007.162089833302</v>
          </cell>
          <cell r="F1412">
            <v>0</v>
          </cell>
          <cell r="G1412">
            <v>88416036.638768703</v>
          </cell>
          <cell r="H1412">
            <v>0</v>
          </cell>
          <cell r="I1412">
            <v>0</v>
          </cell>
          <cell r="J1412">
            <v>0</v>
          </cell>
          <cell r="K1412">
            <v>95663461.700104505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184079498.33887321</v>
          </cell>
        </row>
        <row r="1413">
          <cell r="B1413" t="str">
            <v>High Voltage Demand D2</v>
          </cell>
          <cell r="C1413" t="str">
            <v>DH.D2</v>
          </cell>
          <cell r="D1413">
            <v>1.0212489721106417</v>
          </cell>
          <cell r="E1413">
            <v>12926.958963663779</v>
          </cell>
          <cell r="F1413">
            <v>0</v>
          </cell>
          <cell r="G1413">
            <v>43409277.671244822</v>
          </cell>
          <cell r="H1413">
            <v>0</v>
          </cell>
          <cell r="I1413">
            <v>0</v>
          </cell>
          <cell r="J1413">
            <v>0</v>
          </cell>
          <cell r="K1413">
            <v>47556758.380482592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90966036.051727414</v>
          </cell>
        </row>
        <row r="1414">
          <cell r="B1414" t="str">
            <v>High Voltage Demand Docklands</v>
          </cell>
          <cell r="C1414" t="str">
            <v>DH.DK</v>
          </cell>
          <cell r="D1414">
            <v>1.0212489721106417</v>
          </cell>
          <cell r="E1414">
            <v>1045.8503023440267</v>
          </cell>
          <cell r="F1414">
            <v>0</v>
          </cell>
          <cell r="G1414">
            <v>1314595.8372496003</v>
          </cell>
          <cell r="H1414">
            <v>0</v>
          </cell>
          <cell r="I1414">
            <v>0</v>
          </cell>
          <cell r="J1414">
            <v>0</v>
          </cell>
          <cell r="K1414">
            <v>529088.58766074711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1843684.4249103474</v>
          </cell>
        </row>
        <row r="1415">
          <cell r="B1415" t="str">
            <v>High Voltage Demand D3</v>
          </cell>
          <cell r="C1415" t="str">
            <v>DH.D3</v>
          </cell>
          <cell r="D1415">
            <v>1.0212489721106417</v>
          </cell>
          <cell r="E1415">
            <v>15126.039922753725</v>
          </cell>
          <cell r="F1415">
            <v>0</v>
          </cell>
          <cell r="G1415">
            <v>19813818.341134883</v>
          </cell>
          <cell r="H1415">
            <v>0</v>
          </cell>
          <cell r="I1415">
            <v>0</v>
          </cell>
          <cell r="J1415">
            <v>0</v>
          </cell>
          <cell r="K1415">
            <v>21027936.403220542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40841754.744355425</v>
          </cell>
        </row>
        <row r="1416">
          <cell r="B1416" t="str">
            <v>High Voltage Demand D4</v>
          </cell>
          <cell r="C1416" t="str">
            <v>DH.D4</v>
          </cell>
          <cell r="D1416">
            <v>1.0212489721106417</v>
          </cell>
          <cell r="E1416">
            <v>11482.053629859291</v>
          </cell>
          <cell r="F1416">
            <v>0</v>
          </cell>
          <cell r="G1416">
            <v>27396658.177859951</v>
          </cell>
          <cell r="H1416">
            <v>0</v>
          </cell>
          <cell r="I1416">
            <v>0</v>
          </cell>
          <cell r="J1416">
            <v>0</v>
          </cell>
          <cell r="K1416">
            <v>29772696.533507064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57169354.711367011</v>
          </cell>
        </row>
        <row r="1417">
          <cell r="B1417" t="str">
            <v>High Voltage Demand D5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1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1</v>
          </cell>
        </row>
        <row r="1418">
          <cell r="B1418" t="str">
            <v>High Voltage Demand EN.R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1.0588075880758809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1.0588075880758809</v>
          </cell>
        </row>
        <row r="1419">
          <cell r="B1419" t="str">
            <v>High Voltage Demand EN.NR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1.0588075880758809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1.0588075880758809</v>
          </cell>
        </row>
        <row r="1420">
          <cell r="B1420" t="str">
            <v>New Tariff 11</v>
          </cell>
          <cell r="C1420" t="str">
            <v/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</row>
        <row r="1421">
          <cell r="B1421" t="str">
            <v>New Tariff 1</v>
          </cell>
          <cell r="C1421" t="str">
            <v/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</row>
        <row r="1422">
          <cell r="B1422" t="str">
            <v>New Tariff 2</v>
          </cell>
          <cell r="C1422" t="str">
            <v/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</row>
        <row r="1423">
          <cell r="B1423" t="str">
            <v>High Voltage Demand (kVa)</v>
          </cell>
          <cell r="C1423" t="str">
            <v>DHk</v>
          </cell>
          <cell r="D1423">
            <v>1.0212489721106417</v>
          </cell>
          <cell r="E1423">
            <v>0</v>
          </cell>
          <cell r="F1423">
            <v>1.0496886472218432</v>
          </cell>
          <cell r="G1423">
            <v>1.0588075880758809</v>
          </cell>
          <cell r="H1423">
            <v>0</v>
          </cell>
          <cell r="I1423">
            <v>0</v>
          </cell>
          <cell r="J1423">
            <v>0</v>
          </cell>
          <cell r="K1423">
            <v>1.0588075880758809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2.1176151761517619</v>
          </cell>
        </row>
        <row r="1424">
          <cell r="B1424" t="str">
            <v>High Voltage Demand Docklands (kVa)</v>
          </cell>
          <cell r="C1424" t="str">
            <v>DHDKk</v>
          </cell>
          <cell r="D1424">
            <v>1.0212489721106417</v>
          </cell>
          <cell r="E1424">
            <v>0</v>
          </cell>
          <cell r="F1424">
            <v>1.0496886472218432</v>
          </cell>
          <cell r="G1424">
            <v>1.0588075880758805</v>
          </cell>
          <cell r="H1424">
            <v>0</v>
          </cell>
          <cell r="I1424">
            <v>0</v>
          </cell>
          <cell r="J1424">
            <v>0</v>
          </cell>
          <cell r="K1424">
            <v>1.0588075880758807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2.1176151761517614</v>
          </cell>
        </row>
        <row r="1425">
          <cell r="B1425" t="str">
            <v>New Tariff 5</v>
          </cell>
          <cell r="C1425" t="str">
            <v/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0</v>
          </cell>
        </row>
        <row r="1426">
          <cell r="B1426" t="str">
            <v>New Tariff 6</v>
          </cell>
          <cell r="C1426" t="str">
            <v/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</row>
        <row r="1427">
          <cell r="B1427" t="str">
            <v>New Tariff 7</v>
          </cell>
          <cell r="C1427" t="str">
            <v/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</row>
        <row r="1428">
          <cell r="B1428" t="str">
            <v>New Tariff 8</v>
          </cell>
          <cell r="C1428" t="str">
            <v/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</row>
        <row r="1429">
          <cell r="B1429" t="str">
            <v>New Tariff 9</v>
          </cell>
          <cell r="C1429" t="str">
            <v/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</row>
        <row r="1430">
          <cell r="B1430" t="str">
            <v>New Tariff 10</v>
          </cell>
          <cell r="C1430" t="str">
            <v/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</row>
        <row r="1431">
          <cell r="B1431" t="str">
            <v>New Tariff 11</v>
          </cell>
          <cell r="C1431" t="str">
            <v/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</row>
        <row r="1432">
          <cell r="B1432" t="str">
            <v>New Tariff 12</v>
          </cell>
          <cell r="C1432" t="str">
            <v/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</row>
        <row r="1433">
          <cell r="B1433" t="str">
            <v>New Tariff 1</v>
          </cell>
          <cell r="C1433" t="str">
            <v/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</row>
        <row r="1434">
          <cell r="B1434" t="str">
            <v>Subtransmission Demand A</v>
          </cell>
          <cell r="C1434" t="str">
            <v>DS.A</v>
          </cell>
          <cell r="D1434">
            <v>3</v>
          </cell>
          <cell r="E1434">
            <v>41781.663575621322</v>
          </cell>
          <cell r="F1434">
            <v>0</v>
          </cell>
          <cell r="G1434">
            <v>106638313.42134777</v>
          </cell>
          <cell r="H1434">
            <v>0</v>
          </cell>
          <cell r="I1434">
            <v>0</v>
          </cell>
          <cell r="J1434">
            <v>0</v>
          </cell>
          <cell r="K1434">
            <v>88518742.918731093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195157056.34007886</v>
          </cell>
        </row>
        <row r="1435">
          <cell r="B1435" t="str">
            <v>Subtransmission Demand G</v>
          </cell>
          <cell r="C1435" t="str">
            <v>DS.G</v>
          </cell>
          <cell r="D1435">
            <v>4</v>
          </cell>
          <cell r="E1435">
            <v>72866.485674373558</v>
          </cell>
          <cell r="F1435">
            <v>0</v>
          </cell>
          <cell r="G1435">
            <v>186941361.89788395</v>
          </cell>
          <cell r="H1435">
            <v>0</v>
          </cell>
          <cell r="I1435">
            <v>0</v>
          </cell>
          <cell r="J1435">
            <v>0</v>
          </cell>
          <cell r="K1435">
            <v>190601825.95504549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377543187.85292947</v>
          </cell>
        </row>
        <row r="1436">
          <cell r="B1436" t="str">
            <v>Subtransmission Demand S</v>
          </cell>
          <cell r="C1436" t="str">
            <v>DS.S</v>
          </cell>
          <cell r="D1436">
            <v>2</v>
          </cell>
          <cell r="E1436">
            <v>88520.701223344731</v>
          </cell>
          <cell r="F1436">
            <v>0</v>
          </cell>
          <cell r="G1436">
            <v>168611618.39291832</v>
          </cell>
          <cell r="H1436">
            <v>0</v>
          </cell>
          <cell r="I1436">
            <v>0</v>
          </cell>
          <cell r="J1436">
            <v>0</v>
          </cell>
          <cell r="K1436">
            <v>210340023.16318679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378951641.55610514</v>
          </cell>
        </row>
        <row r="1437">
          <cell r="B1437" t="str">
            <v>Subtransmission Demand (kVa)</v>
          </cell>
          <cell r="C1437" t="str">
            <v>DSk</v>
          </cell>
          <cell r="D1437">
            <v>1</v>
          </cell>
          <cell r="E1437">
            <v>0</v>
          </cell>
          <cell r="F1437">
            <v>0.93344286042373925</v>
          </cell>
          <cell r="G1437">
            <v>0.90484915588042225</v>
          </cell>
          <cell r="H1437">
            <v>0</v>
          </cell>
          <cell r="I1437">
            <v>0</v>
          </cell>
          <cell r="J1437">
            <v>0</v>
          </cell>
          <cell r="K1437">
            <v>0.90484915588042225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1.8096983117608445</v>
          </cell>
        </row>
        <row r="1438">
          <cell r="B1438" t="str">
            <v>New Tariff 5</v>
          </cell>
          <cell r="C1438" t="str">
            <v/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</row>
        <row r="1439">
          <cell r="B1439" t="str">
            <v>New Tariff 6</v>
          </cell>
          <cell r="C1439" t="str">
            <v/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</row>
        <row r="1440">
          <cell r="B1440" t="str">
            <v>New Tariff 7</v>
          </cell>
          <cell r="C1440" t="str">
            <v/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</row>
        <row r="1441">
          <cell r="B1441" t="str">
            <v>New Tariff 8</v>
          </cell>
          <cell r="C1441" t="str">
            <v/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</row>
        <row r="1442">
          <cell r="B1442" t="str">
            <v>New Tariff 9</v>
          </cell>
          <cell r="C1442" t="str">
            <v/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</row>
        <row r="1443">
          <cell r="B1443" t="str">
            <v>New Tariff 10</v>
          </cell>
          <cell r="C1443" t="str">
            <v/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</row>
        <row r="1444">
          <cell r="B1444" t="str">
            <v>New Tariff 11</v>
          </cell>
          <cell r="C1444" t="str">
            <v/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</row>
        <row r="1445">
          <cell r="B1445" t="str">
            <v xml:space="preserve">Total </v>
          </cell>
          <cell r="D1445">
            <v>803294.61592889449</v>
          </cell>
          <cell r="E1445">
            <v>1418877.9756669267</v>
          </cell>
          <cell r="F1445">
            <v>6.5867315322582662</v>
          </cell>
          <cell r="G1445">
            <v>5097366272.0469904</v>
          </cell>
          <cell r="H1445">
            <v>1386411561.4714096</v>
          </cell>
          <cell r="I1445">
            <v>484914897.70589393</v>
          </cell>
          <cell r="J1445">
            <v>298326544.9315064</v>
          </cell>
          <cell r="K1445">
            <v>4185689070.2978306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11452708346.453625</v>
          </cell>
        </row>
        <row r="1453">
          <cell r="E1453" t="str">
            <v>Max Demand</v>
          </cell>
          <cell r="G1453" t="str">
            <v>Peak consumption</v>
          </cell>
          <cell r="K1453" t="str">
            <v>Off Peak consumption</v>
          </cell>
          <cell r="M1453" t="str">
            <v>Summer Time of Use Tariffs</v>
          </cell>
          <cell r="Q1453" t="str">
            <v>Winter Time of use tariffs</v>
          </cell>
        </row>
        <row r="1454">
          <cell r="B1454" t="str">
            <v>Network Tariffs</v>
          </cell>
          <cell r="C1454" t="str">
            <v>Network Tariff Category</v>
          </cell>
          <cell r="D1454" t="str">
            <v>Customer No</v>
          </cell>
          <cell r="E1454" t="str">
            <v>kW</v>
          </cell>
          <cell r="F1454" t="str">
            <v>kVA</v>
          </cell>
          <cell r="G1454" t="str">
            <v>Block1</v>
          </cell>
          <cell r="H1454" t="str">
            <v>Block 2</v>
          </cell>
          <cell r="I1454" t="str">
            <v>Block 3</v>
          </cell>
          <cell r="J1454" t="str">
            <v>Block 4</v>
          </cell>
          <cell r="K1454" t="str">
            <v>Block 1</v>
          </cell>
          <cell r="L1454" t="str">
            <v>Block 2</v>
          </cell>
          <cell r="M1454" t="str">
            <v>Block 1</v>
          </cell>
          <cell r="N1454" t="str">
            <v>Block 2</v>
          </cell>
          <cell r="O1454" t="str">
            <v>Block 3</v>
          </cell>
          <cell r="P1454" t="str">
            <v>Block 4</v>
          </cell>
          <cell r="Q1454" t="str">
            <v>Block1</v>
          </cell>
          <cell r="R1454" t="str">
            <v>Block 2</v>
          </cell>
          <cell r="S1454" t="str">
            <v>Block 3</v>
          </cell>
          <cell r="T1454" t="str">
            <v>Block 4</v>
          </cell>
          <cell r="U1454" t="str">
            <v>2018 Total Quantities</v>
          </cell>
        </row>
        <row r="1455">
          <cell r="G1455" t="str">
            <v>kWh</v>
          </cell>
          <cell r="H1455" t="str">
            <v>kWh</v>
          </cell>
          <cell r="I1455" t="str">
            <v>kWh</v>
          </cell>
          <cell r="J1455" t="str">
            <v>kWh</v>
          </cell>
          <cell r="K1455" t="str">
            <v>kWh</v>
          </cell>
          <cell r="L1455" t="str">
            <v>kWh</v>
          </cell>
          <cell r="M1455" t="str">
            <v>kWh</v>
          </cell>
          <cell r="N1455" t="str">
            <v>kWh</v>
          </cell>
          <cell r="O1455" t="str">
            <v>kWh</v>
          </cell>
          <cell r="P1455" t="str">
            <v>kWh</v>
          </cell>
          <cell r="Q1455" t="str">
            <v>kWh</v>
          </cell>
          <cell r="R1455" t="str">
            <v>kWh</v>
          </cell>
          <cell r="S1455" t="str">
            <v>kWh</v>
          </cell>
          <cell r="T1455" t="str">
            <v>kWh</v>
          </cell>
          <cell r="U1455" t="str">
            <v>kWh</v>
          </cell>
        </row>
        <row r="1456">
          <cell r="B1456" t="str">
            <v>Residential Single Rate</v>
          </cell>
          <cell r="C1456" t="str">
            <v>D1</v>
          </cell>
          <cell r="D1456">
            <v>621220.73582154023</v>
          </cell>
          <cell r="E1456">
            <v>0</v>
          </cell>
          <cell r="F1456">
            <v>0</v>
          </cell>
          <cell r="G1456">
            <v>1742633575.4150765</v>
          </cell>
          <cell r="H1456">
            <v>869375885.81411064</v>
          </cell>
          <cell r="I1456">
            <v>25987341.06037423</v>
          </cell>
          <cell r="J1456">
            <v>5142719.1928677298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>
            <v>0</v>
          </cell>
          <cell r="Q1456">
            <v>0</v>
          </cell>
          <cell r="R1456">
            <v>0</v>
          </cell>
          <cell r="S1456">
            <v>0</v>
          </cell>
          <cell r="T1456">
            <v>0</v>
          </cell>
          <cell r="U1456">
            <v>2643139521.482429</v>
          </cell>
        </row>
        <row r="1457">
          <cell r="B1457" t="str">
            <v>ClimateSaver</v>
          </cell>
          <cell r="C1457" t="str">
            <v>D1.CS</v>
          </cell>
          <cell r="D1457">
            <v>19245</v>
          </cell>
          <cell r="E1457">
            <v>0</v>
          </cell>
          <cell r="F1457">
            <v>0</v>
          </cell>
          <cell r="G1457">
            <v>13491681.01753414</v>
          </cell>
          <cell r="H1457">
            <v>3189127.7965171197</v>
          </cell>
          <cell r="I1457">
            <v>65632.132962982738</v>
          </cell>
          <cell r="J1457">
            <v>86.199259800291912</v>
          </cell>
          <cell r="K1457">
            <v>21847963.810718544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>
            <v>0</v>
          </cell>
          <cell r="Q1457">
            <v>0</v>
          </cell>
          <cell r="R1457">
            <v>0</v>
          </cell>
          <cell r="S1457">
            <v>0</v>
          </cell>
          <cell r="T1457">
            <v>0</v>
          </cell>
          <cell r="U1457">
            <v>38594490.956992589</v>
          </cell>
        </row>
        <row r="1458">
          <cell r="B1458" t="str">
            <v>ClimateSaver Interval</v>
          </cell>
          <cell r="C1458" t="str">
            <v>D3.CS</v>
          </cell>
          <cell r="D1458">
            <v>4151</v>
          </cell>
          <cell r="E1458">
            <v>0</v>
          </cell>
          <cell r="F1458">
            <v>0</v>
          </cell>
          <cell r="G1458">
            <v>3891378.8336500404</v>
          </cell>
          <cell r="H1458">
            <v>961055.14282355807</v>
          </cell>
          <cell r="I1458">
            <v>11934.642210100836</v>
          </cell>
          <cell r="J1458">
            <v>4583.4808315940045</v>
          </cell>
          <cell r="K1458">
            <v>7746644.5331433974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>
            <v>0</v>
          </cell>
          <cell r="Q1458">
            <v>0</v>
          </cell>
          <cell r="R1458">
            <v>0</v>
          </cell>
          <cell r="S1458">
            <v>0</v>
          </cell>
          <cell r="T1458">
            <v>0</v>
          </cell>
          <cell r="U1458">
            <v>12615596.63265869</v>
          </cell>
        </row>
        <row r="1459">
          <cell r="B1459" t="str">
            <v>New Tariff 3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>
            <v>0</v>
          </cell>
          <cell r="Q1459">
            <v>0</v>
          </cell>
          <cell r="R1459">
            <v>0</v>
          </cell>
          <cell r="S1459">
            <v>0</v>
          </cell>
          <cell r="T1459">
            <v>0</v>
          </cell>
          <cell r="U1459">
            <v>0</v>
          </cell>
        </row>
        <row r="1460">
          <cell r="B1460" t="str">
            <v>New Tariff 4</v>
          </cell>
          <cell r="C1460" t="str">
            <v/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>
            <v>0</v>
          </cell>
          <cell r="Q1460">
            <v>0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</row>
        <row r="1461">
          <cell r="B1461" t="str">
            <v>New Tariff 5</v>
          </cell>
          <cell r="C1461" t="str">
            <v/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>
            <v>0</v>
          </cell>
          <cell r="Q1461">
            <v>0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</row>
        <row r="1462">
          <cell r="B1462" t="str">
            <v>New Tariff 6</v>
          </cell>
          <cell r="C1462" t="str">
            <v/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>
            <v>0</v>
          </cell>
          <cell r="Q1462">
            <v>0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</row>
        <row r="1463">
          <cell r="B1463" t="str">
            <v>New Tariff 7</v>
          </cell>
          <cell r="C1463" t="str">
            <v/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>
            <v>0</v>
          </cell>
          <cell r="Q1463">
            <v>0</v>
          </cell>
          <cell r="R1463">
            <v>0</v>
          </cell>
          <cell r="S1463">
            <v>0</v>
          </cell>
          <cell r="T1463">
            <v>0</v>
          </cell>
          <cell r="U1463">
            <v>0</v>
          </cell>
        </row>
        <row r="1464">
          <cell r="B1464" t="str">
            <v>New Tariff 8</v>
          </cell>
          <cell r="C1464" t="str">
            <v/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>
            <v>0</v>
          </cell>
          <cell r="Q1464">
            <v>0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</row>
        <row r="1465">
          <cell r="B1465" t="str">
            <v>New Tariff 9</v>
          </cell>
          <cell r="C1465" t="str">
            <v/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>
            <v>0</v>
          </cell>
          <cell r="Q1465">
            <v>0</v>
          </cell>
          <cell r="R1465">
            <v>0</v>
          </cell>
          <cell r="S1465">
            <v>0</v>
          </cell>
          <cell r="T1465">
            <v>0</v>
          </cell>
          <cell r="U1465">
            <v>0</v>
          </cell>
        </row>
        <row r="1466">
          <cell r="B1466" t="str">
            <v>New Tariff 10</v>
          </cell>
          <cell r="C1466" t="str">
            <v/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>
            <v>0</v>
          </cell>
          <cell r="Q1466">
            <v>0</v>
          </cell>
          <cell r="R1466">
            <v>0</v>
          </cell>
          <cell r="S1466">
            <v>0</v>
          </cell>
          <cell r="T1466">
            <v>0</v>
          </cell>
          <cell r="U1466">
            <v>0</v>
          </cell>
        </row>
        <row r="1467">
          <cell r="B1467" t="str">
            <v>New Tariff 11</v>
          </cell>
          <cell r="C1467" t="str">
            <v/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>
            <v>0</v>
          </cell>
          <cell r="Q1467">
            <v>0</v>
          </cell>
          <cell r="R1467">
            <v>0</v>
          </cell>
          <cell r="S1467">
            <v>0</v>
          </cell>
          <cell r="T1467">
            <v>0</v>
          </cell>
          <cell r="U1467">
            <v>0</v>
          </cell>
        </row>
        <row r="1468">
          <cell r="B1468" t="str">
            <v>Residential Two Rate 5d</v>
          </cell>
          <cell r="C1468" t="str">
            <v>D2</v>
          </cell>
          <cell r="D1468">
            <v>52554.945756343128</v>
          </cell>
          <cell r="E1468">
            <v>0</v>
          </cell>
          <cell r="F1468">
            <v>0</v>
          </cell>
          <cell r="G1468">
            <v>88355449.207223326</v>
          </cell>
          <cell r="H1468">
            <v>22596505.241416801</v>
          </cell>
          <cell r="I1468">
            <v>693217.27421016677</v>
          </cell>
          <cell r="J1468">
            <v>219373.19764251876</v>
          </cell>
          <cell r="K1468">
            <v>257688956.26602998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>
            <v>0</v>
          </cell>
          <cell r="Q1468">
            <v>0</v>
          </cell>
          <cell r="R1468">
            <v>0</v>
          </cell>
          <cell r="S1468">
            <v>0</v>
          </cell>
          <cell r="T1468">
            <v>0</v>
          </cell>
          <cell r="U1468">
            <v>369553501.18652278</v>
          </cell>
        </row>
        <row r="1469">
          <cell r="B1469" t="str">
            <v>Docklands Two Rate 5d</v>
          </cell>
          <cell r="C1469" t="str">
            <v>D2.DK</v>
          </cell>
          <cell r="D1469">
            <v>605.91372515571459</v>
          </cell>
          <cell r="E1469">
            <v>0</v>
          </cell>
          <cell r="F1469">
            <v>0</v>
          </cell>
          <cell r="G1469">
            <v>2127476.0234242291</v>
          </cell>
          <cell r="H1469">
            <v>494028.52694690134</v>
          </cell>
          <cell r="I1469">
            <v>108831.00064461006</v>
          </cell>
          <cell r="J1469">
            <v>61949.889322534465</v>
          </cell>
          <cell r="K1469">
            <v>2494189.6350432909</v>
          </cell>
          <cell r="L1469">
            <v>0</v>
          </cell>
          <cell r="M1469">
            <v>0</v>
          </cell>
          <cell r="N1469">
            <v>0</v>
          </cell>
          <cell r="O1469">
            <v>0</v>
          </cell>
          <cell r="P1469">
            <v>0</v>
          </cell>
          <cell r="Q1469">
            <v>0</v>
          </cell>
          <cell r="R1469">
            <v>0</v>
          </cell>
          <cell r="S1469">
            <v>0</v>
          </cell>
          <cell r="T1469">
            <v>0</v>
          </cell>
          <cell r="U1469">
            <v>5286475.0753815658</v>
          </cell>
        </row>
        <row r="1470">
          <cell r="B1470" t="str">
            <v>Residential Interval</v>
          </cell>
          <cell r="C1470" t="str">
            <v>D3</v>
          </cell>
          <cell r="D1470">
            <v>14458.176823980131</v>
          </cell>
          <cell r="E1470">
            <v>0</v>
          </cell>
          <cell r="F1470">
            <v>0</v>
          </cell>
          <cell r="G1470">
            <v>36860001.587901756</v>
          </cell>
          <cell r="H1470">
            <v>13058939.461280275</v>
          </cell>
          <cell r="I1470">
            <v>1065241.5035454493</v>
          </cell>
          <cell r="J1470">
            <v>1009834.5499105697</v>
          </cell>
          <cell r="K1470">
            <v>47312466.444090761</v>
          </cell>
          <cell r="L1470">
            <v>0</v>
          </cell>
          <cell r="M1470">
            <v>0</v>
          </cell>
          <cell r="N1470">
            <v>0</v>
          </cell>
          <cell r="O1470">
            <v>0</v>
          </cell>
          <cell r="P1470">
            <v>0</v>
          </cell>
          <cell r="Q1470">
            <v>0</v>
          </cell>
          <cell r="R1470">
            <v>0</v>
          </cell>
          <cell r="S1470">
            <v>0</v>
          </cell>
          <cell r="T1470">
            <v>0</v>
          </cell>
          <cell r="U1470">
            <v>99306483.546728805</v>
          </cell>
        </row>
        <row r="1471">
          <cell r="B1471" t="str">
            <v>Residential AMI</v>
          </cell>
          <cell r="C1471" t="str">
            <v>D4</v>
          </cell>
          <cell r="D1471">
            <v>18302.188509160413</v>
          </cell>
          <cell r="E1471">
            <v>0</v>
          </cell>
          <cell r="F1471">
            <v>0</v>
          </cell>
          <cell r="G1471">
            <v>57240737.982011765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57240737.982011765</v>
          </cell>
        </row>
        <row r="1472">
          <cell r="B1472" t="str">
            <v>Residential Docklands AMI</v>
          </cell>
          <cell r="C1472" t="str">
            <v>D4.DK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0</v>
          </cell>
          <cell r="P1472">
            <v>0</v>
          </cell>
          <cell r="Q1472">
            <v>0</v>
          </cell>
          <cell r="R1472">
            <v>0</v>
          </cell>
          <cell r="S1472">
            <v>0</v>
          </cell>
          <cell r="T1472">
            <v>0</v>
          </cell>
          <cell r="U1472">
            <v>0</v>
          </cell>
        </row>
        <row r="1473">
          <cell r="B1473" t="str">
            <v>New Tariff 5</v>
          </cell>
          <cell r="C1473" t="str">
            <v/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0</v>
          </cell>
          <cell r="P1473">
            <v>0</v>
          </cell>
          <cell r="Q1473">
            <v>0</v>
          </cell>
          <cell r="R1473">
            <v>0</v>
          </cell>
          <cell r="S1473">
            <v>0</v>
          </cell>
          <cell r="T1473">
            <v>0</v>
          </cell>
          <cell r="U1473">
            <v>0</v>
          </cell>
        </row>
        <row r="1474">
          <cell r="B1474" t="str">
            <v>New Tariff 6</v>
          </cell>
          <cell r="C1474" t="str">
            <v/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0</v>
          </cell>
          <cell r="P1474">
            <v>0</v>
          </cell>
          <cell r="Q1474">
            <v>0</v>
          </cell>
          <cell r="R1474">
            <v>0</v>
          </cell>
          <cell r="S1474">
            <v>0</v>
          </cell>
          <cell r="T1474">
            <v>0</v>
          </cell>
          <cell r="U1474">
            <v>0</v>
          </cell>
        </row>
        <row r="1475">
          <cell r="B1475" t="str">
            <v>New Tariff 7</v>
          </cell>
          <cell r="C1475" t="str">
            <v/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0</v>
          </cell>
          <cell r="P1475">
            <v>0</v>
          </cell>
          <cell r="Q1475">
            <v>0</v>
          </cell>
          <cell r="R1475">
            <v>0</v>
          </cell>
          <cell r="S1475">
            <v>0</v>
          </cell>
          <cell r="T1475">
            <v>0</v>
          </cell>
          <cell r="U1475">
            <v>0</v>
          </cell>
        </row>
        <row r="1476">
          <cell r="B1476" t="str">
            <v>New Tariff 8</v>
          </cell>
          <cell r="C1476" t="str">
            <v/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  <cell r="O1476">
            <v>0</v>
          </cell>
          <cell r="P1476">
            <v>0</v>
          </cell>
          <cell r="Q1476">
            <v>0</v>
          </cell>
          <cell r="R1476">
            <v>0</v>
          </cell>
          <cell r="S1476">
            <v>0</v>
          </cell>
          <cell r="T1476">
            <v>0</v>
          </cell>
          <cell r="U1476">
            <v>0</v>
          </cell>
        </row>
        <row r="1477">
          <cell r="B1477" t="str">
            <v>New Tariff 9</v>
          </cell>
          <cell r="C1477" t="str">
            <v/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0</v>
          </cell>
          <cell r="P1477">
            <v>0</v>
          </cell>
          <cell r="Q1477">
            <v>0</v>
          </cell>
          <cell r="R1477">
            <v>0</v>
          </cell>
          <cell r="S1477">
            <v>0</v>
          </cell>
          <cell r="T1477">
            <v>0</v>
          </cell>
          <cell r="U1477">
            <v>0</v>
          </cell>
        </row>
        <row r="1478">
          <cell r="B1478" t="str">
            <v>New Tariff 10</v>
          </cell>
          <cell r="C1478" t="str">
            <v/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0</v>
          </cell>
          <cell r="P1478">
            <v>0</v>
          </cell>
          <cell r="Q1478">
            <v>0</v>
          </cell>
          <cell r="R1478">
            <v>0</v>
          </cell>
          <cell r="S1478">
            <v>0</v>
          </cell>
          <cell r="T1478">
            <v>0</v>
          </cell>
          <cell r="U1478">
            <v>0</v>
          </cell>
        </row>
        <row r="1479">
          <cell r="B1479" t="str">
            <v>New Tariff 11</v>
          </cell>
          <cell r="C1479" t="str">
            <v/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0</v>
          </cell>
          <cell r="P1479">
            <v>0</v>
          </cell>
          <cell r="Q1479">
            <v>0</v>
          </cell>
          <cell r="R1479">
            <v>0</v>
          </cell>
          <cell r="S1479">
            <v>0</v>
          </cell>
          <cell r="T1479">
            <v>0</v>
          </cell>
          <cell r="U1479">
            <v>0</v>
          </cell>
        </row>
        <row r="1480">
          <cell r="B1480" t="str">
            <v>Dedicated circuit</v>
          </cell>
          <cell r="C1480" t="str">
            <v>DD1</v>
          </cell>
          <cell r="D1480">
            <v>100402.86378624222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291909828.60812026</v>
          </cell>
          <cell r="L1480">
            <v>0</v>
          </cell>
          <cell r="M1480">
            <v>0</v>
          </cell>
          <cell r="N1480">
            <v>0</v>
          </cell>
          <cell r="O1480">
            <v>0</v>
          </cell>
          <cell r="P1480">
            <v>0</v>
          </cell>
          <cell r="Q1480">
            <v>0</v>
          </cell>
          <cell r="R1480">
            <v>0</v>
          </cell>
          <cell r="S1480">
            <v>0</v>
          </cell>
          <cell r="T1480">
            <v>0</v>
          </cell>
          <cell r="U1480">
            <v>291909828.60812026</v>
          </cell>
        </row>
        <row r="1481">
          <cell r="B1481" t="str">
            <v>Hot Water Interval</v>
          </cell>
          <cell r="C1481" t="str">
            <v>D3.HW</v>
          </cell>
          <cell r="D1481">
            <v>2695.7502458795861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7378802.0119352173</v>
          </cell>
          <cell r="L1481">
            <v>0</v>
          </cell>
          <cell r="M1481">
            <v>0</v>
          </cell>
          <cell r="N1481">
            <v>0</v>
          </cell>
          <cell r="O1481">
            <v>0</v>
          </cell>
          <cell r="P1481">
            <v>0</v>
          </cell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U1481">
            <v>7378802.0119352173</v>
          </cell>
        </row>
        <row r="1482">
          <cell r="B1482" t="str">
            <v>Dedicated Circuit AMI - Slab Heat</v>
          </cell>
          <cell r="C1482" t="str">
            <v>DCSH</v>
          </cell>
          <cell r="D1482">
            <v>0.55331491089482465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0.55243343209224205</v>
          </cell>
          <cell r="L1482">
            <v>0</v>
          </cell>
          <cell r="M1482">
            <v>0</v>
          </cell>
          <cell r="N1482">
            <v>0</v>
          </cell>
          <cell r="O1482">
            <v>0</v>
          </cell>
          <cell r="P1482">
            <v>0</v>
          </cell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U1482">
            <v>0.55243343209224205</v>
          </cell>
        </row>
        <row r="1483">
          <cell r="B1483" t="str">
            <v>Dedicated Circuit AMI - Hot Water</v>
          </cell>
          <cell r="C1483" t="str">
            <v>DCHW</v>
          </cell>
          <cell r="D1483">
            <v>0.55331491089482465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0.55243343209224205</v>
          </cell>
          <cell r="L1483">
            <v>0</v>
          </cell>
          <cell r="M1483">
            <v>0</v>
          </cell>
          <cell r="N1483">
            <v>0</v>
          </cell>
          <cell r="O1483">
            <v>0</v>
          </cell>
          <cell r="P1483">
            <v>0</v>
          </cell>
          <cell r="Q1483">
            <v>0</v>
          </cell>
          <cell r="R1483">
            <v>0</v>
          </cell>
          <cell r="S1483">
            <v>0</v>
          </cell>
          <cell r="T1483">
            <v>0</v>
          </cell>
          <cell r="U1483">
            <v>0.55243343209224205</v>
          </cell>
        </row>
        <row r="1484">
          <cell r="B1484" t="str">
            <v>New Tariff 4</v>
          </cell>
          <cell r="C1484" t="str">
            <v/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0</v>
          </cell>
          <cell r="P1484">
            <v>0</v>
          </cell>
          <cell r="Q1484">
            <v>0</v>
          </cell>
          <cell r="R1484">
            <v>0</v>
          </cell>
          <cell r="S1484">
            <v>0</v>
          </cell>
          <cell r="T1484">
            <v>0</v>
          </cell>
          <cell r="U1484">
            <v>0</v>
          </cell>
        </row>
        <row r="1485">
          <cell r="B1485" t="str">
            <v>New Tariff 5</v>
          </cell>
          <cell r="C1485" t="str">
            <v/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0</v>
          </cell>
          <cell r="P1485">
            <v>0</v>
          </cell>
          <cell r="Q1485">
            <v>0</v>
          </cell>
          <cell r="R1485">
            <v>0</v>
          </cell>
          <cell r="S1485">
            <v>0</v>
          </cell>
          <cell r="T1485">
            <v>0</v>
          </cell>
          <cell r="U1485">
            <v>0</v>
          </cell>
        </row>
        <row r="1486">
          <cell r="B1486" t="str">
            <v>New Tariff 6</v>
          </cell>
          <cell r="C1486" t="str">
            <v/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0</v>
          </cell>
          <cell r="P1486">
            <v>0</v>
          </cell>
          <cell r="Q1486">
            <v>0</v>
          </cell>
          <cell r="R1486">
            <v>0</v>
          </cell>
          <cell r="S1486">
            <v>0</v>
          </cell>
          <cell r="T1486">
            <v>0</v>
          </cell>
          <cell r="U1486">
            <v>0</v>
          </cell>
        </row>
        <row r="1487">
          <cell r="B1487" t="str">
            <v>New Tariff 7</v>
          </cell>
          <cell r="C1487" t="str">
            <v/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</row>
        <row r="1488">
          <cell r="B1488" t="str">
            <v>New Tariff 8</v>
          </cell>
          <cell r="C1488" t="str">
            <v/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0</v>
          </cell>
          <cell r="P1488">
            <v>0</v>
          </cell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U1488">
            <v>0</v>
          </cell>
        </row>
        <row r="1489">
          <cell r="B1489" t="str">
            <v>New Tariff 9</v>
          </cell>
          <cell r="C1489" t="str">
            <v/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</row>
        <row r="1490">
          <cell r="B1490" t="str">
            <v>New Tariff 10</v>
          </cell>
          <cell r="C1490" t="str">
            <v/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0</v>
          </cell>
          <cell r="P1490">
            <v>0</v>
          </cell>
          <cell r="Q1490">
            <v>0</v>
          </cell>
          <cell r="R1490">
            <v>0</v>
          </cell>
          <cell r="S1490">
            <v>0</v>
          </cell>
          <cell r="T1490">
            <v>0</v>
          </cell>
          <cell r="U1490">
            <v>0</v>
          </cell>
        </row>
        <row r="1491">
          <cell r="B1491" t="str">
            <v>New Tariff 11</v>
          </cell>
          <cell r="C1491" t="str">
            <v/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0</v>
          </cell>
          <cell r="P1491">
            <v>0</v>
          </cell>
          <cell r="Q1491">
            <v>0</v>
          </cell>
          <cell r="R1491">
            <v>0</v>
          </cell>
          <cell r="S1491">
            <v>0</v>
          </cell>
          <cell r="T1491">
            <v>0</v>
          </cell>
          <cell r="U1491">
            <v>0</v>
          </cell>
        </row>
        <row r="1492">
          <cell r="B1492" t="str">
            <v>Non-Residential Single Rate</v>
          </cell>
          <cell r="C1492" t="str">
            <v>ND1</v>
          </cell>
          <cell r="D1492">
            <v>39450.55302351257</v>
          </cell>
          <cell r="E1492">
            <v>0</v>
          </cell>
          <cell r="F1492">
            <v>0</v>
          </cell>
          <cell r="G1492">
            <v>83631975.448447123</v>
          </cell>
          <cell r="H1492">
            <v>109543972.45863324</v>
          </cell>
          <cell r="I1492">
            <v>59475901.345449723</v>
          </cell>
          <cell r="J1492">
            <v>21448763.935365289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0</v>
          </cell>
          <cell r="P1492">
            <v>0</v>
          </cell>
          <cell r="Q1492">
            <v>0</v>
          </cell>
          <cell r="R1492">
            <v>0</v>
          </cell>
          <cell r="S1492">
            <v>0</v>
          </cell>
          <cell r="T1492">
            <v>0</v>
          </cell>
          <cell r="U1492">
            <v>274100613.18789536</v>
          </cell>
        </row>
        <row r="1493">
          <cell r="B1493" t="str">
            <v>Non-Residential Single Rate (R)</v>
          </cell>
          <cell r="C1493" t="str">
            <v>ND1.R</v>
          </cell>
          <cell r="D1493">
            <v>0</v>
          </cell>
          <cell r="E1493">
            <v>0</v>
          </cell>
          <cell r="F1493">
            <v>0</v>
          </cell>
          <cell r="G1493">
            <v>1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0</v>
          </cell>
          <cell r="P1493">
            <v>0</v>
          </cell>
          <cell r="Q1493">
            <v>0</v>
          </cell>
          <cell r="R1493">
            <v>0</v>
          </cell>
          <cell r="S1493">
            <v>0</v>
          </cell>
          <cell r="T1493">
            <v>0</v>
          </cell>
          <cell r="U1493">
            <v>1</v>
          </cell>
        </row>
        <row r="1494">
          <cell r="B1494" t="str">
            <v>New Tariff 2</v>
          </cell>
          <cell r="C1494" t="str">
            <v/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0</v>
          </cell>
          <cell r="P1494">
            <v>0</v>
          </cell>
          <cell r="Q1494">
            <v>0</v>
          </cell>
          <cell r="R1494">
            <v>0</v>
          </cell>
          <cell r="S1494">
            <v>0</v>
          </cell>
          <cell r="T1494">
            <v>0</v>
          </cell>
          <cell r="U1494">
            <v>0</v>
          </cell>
        </row>
        <row r="1495">
          <cell r="B1495" t="str">
            <v>New Tariff 3</v>
          </cell>
          <cell r="C1495" t="str">
            <v/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0</v>
          </cell>
          <cell r="P1495">
            <v>0</v>
          </cell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U1495">
            <v>0</v>
          </cell>
        </row>
        <row r="1496">
          <cell r="B1496" t="str">
            <v>New Tariff 4</v>
          </cell>
          <cell r="C1496" t="str">
            <v/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0</v>
          </cell>
          <cell r="P1496">
            <v>0</v>
          </cell>
          <cell r="Q1496">
            <v>0</v>
          </cell>
          <cell r="R1496">
            <v>0</v>
          </cell>
          <cell r="S1496">
            <v>0</v>
          </cell>
          <cell r="T1496">
            <v>0</v>
          </cell>
          <cell r="U1496">
            <v>0</v>
          </cell>
        </row>
        <row r="1497">
          <cell r="B1497" t="str">
            <v>New Tariff 5</v>
          </cell>
          <cell r="C1497" t="str">
            <v/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0</v>
          </cell>
          <cell r="P1497">
            <v>0</v>
          </cell>
          <cell r="Q1497">
            <v>0</v>
          </cell>
          <cell r="R1497">
            <v>0</v>
          </cell>
          <cell r="S1497">
            <v>0</v>
          </cell>
          <cell r="T1497">
            <v>0</v>
          </cell>
          <cell r="U1497">
            <v>0</v>
          </cell>
        </row>
        <row r="1498">
          <cell r="B1498" t="str">
            <v>New Tariff 6</v>
          </cell>
          <cell r="C1498" t="str">
            <v/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0</v>
          </cell>
          <cell r="P1498">
            <v>0</v>
          </cell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U1498">
            <v>0</v>
          </cell>
        </row>
        <row r="1499">
          <cell r="B1499" t="str">
            <v>New Tariff 7</v>
          </cell>
          <cell r="C1499" t="str">
            <v/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0</v>
          </cell>
          <cell r="P1499">
            <v>0</v>
          </cell>
          <cell r="Q1499">
            <v>0</v>
          </cell>
          <cell r="R1499">
            <v>0</v>
          </cell>
          <cell r="S1499">
            <v>0</v>
          </cell>
          <cell r="T1499">
            <v>0</v>
          </cell>
          <cell r="U1499">
            <v>0</v>
          </cell>
        </row>
        <row r="1500">
          <cell r="B1500" t="str">
            <v>New Tariff 8</v>
          </cell>
          <cell r="C1500" t="str">
            <v/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0</v>
          </cell>
          <cell r="P1500">
            <v>0</v>
          </cell>
          <cell r="Q1500">
            <v>0</v>
          </cell>
          <cell r="R1500">
            <v>0</v>
          </cell>
          <cell r="S1500">
            <v>0</v>
          </cell>
          <cell r="T1500">
            <v>0</v>
          </cell>
          <cell r="U1500">
            <v>0</v>
          </cell>
        </row>
        <row r="1501">
          <cell r="B1501" t="str">
            <v>New Tariff 9</v>
          </cell>
          <cell r="C1501" t="str">
            <v/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</row>
        <row r="1502">
          <cell r="B1502" t="str">
            <v>New Tariff 10</v>
          </cell>
          <cell r="C1502" t="str">
            <v/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0</v>
          </cell>
          <cell r="P1502">
            <v>0</v>
          </cell>
          <cell r="Q1502">
            <v>0</v>
          </cell>
          <cell r="R1502">
            <v>0</v>
          </cell>
          <cell r="S1502">
            <v>0</v>
          </cell>
          <cell r="T1502">
            <v>0</v>
          </cell>
          <cell r="U1502">
            <v>0</v>
          </cell>
        </row>
        <row r="1503">
          <cell r="B1503" t="str">
            <v>New Tariff 11</v>
          </cell>
          <cell r="C1503" t="str">
            <v/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0</v>
          </cell>
          <cell r="P1503">
            <v>0</v>
          </cell>
          <cell r="Q1503">
            <v>0</v>
          </cell>
          <cell r="R1503">
            <v>0</v>
          </cell>
          <cell r="S1503">
            <v>0</v>
          </cell>
          <cell r="T1503">
            <v>0</v>
          </cell>
          <cell r="U1503">
            <v>0</v>
          </cell>
        </row>
        <row r="1504">
          <cell r="B1504" t="str">
            <v>Non-Residential Two Rate 5d</v>
          </cell>
          <cell r="C1504" t="str">
            <v>ND2</v>
          </cell>
          <cell r="D1504">
            <v>46930.773727641921</v>
          </cell>
          <cell r="E1504">
            <v>0</v>
          </cell>
          <cell r="F1504">
            <v>0</v>
          </cell>
          <cell r="G1504">
            <v>139168229.24659777</v>
          </cell>
          <cell r="H1504">
            <v>317260123.9462468</v>
          </cell>
          <cell r="I1504">
            <v>334071234.82768917</v>
          </cell>
          <cell r="J1504">
            <v>218551510.08037347</v>
          </cell>
          <cell r="K1504">
            <v>865015173.20139372</v>
          </cell>
          <cell r="L1504">
            <v>0</v>
          </cell>
          <cell r="M1504">
            <v>0</v>
          </cell>
          <cell r="N1504">
            <v>0</v>
          </cell>
          <cell r="O1504">
            <v>0</v>
          </cell>
          <cell r="P1504">
            <v>0</v>
          </cell>
          <cell r="Q1504">
            <v>0</v>
          </cell>
          <cell r="R1504">
            <v>0</v>
          </cell>
          <cell r="S1504">
            <v>0</v>
          </cell>
          <cell r="T1504">
            <v>0</v>
          </cell>
          <cell r="U1504">
            <v>1874066271.3023009</v>
          </cell>
        </row>
        <row r="1505">
          <cell r="B1505" t="str">
            <v>Business Sunraysia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1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0</v>
          </cell>
          <cell r="P1505">
            <v>0</v>
          </cell>
          <cell r="Q1505">
            <v>0</v>
          </cell>
          <cell r="R1505">
            <v>0</v>
          </cell>
          <cell r="S1505">
            <v>0</v>
          </cell>
          <cell r="T1505">
            <v>0</v>
          </cell>
          <cell r="U1505">
            <v>1</v>
          </cell>
        </row>
        <row r="1506">
          <cell r="B1506" t="str">
            <v>Non-Residential Interval</v>
          </cell>
          <cell r="C1506" t="str">
            <v>ND5</v>
          </cell>
          <cell r="D1506">
            <v>8082.9259517722085</v>
          </cell>
          <cell r="E1506">
            <v>0</v>
          </cell>
          <cell r="F1506">
            <v>0</v>
          </cell>
          <cell r="G1506">
            <v>21847353.517189499</v>
          </cell>
          <cell r="H1506">
            <v>46772134.82951051</v>
          </cell>
          <cell r="I1506">
            <v>47878461.832091741</v>
          </cell>
          <cell r="J1506">
            <v>27567044.676576942</v>
          </cell>
          <cell r="K1506">
            <v>121635881.23288445</v>
          </cell>
          <cell r="L1506">
            <v>0</v>
          </cell>
          <cell r="M1506">
            <v>0</v>
          </cell>
          <cell r="N1506">
            <v>0</v>
          </cell>
          <cell r="O1506">
            <v>0</v>
          </cell>
          <cell r="P1506">
            <v>0</v>
          </cell>
          <cell r="Q1506">
            <v>0</v>
          </cell>
          <cell r="R1506">
            <v>0</v>
          </cell>
          <cell r="S1506">
            <v>0</v>
          </cell>
          <cell r="T1506">
            <v>0</v>
          </cell>
          <cell r="U1506">
            <v>265700876.08825314</v>
          </cell>
        </row>
        <row r="1507">
          <cell r="B1507" t="str">
            <v>Non-Residential AMI</v>
          </cell>
          <cell r="C1507" t="str">
            <v>ND7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0</v>
          </cell>
          <cell r="P1507">
            <v>0</v>
          </cell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U1507">
            <v>0</v>
          </cell>
        </row>
        <row r="1508">
          <cell r="B1508" t="str">
            <v>New Tariff 4</v>
          </cell>
          <cell r="C1508" t="str">
            <v/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0</v>
          </cell>
          <cell r="P1508">
            <v>0</v>
          </cell>
          <cell r="Q1508">
            <v>0</v>
          </cell>
          <cell r="R1508">
            <v>0</v>
          </cell>
          <cell r="S1508">
            <v>0</v>
          </cell>
          <cell r="T1508">
            <v>0</v>
          </cell>
          <cell r="U1508">
            <v>0</v>
          </cell>
        </row>
        <row r="1509">
          <cell r="B1509" t="str">
            <v>New Tariff 5</v>
          </cell>
          <cell r="C1509" t="str">
            <v/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0</v>
          </cell>
          <cell r="P1509">
            <v>0</v>
          </cell>
          <cell r="Q1509">
            <v>0</v>
          </cell>
          <cell r="R1509">
            <v>0</v>
          </cell>
          <cell r="S1509">
            <v>0</v>
          </cell>
          <cell r="T1509">
            <v>0</v>
          </cell>
          <cell r="U1509">
            <v>0</v>
          </cell>
        </row>
        <row r="1510">
          <cell r="B1510" t="str">
            <v>New Tariff 6</v>
          </cell>
          <cell r="C1510" t="str">
            <v/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0</v>
          </cell>
          <cell r="P1510">
            <v>0</v>
          </cell>
          <cell r="Q1510">
            <v>0</v>
          </cell>
          <cell r="R1510">
            <v>0</v>
          </cell>
          <cell r="S1510">
            <v>0</v>
          </cell>
          <cell r="T1510">
            <v>0</v>
          </cell>
          <cell r="U1510">
            <v>0</v>
          </cell>
        </row>
        <row r="1511">
          <cell r="B1511" t="str">
            <v>New Tariff 7</v>
          </cell>
          <cell r="C1511" t="str">
            <v/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0</v>
          </cell>
          <cell r="P1511">
            <v>0</v>
          </cell>
          <cell r="Q1511">
            <v>0</v>
          </cell>
          <cell r="R1511">
            <v>0</v>
          </cell>
          <cell r="S1511">
            <v>0</v>
          </cell>
          <cell r="T1511">
            <v>0</v>
          </cell>
          <cell r="U1511">
            <v>0</v>
          </cell>
        </row>
        <row r="1512">
          <cell r="B1512" t="str">
            <v>New Tariff 8</v>
          </cell>
          <cell r="C1512" t="str">
            <v/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0</v>
          </cell>
          <cell r="P1512">
            <v>0</v>
          </cell>
          <cell r="Q1512">
            <v>0</v>
          </cell>
          <cell r="R1512">
            <v>0</v>
          </cell>
          <cell r="S1512">
            <v>0</v>
          </cell>
          <cell r="T1512">
            <v>0</v>
          </cell>
          <cell r="U1512">
            <v>0</v>
          </cell>
        </row>
        <row r="1513">
          <cell r="B1513" t="str">
            <v>New Tariff 9</v>
          </cell>
          <cell r="C1513" t="str">
            <v/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0</v>
          </cell>
          <cell r="P1513">
            <v>0</v>
          </cell>
          <cell r="Q1513">
            <v>0</v>
          </cell>
          <cell r="R1513">
            <v>0</v>
          </cell>
          <cell r="S1513">
            <v>0</v>
          </cell>
          <cell r="T1513">
            <v>0</v>
          </cell>
          <cell r="U1513">
            <v>0</v>
          </cell>
        </row>
        <row r="1514">
          <cell r="B1514" t="str">
            <v>New Tariff 10</v>
          </cell>
          <cell r="C1514" t="str">
            <v/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0</v>
          </cell>
          <cell r="P1514">
            <v>0</v>
          </cell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U1514">
            <v>0</v>
          </cell>
        </row>
        <row r="1515">
          <cell r="B1515" t="str">
            <v>New Tariff 11</v>
          </cell>
          <cell r="C1515" t="str">
            <v/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0</v>
          </cell>
          <cell r="P1515">
            <v>0</v>
          </cell>
          <cell r="Q1515">
            <v>0</v>
          </cell>
          <cell r="R1515">
            <v>0</v>
          </cell>
          <cell r="S1515">
            <v>0</v>
          </cell>
          <cell r="T1515">
            <v>0</v>
          </cell>
          <cell r="U1515">
            <v>0</v>
          </cell>
        </row>
        <row r="1516">
          <cell r="B1516" t="str">
            <v>Non-Residential Two Rate 7d</v>
          </cell>
          <cell r="C1516" t="str">
            <v>ND3</v>
          </cell>
          <cell r="D1516">
            <v>8246.4682824157171</v>
          </cell>
          <cell r="E1516">
            <v>0</v>
          </cell>
          <cell r="F1516">
            <v>0</v>
          </cell>
          <cell r="G1516">
            <v>16364590.138031604</v>
          </cell>
          <cell r="H1516">
            <v>31681436.97074135</v>
          </cell>
          <cell r="I1516">
            <v>27985839.781219449</v>
          </cell>
          <cell r="J1516">
            <v>31704928.555705581</v>
          </cell>
          <cell r="K1516">
            <v>40703405.24261862</v>
          </cell>
          <cell r="L1516">
            <v>0</v>
          </cell>
          <cell r="M1516">
            <v>0</v>
          </cell>
          <cell r="N1516">
            <v>0</v>
          </cell>
          <cell r="O1516">
            <v>0</v>
          </cell>
          <cell r="P1516">
            <v>0</v>
          </cell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U1516">
            <v>148440200.68831658</v>
          </cell>
        </row>
        <row r="1517">
          <cell r="B1517" t="str">
            <v>New Tariff  1</v>
          </cell>
          <cell r="C1517" t="str">
            <v/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  <cell r="O1517">
            <v>0</v>
          </cell>
          <cell r="P1517">
            <v>0</v>
          </cell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U1517">
            <v>0</v>
          </cell>
        </row>
        <row r="1518">
          <cell r="B1518" t="str">
            <v>New Tariff  2</v>
          </cell>
          <cell r="C1518" t="str">
            <v/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  <cell r="O1518">
            <v>0</v>
          </cell>
          <cell r="P1518">
            <v>0</v>
          </cell>
          <cell r="Q1518">
            <v>0</v>
          </cell>
          <cell r="R1518">
            <v>0</v>
          </cell>
          <cell r="S1518">
            <v>0</v>
          </cell>
          <cell r="T1518">
            <v>0</v>
          </cell>
          <cell r="U1518">
            <v>0</v>
          </cell>
        </row>
        <row r="1519">
          <cell r="B1519" t="str">
            <v>New Tariff  3</v>
          </cell>
          <cell r="C1519" t="str">
            <v/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  <cell r="O1519">
            <v>0</v>
          </cell>
          <cell r="P1519">
            <v>0</v>
          </cell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U1519">
            <v>0</v>
          </cell>
        </row>
        <row r="1520">
          <cell r="B1520" t="str">
            <v>New Tariff  4</v>
          </cell>
          <cell r="C1520" t="str">
            <v/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  <cell r="O1520">
            <v>0</v>
          </cell>
          <cell r="P1520">
            <v>0</v>
          </cell>
          <cell r="Q1520">
            <v>0</v>
          </cell>
          <cell r="R1520">
            <v>0</v>
          </cell>
          <cell r="S1520">
            <v>0</v>
          </cell>
          <cell r="T1520">
            <v>0</v>
          </cell>
          <cell r="U1520">
            <v>0</v>
          </cell>
        </row>
        <row r="1521">
          <cell r="B1521" t="str">
            <v>New Tariff  5</v>
          </cell>
          <cell r="C1521" t="str">
            <v/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  <cell r="O1521">
            <v>0</v>
          </cell>
          <cell r="P1521">
            <v>0</v>
          </cell>
          <cell r="Q1521">
            <v>0</v>
          </cell>
          <cell r="R1521">
            <v>0</v>
          </cell>
          <cell r="S1521">
            <v>0</v>
          </cell>
          <cell r="T1521">
            <v>0</v>
          </cell>
          <cell r="U1521">
            <v>0</v>
          </cell>
        </row>
        <row r="1522">
          <cell r="B1522" t="str">
            <v>New Tariff  6</v>
          </cell>
          <cell r="C1522" t="str">
            <v/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  <cell r="O1522">
            <v>0</v>
          </cell>
          <cell r="P1522">
            <v>0</v>
          </cell>
          <cell r="Q1522">
            <v>0</v>
          </cell>
          <cell r="R1522">
            <v>0</v>
          </cell>
          <cell r="S1522">
            <v>0</v>
          </cell>
          <cell r="T1522">
            <v>0</v>
          </cell>
          <cell r="U1522">
            <v>0</v>
          </cell>
        </row>
        <row r="1523">
          <cell r="B1523" t="str">
            <v>New Tariff  7</v>
          </cell>
          <cell r="C1523" t="str">
            <v/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  <cell r="O1523">
            <v>0</v>
          </cell>
          <cell r="P1523">
            <v>0</v>
          </cell>
          <cell r="Q1523">
            <v>0</v>
          </cell>
          <cell r="R1523">
            <v>0</v>
          </cell>
          <cell r="S1523">
            <v>0</v>
          </cell>
          <cell r="T1523">
            <v>0</v>
          </cell>
          <cell r="U1523">
            <v>0</v>
          </cell>
        </row>
        <row r="1524">
          <cell r="B1524" t="str">
            <v>New Tariff  8</v>
          </cell>
          <cell r="C1524" t="str">
            <v/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  <cell r="O1524">
            <v>0</v>
          </cell>
          <cell r="P1524">
            <v>0</v>
          </cell>
          <cell r="Q1524">
            <v>0</v>
          </cell>
          <cell r="R1524">
            <v>0</v>
          </cell>
          <cell r="S1524">
            <v>0</v>
          </cell>
          <cell r="T1524">
            <v>0</v>
          </cell>
          <cell r="U1524">
            <v>0</v>
          </cell>
        </row>
        <row r="1525">
          <cell r="B1525" t="str">
            <v>New Tariff  9</v>
          </cell>
          <cell r="C1525" t="str">
            <v/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  <cell r="O1525">
            <v>0</v>
          </cell>
          <cell r="P1525">
            <v>0</v>
          </cell>
          <cell r="Q1525">
            <v>0</v>
          </cell>
          <cell r="R1525">
            <v>0</v>
          </cell>
          <cell r="S1525">
            <v>0</v>
          </cell>
          <cell r="T1525">
            <v>0</v>
          </cell>
          <cell r="U1525">
            <v>0</v>
          </cell>
        </row>
        <row r="1526">
          <cell r="B1526" t="str">
            <v>New Tariff  10</v>
          </cell>
          <cell r="C1526" t="str">
            <v/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  <cell r="O1526">
            <v>0</v>
          </cell>
          <cell r="P1526">
            <v>0</v>
          </cell>
          <cell r="Q1526">
            <v>0</v>
          </cell>
          <cell r="R1526">
            <v>0</v>
          </cell>
          <cell r="S1526">
            <v>0</v>
          </cell>
          <cell r="T1526">
            <v>0</v>
          </cell>
          <cell r="U1526">
            <v>0</v>
          </cell>
        </row>
        <row r="1527">
          <cell r="B1527" t="str">
            <v>New Tariff  11</v>
          </cell>
          <cell r="C1527" t="str">
            <v/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  <cell r="O1527">
            <v>0</v>
          </cell>
          <cell r="P1527">
            <v>0</v>
          </cell>
          <cell r="Q1527">
            <v>0</v>
          </cell>
          <cell r="R1527">
            <v>0</v>
          </cell>
          <cell r="S1527">
            <v>0</v>
          </cell>
          <cell r="T1527">
            <v>0</v>
          </cell>
          <cell r="U1527">
            <v>0</v>
          </cell>
        </row>
        <row r="1528">
          <cell r="B1528" t="str">
            <v>Unmetered supplies</v>
          </cell>
          <cell r="C1528" t="str">
            <v>PL2</v>
          </cell>
          <cell r="D1528">
            <v>6864.2704799639332</v>
          </cell>
          <cell r="E1528">
            <v>0</v>
          </cell>
          <cell r="F1528">
            <v>0</v>
          </cell>
          <cell r="G1528">
            <v>36937164.594458707</v>
          </cell>
          <cell r="H1528">
            <v>0</v>
          </cell>
          <cell r="I1528">
            <v>0</v>
          </cell>
          <cell r="J1528">
            <v>0</v>
          </cell>
          <cell r="K1528">
            <v>91094799.420126662</v>
          </cell>
          <cell r="L1528">
            <v>0</v>
          </cell>
          <cell r="M1528">
            <v>0</v>
          </cell>
          <cell r="N1528">
            <v>0</v>
          </cell>
          <cell r="O1528">
            <v>0</v>
          </cell>
          <cell r="P1528">
            <v>0</v>
          </cell>
          <cell r="Q1528">
            <v>0</v>
          </cell>
          <cell r="R1528">
            <v>0</v>
          </cell>
          <cell r="S1528">
            <v>0</v>
          </cell>
          <cell r="T1528">
            <v>0</v>
          </cell>
          <cell r="U1528">
            <v>128031964.01458538</v>
          </cell>
        </row>
        <row r="1529">
          <cell r="B1529" t="str">
            <v>New Tariff 1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  <cell r="O1529">
            <v>0</v>
          </cell>
          <cell r="P1529">
            <v>0</v>
          </cell>
          <cell r="Q1529">
            <v>0</v>
          </cell>
          <cell r="R1529">
            <v>0</v>
          </cell>
          <cell r="S1529">
            <v>0</v>
          </cell>
          <cell r="T1529">
            <v>0</v>
          </cell>
          <cell r="U1529">
            <v>0</v>
          </cell>
        </row>
        <row r="1530">
          <cell r="B1530" t="str">
            <v>New Tariff 2</v>
          </cell>
          <cell r="C1530" t="str">
            <v/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  <cell r="O1530">
            <v>0</v>
          </cell>
          <cell r="P1530">
            <v>0</v>
          </cell>
          <cell r="Q1530">
            <v>0</v>
          </cell>
          <cell r="R1530">
            <v>0</v>
          </cell>
          <cell r="S1530">
            <v>0</v>
          </cell>
          <cell r="T1530">
            <v>0</v>
          </cell>
          <cell r="U1530">
            <v>0</v>
          </cell>
        </row>
        <row r="1531">
          <cell r="B1531" t="str">
            <v>Large Low Voltage Demand (kVa)</v>
          </cell>
          <cell r="C1531" t="str">
            <v>DLk</v>
          </cell>
          <cell r="D1531">
            <v>1.1041594695505275</v>
          </cell>
          <cell r="E1531">
            <v>0</v>
          </cell>
          <cell r="F1531">
            <v>1.2202127196289374</v>
          </cell>
          <cell r="G1531">
            <v>1.2093392945851962</v>
          </cell>
          <cell r="H1531">
            <v>0</v>
          </cell>
          <cell r="I1531">
            <v>0</v>
          </cell>
          <cell r="J1531">
            <v>0</v>
          </cell>
          <cell r="K1531">
            <v>1.2093392945851962</v>
          </cell>
          <cell r="L1531">
            <v>0</v>
          </cell>
          <cell r="M1531">
            <v>0</v>
          </cell>
          <cell r="N1531">
            <v>0</v>
          </cell>
          <cell r="O1531">
            <v>0</v>
          </cell>
          <cell r="P1531">
            <v>0</v>
          </cell>
          <cell r="Q1531">
            <v>0</v>
          </cell>
          <cell r="R1531">
            <v>0</v>
          </cell>
          <cell r="S1531">
            <v>0</v>
          </cell>
          <cell r="T1531">
            <v>0</v>
          </cell>
          <cell r="U1531">
            <v>2.4186785891703924</v>
          </cell>
        </row>
        <row r="1532">
          <cell r="B1532" t="str">
            <v>Large Low Voltage Demand Docklands (kVa)</v>
          </cell>
          <cell r="C1532" t="str">
            <v>DLDKk</v>
          </cell>
          <cell r="D1532">
            <v>1.1041594695505275</v>
          </cell>
          <cell r="E1532">
            <v>0</v>
          </cell>
          <cell r="F1532">
            <v>1.2202127196289374</v>
          </cell>
          <cell r="G1532">
            <v>1.2093392945851962</v>
          </cell>
          <cell r="H1532">
            <v>0</v>
          </cell>
          <cell r="I1532">
            <v>0</v>
          </cell>
          <cell r="J1532">
            <v>0</v>
          </cell>
          <cell r="K1532">
            <v>1.2093392945851964</v>
          </cell>
          <cell r="L1532">
            <v>0</v>
          </cell>
          <cell r="M1532">
            <v>0</v>
          </cell>
          <cell r="N1532">
            <v>0</v>
          </cell>
          <cell r="O1532">
            <v>0</v>
          </cell>
          <cell r="P1532">
            <v>0</v>
          </cell>
          <cell r="Q1532">
            <v>0</v>
          </cell>
          <cell r="R1532">
            <v>0</v>
          </cell>
          <cell r="S1532">
            <v>0</v>
          </cell>
          <cell r="T1532">
            <v>0</v>
          </cell>
          <cell r="U1532">
            <v>2.4186785891703924</v>
          </cell>
        </row>
        <row r="1533">
          <cell r="B1533" t="str">
            <v>Large Low Voltage Demand CXX (kVa)</v>
          </cell>
          <cell r="C1533" t="str">
            <v>DLCXXk</v>
          </cell>
          <cell r="D1533">
            <v>1.1041594695505275</v>
          </cell>
          <cell r="E1533">
            <v>0</v>
          </cell>
          <cell r="F1533">
            <v>1.2202127196289374</v>
          </cell>
          <cell r="G1533">
            <v>1.2093392945851962</v>
          </cell>
          <cell r="H1533">
            <v>0</v>
          </cell>
          <cell r="I1533">
            <v>0</v>
          </cell>
          <cell r="J1533">
            <v>0</v>
          </cell>
          <cell r="K1533">
            <v>1.2093392945851957</v>
          </cell>
          <cell r="L1533">
            <v>0</v>
          </cell>
          <cell r="M1533">
            <v>0</v>
          </cell>
          <cell r="N1533">
            <v>0</v>
          </cell>
          <cell r="O1533">
            <v>0</v>
          </cell>
          <cell r="P1533">
            <v>0</v>
          </cell>
          <cell r="Q1533">
            <v>0</v>
          </cell>
          <cell r="R1533">
            <v>0</v>
          </cell>
          <cell r="S1533">
            <v>0</v>
          </cell>
          <cell r="T1533">
            <v>0</v>
          </cell>
          <cell r="U1533">
            <v>2.4186785891703919</v>
          </cell>
        </row>
        <row r="1534">
          <cell r="B1534" t="str">
            <v>New Tariff 6</v>
          </cell>
          <cell r="C1534" t="str">
            <v/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  <cell r="O1534">
            <v>0</v>
          </cell>
          <cell r="P1534">
            <v>0</v>
          </cell>
          <cell r="Q1534">
            <v>0</v>
          </cell>
          <cell r="R1534">
            <v>0</v>
          </cell>
          <cell r="S1534">
            <v>0</v>
          </cell>
          <cell r="T1534">
            <v>0</v>
          </cell>
          <cell r="U1534">
            <v>0</v>
          </cell>
        </row>
        <row r="1535">
          <cell r="B1535" t="str">
            <v>New Tariff 7</v>
          </cell>
          <cell r="C1535" t="str">
            <v/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  <cell r="O1535">
            <v>0</v>
          </cell>
          <cell r="P1535">
            <v>0</v>
          </cell>
          <cell r="Q1535">
            <v>0</v>
          </cell>
          <cell r="R1535">
            <v>0</v>
          </cell>
          <cell r="S1535">
            <v>0</v>
          </cell>
          <cell r="T1535">
            <v>0</v>
          </cell>
          <cell r="U1535">
            <v>0</v>
          </cell>
        </row>
        <row r="1536">
          <cell r="B1536" t="str">
            <v>New Tariff 8</v>
          </cell>
          <cell r="C1536" t="str">
            <v/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0</v>
          </cell>
          <cell r="P1536">
            <v>0</v>
          </cell>
          <cell r="Q1536">
            <v>0</v>
          </cell>
          <cell r="R1536">
            <v>0</v>
          </cell>
          <cell r="S1536">
            <v>0</v>
          </cell>
          <cell r="T1536">
            <v>0</v>
          </cell>
          <cell r="U1536">
            <v>0</v>
          </cell>
        </row>
        <row r="1537">
          <cell r="B1537" t="str">
            <v>New Tariff 9</v>
          </cell>
          <cell r="C1537" t="str">
            <v/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  <cell r="O1537">
            <v>0</v>
          </cell>
          <cell r="P1537">
            <v>0</v>
          </cell>
          <cell r="Q1537">
            <v>0</v>
          </cell>
          <cell r="R1537">
            <v>0</v>
          </cell>
          <cell r="S1537">
            <v>0</v>
          </cell>
          <cell r="T1537">
            <v>0</v>
          </cell>
          <cell r="U1537">
            <v>0</v>
          </cell>
        </row>
        <row r="1538">
          <cell r="B1538" t="str">
            <v>New Tariff 10</v>
          </cell>
          <cell r="C1538" t="str">
            <v/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  <cell r="O1538">
            <v>0</v>
          </cell>
          <cell r="P1538">
            <v>0</v>
          </cell>
          <cell r="Q1538">
            <v>0</v>
          </cell>
          <cell r="R1538">
            <v>0</v>
          </cell>
          <cell r="S1538">
            <v>0</v>
          </cell>
          <cell r="T1538">
            <v>0</v>
          </cell>
          <cell r="U1538">
            <v>0</v>
          </cell>
        </row>
        <row r="1539">
          <cell r="B1539" t="str">
            <v>New Tariff 11</v>
          </cell>
          <cell r="C1539" t="str">
            <v/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0</v>
          </cell>
          <cell r="P1539">
            <v>0</v>
          </cell>
          <cell r="Q1539">
            <v>0</v>
          </cell>
          <cell r="R1539">
            <v>0</v>
          </cell>
          <cell r="S1539">
            <v>0</v>
          </cell>
          <cell r="T1539">
            <v>0</v>
          </cell>
          <cell r="U1539">
            <v>0</v>
          </cell>
        </row>
        <row r="1540">
          <cell r="B1540" t="str">
            <v>Large Low Voltage Demand</v>
          </cell>
          <cell r="C1540" t="str">
            <v>DL</v>
          </cell>
          <cell r="D1540">
            <v>800.51561542413231</v>
          </cell>
          <cell r="E1540">
            <v>380885.02865189349</v>
          </cell>
          <cell r="F1540">
            <v>0</v>
          </cell>
          <cell r="G1540">
            <v>677863191.84625244</v>
          </cell>
          <cell r="H1540">
            <v>0</v>
          </cell>
          <cell r="I1540">
            <v>0</v>
          </cell>
          <cell r="J1540">
            <v>0</v>
          </cell>
          <cell r="K1540">
            <v>493328757.75234783</v>
          </cell>
          <cell r="L1540">
            <v>0</v>
          </cell>
          <cell r="M1540">
            <v>0</v>
          </cell>
          <cell r="N1540">
            <v>0</v>
          </cell>
          <cell r="O1540">
            <v>0</v>
          </cell>
          <cell r="P1540">
            <v>0</v>
          </cell>
          <cell r="Q1540">
            <v>0</v>
          </cell>
          <cell r="R1540">
            <v>0</v>
          </cell>
          <cell r="S1540">
            <v>0</v>
          </cell>
          <cell r="T1540">
            <v>0</v>
          </cell>
          <cell r="U1540">
            <v>1171191949.5986004</v>
          </cell>
        </row>
        <row r="1541">
          <cell r="B1541" t="str">
            <v>Large Low Voltage Demand A</v>
          </cell>
          <cell r="C1541" t="str">
            <v>DL.A</v>
          </cell>
          <cell r="D1541">
            <v>1.1041594695505259</v>
          </cell>
          <cell r="E1541">
            <v>1471.7442763374756</v>
          </cell>
          <cell r="F1541">
            <v>0</v>
          </cell>
          <cell r="G1541">
            <v>3708405.40116271</v>
          </cell>
          <cell r="H1541">
            <v>0</v>
          </cell>
          <cell r="I1541">
            <v>0</v>
          </cell>
          <cell r="J1541">
            <v>0</v>
          </cell>
          <cell r="K1541">
            <v>3588042.0873097028</v>
          </cell>
          <cell r="L1541">
            <v>0</v>
          </cell>
          <cell r="M1541">
            <v>0</v>
          </cell>
          <cell r="N1541">
            <v>0</v>
          </cell>
          <cell r="O1541">
            <v>0</v>
          </cell>
          <cell r="P1541">
            <v>0</v>
          </cell>
          <cell r="Q1541">
            <v>0</v>
          </cell>
          <cell r="R1541">
            <v>0</v>
          </cell>
          <cell r="S1541">
            <v>0</v>
          </cell>
          <cell r="T1541">
            <v>0</v>
          </cell>
          <cell r="U1541">
            <v>7296447.4884724133</v>
          </cell>
        </row>
        <row r="1542">
          <cell r="B1542" t="str">
            <v>Large Low Voltage Demand C</v>
          </cell>
          <cell r="C1542" t="str">
            <v>DL.C</v>
          </cell>
          <cell r="D1542">
            <v>523.37158856694998</v>
          </cell>
          <cell r="E1542">
            <v>255269.77537147596</v>
          </cell>
          <cell r="F1542">
            <v>0</v>
          </cell>
          <cell r="G1542">
            <v>504925972.74902242</v>
          </cell>
          <cell r="H1542">
            <v>0</v>
          </cell>
          <cell r="I1542">
            <v>0</v>
          </cell>
          <cell r="J1542">
            <v>0</v>
          </cell>
          <cell r="K1542">
            <v>350024630.4039734</v>
          </cell>
          <cell r="L1542">
            <v>0</v>
          </cell>
          <cell r="M1542">
            <v>0</v>
          </cell>
          <cell r="N1542">
            <v>0</v>
          </cell>
          <cell r="O1542">
            <v>0</v>
          </cell>
          <cell r="P1542">
            <v>0</v>
          </cell>
          <cell r="Q1542">
            <v>0</v>
          </cell>
          <cell r="R1542">
            <v>0</v>
          </cell>
          <cell r="S1542">
            <v>0</v>
          </cell>
          <cell r="T1542">
            <v>0</v>
          </cell>
          <cell r="U1542">
            <v>854950603.15299582</v>
          </cell>
        </row>
        <row r="1543">
          <cell r="B1543" t="str">
            <v>Large Low Voltage Demand S</v>
          </cell>
          <cell r="C1543" t="str">
            <v>DL.S</v>
          </cell>
          <cell r="D1543">
            <v>66.24956817303169</v>
          </cell>
          <cell r="E1543">
            <v>20421.116572178958</v>
          </cell>
          <cell r="F1543">
            <v>0</v>
          </cell>
          <cell r="G1543">
            <v>24722070.074990507</v>
          </cell>
          <cell r="H1543">
            <v>0</v>
          </cell>
          <cell r="I1543">
            <v>0</v>
          </cell>
          <cell r="J1543">
            <v>0</v>
          </cell>
          <cell r="K1543">
            <v>15142232.482435333</v>
          </cell>
          <cell r="L1543">
            <v>0</v>
          </cell>
          <cell r="M1543">
            <v>0</v>
          </cell>
          <cell r="N1543">
            <v>0</v>
          </cell>
          <cell r="O1543">
            <v>0</v>
          </cell>
          <cell r="P1543">
            <v>0</v>
          </cell>
          <cell r="Q1543">
            <v>0</v>
          </cell>
          <cell r="R1543">
            <v>0</v>
          </cell>
          <cell r="S1543">
            <v>0</v>
          </cell>
          <cell r="T1543">
            <v>0</v>
          </cell>
          <cell r="U1543">
            <v>39864302.557425842</v>
          </cell>
        </row>
        <row r="1544">
          <cell r="B1544" t="str">
            <v>Large Low Voltage Demand Docklands</v>
          </cell>
          <cell r="C1544" t="str">
            <v>DL.DK</v>
          </cell>
          <cell r="D1544">
            <v>8.8332757564042073</v>
          </cell>
          <cell r="E1544">
            <v>2421.8587145155734</v>
          </cell>
          <cell r="F1544">
            <v>0</v>
          </cell>
          <cell r="G1544">
            <v>5227792.9317369014</v>
          </cell>
          <cell r="H1544">
            <v>0</v>
          </cell>
          <cell r="I1544">
            <v>0</v>
          </cell>
          <cell r="J1544">
            <v>0</v>
          </cell>
          <cell r="K1544">
            <v>5312307.9863286167</v>
          </cell>
          <cell r="L1544">
            <v>0</v>
          </cell>
          <cell r="M1544">
            <v>0</v>
          </cell>
          <cell r="N1544">
            <v>0</v>
          </cell>
          <cell r="O1544">
            <v>0</v>
          </cell>
          <cell r="P1544">
            <v>0</v>
          </cell>
          <cell r="Q1544">
            <v>0</v>
          </cell>
          <cell r="R1544">
            <v>0</v>
          </cell>
          <cell r="S1544">
            <v>0</v>
          </cell>
          <cell r="T1544">
            <v>0</v>
          </cell>
          <cell r="U1544">
            <v>10540100.918065518</v>
          </cell>
        </row>
        <row r="1545">
          <cell r="B1545" t="str">
            <v>Large Low Voltage Demand CXX</v>
          </cell>
          <cell r="C1545" t="str">
            <v>DL.CXX</v>
          </cell>
          <cell r="D1545">
            <v>770.70330974626802</v>
          </cell>
          <cell r="E1545">
            <v>119173.915314281</v>
          </cell>
          <cell r="F1545">
            <v>0</v>
          </cell>
          <cell r="G1545">
            <v>216252479.36501521</v>
          </cell>
          <cell r="H1545">
            <v>0</v>
          </cell>
          <cell r="I1545">
            <v>0</v>
          </cell>
          <cell r="J1545">
            <v>0</v>
          </cell>
          <cell r="K1545">
            <v>151391907.09371665</v>
          </cell>
          <cell r="L1545">
            <v>0</v>
          </cell>
          <cell r="M1545">
            <v>0</v>
          </cell>
          <cell r="N1545">
            <v>0</v>
          </cell>
          <cell r="O1545">
            <v>0</v>
          </cell>
          <cell r="P1545">
            <v>0</v>
          </cell>
          <cell r="Q1545">
            <v>0</v>
          </cell>
          <cell r="R1545">
            <v>0</v>
          </cell>
          <cell r="S1545">
            <v>0</v>
          </cell>
          <cell r="T1545">
            <v>0</v>
          </cell>
          <cell r="U1545">
            <v>367644386.45873189</v>
          </cell>
        </row>
        <row r="1546">
          <cell r="B1546" t="str">
            <v>Large Low Voltage Demand EN.R</v>
          </cell>
          <cell r="C1546" t="str">
            <v>DL.R</v>
          </cell>
          <cell r="D1546">
            <v>0</v>
          </cell>
          <cell r="E1546">
            <v>0.29990827756822991</v>
          </cell>
          <cell r="F1546">
            <v>0</v>
          </cell>
          <cell r="G1546">
            <v>1.2093392945851962</v>
          </cell>
          <cell r="H1546">
            <v>0</v>
          </cell>
          <cell r="I1546">
            <v>0</v>
          </cell>
          <cell r="J1546">
            <v>0</v>
          </cell>
          <cell r="K1546">
            <v>0.28605655023484872</v>
          </cell>
          <cell r="L1546">
            <v>0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  <cell r="T1546">
            <v>0</v>
          </cell>
          <cell r="U1546">
            <v>1.4953958448200448</v>
          </cell>
        </row>
        <row r="1547">
          <cell r="B1547" t="str">
            <v>Large Low Voltage Demand EN.NR</v>
          </cell>
          <cell r="C1547" t="str">
            <v>DL.NR</v>
          </cell>
          <cell r="D1547">
            <v>9.9374352259547329</v>
          </cell>
          <cell r="E1547">
            <v>2880.5106975378767</v>
          </cell>
          <cell r="F1547">
            <v>0</v>
          </cell>
          <cell r="G1547">
            <v>11820286.066633815</v>
          </cell>
          <cell r="H1547">
            <v>0</v>
          </cell>
          <cell r="I1547">
            <v>0</v>
          </cell>
          <cell r="J1547">
            <v>0</v>
          </cell>
          <cell r="K1547">
            <v>7360944.385871361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  <cell r="T1547">
            <v>0</v>
          </cell>
          <cell r="U1547">
            <v>19181230.452505175</v>
          </cell>
        </row>
        <row r="1548">
          <cell r="B1548" t="str">
            <v>Large Low Voltage Demand EN.R CXX</v>
          </cell>
          <cell r="C1548" t="str">
            <v>DL.CXXR</v>
          </cell>
          <cell r="D1548">
            <v>1.1041594695505275</v>
          </cell>
          <cell r="E1548">
            <v>82.69325622520671</v>
          </cell>
          <cell r="F1548">
            <v>0</v>
          </cell>
          <cell r="G1548">
            <v>2002.6658718330846</v>
          </cell>
          <cell r="H1548">
            <v>0</v>
          </cell>
          <cell r="I1548">
            <v>0</v>
          </cell>
          <cell r="J1548">
            <v>0</v>
          </cell>
          <cell r="K1548">
            <v>1594.2875443016735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  <cell r="T1548">
            <v>0</v>
          </cell>
          <cell r="U1548">
            <v>3596.9534161347583</v>
          </cell>
        </row>
        <row r="1549">
          <cell r="B1549" t="str">
            <v>Large Low Voltage Demand EN.NR CXX</v>
          </cell>
          <cell r="C1549" t="str">
            <v>DL.CXXNR</v>
          </cell>
          <cell r="D1549">
            <v>0</v>
          </cell>
          <cell r="E1549">
            <v>0.29990827756822991</v>
          </cell>
          <cell r="F1549">
            <v>0</v>
          </cell>
          <cell r="G1549">
            <v>1.209339294585196</v>
          </cell>
          <cell r="H1549">
            <v>0</v>
          </cell>
          <cell r="I1549">
            <v>0</v>
          </cell>
          <cell r="J1549">
            <v>0</v>
          </cell>
          <cell r="K1549">
            <v>0.37835403838523257</v>
          </cell>
          <cell r="L1549">
            <v>0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  <cell r="T1549">
            <v>0</v>
          </cell>
          <cell r="U1549">
            <v>1.5876933329704286</v>
          </cell>
        </row>
        <row r="1550">
          <cell r="B1550" t="str">
            <v>New Tariff 10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  <cell r="T1550">
            <v>0</v>
          </cell>
          <cell r="U1550">
            <v>0</v>
          </cell>
        </row>
        <row r="1551">
          <cell r="B1551" t="str">
            <v>New Tariff 11</v>
          </cell>
          <cell r="C1551" t="str">
            <v/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  <cell r="T1551">
            <v>0</v>
          </cell>
          <cell r="U1551">
            <v>0</v>
          </cell>
        </row>
        <row r="1552">
          <cell r="B1552" t="str">
            <v>High Voltage Demand</v>
          </cell>
          <cell r="C1552" t="str">
            <v>DH</v>
          </cell>
          <cell r="D1552">
            <v>101.99085828347465</v>
          </cell>
          <cell r="E1552">
            <v>256521.51862328622</v>
          </cell>
          <cell r="F1552">
            <v>0</v>
          </cell>
          <cell r="G1552">
            <v>550916104.02743101</v>
          </cell>
          <cell r="H1552">
            <v>0</v>
          </cell>
          <cell r="I1552">
            <v>0</v>
          </cell>
          <cell r="J1552">
            <v>0</v>
          </cell>
          <cell r="K1552">
            <v>494949355.21390897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  <cell r="T1552">
            <v>0</v>
          </cell>
          <cell r="U1552">
            <v>1045865459.2413399</v>
          </cell>
        </row>
        <row r="1553">
          <cell r="B1553" t="str">
            <v>High Voltage Demand A</v>
          </cell>
          <cell r="C1553" t="str">
            <v>DH.A</v>
          </cell>
          <cell r="D1553">
            <v>2.0398171656694926</v>
          </cell>
          <cell r="E1553">
            <v>4861.9865006586779</v>
          </cell>
          <cell r="F1553">
            <v>0</v>
          </cell>
          <cell r="G1553">
            <v>6732278.2310602311</v>
          </cell>
          <cell r="H1553">
            <v>0</v>
          </cell>
          <cell r="I1553">
            <v>0</v>
          </cell>
          <cell r="J1553">
            <v>0</v>
          </cell>
          <cell r="K1553">
            <v>6487758.6111835483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  <cell r="T1553">
            <v>0</v>
          </cell>
          <cell r="U1553">
            <v>13220036.842243779</v>
          </cell>
        </row>
        <row r="1554">
          <cell r="B1554" t="str">
            <v>High Voltage Demand C</v>
          </cell>
          <cell r="C1554" t="str">
            <v>DH.C</v>
          </cell>
          <cell r="D1554">
            <v>47.935703393233069</v>
          </cell>
          <cell r="E1554">
            <v>129827.97750785685</v>
          </cell>
          <cell r="F1554">
            <v>0</v>
          </cell>
          <cell r="G1554">
            <v>309930395.21243113</v>
          </cell>
          <cell r="H1554">
            <v>0</v>
          </cell>
          <cell r="I1554">
            <v>0</v>
          </cell>
          <cell r="J1554">
            <v>0</v>
          </cell>
          <cell r="K1554">
            <v>279279767.41454405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  <cell r="T1554">
            <v>0</v>
          </cell>
          <cell r="U1554">
            <v>589210162.62697518</v>
          </cell>
        </row>
        <row r="1555">
          <cell r="B1555" t="str">
            <v>High Voltage Demand D1</v>
          </cell>
          <cell r="C1555" t="str">
            <v>DH.D1</v>
          </cell>
          <cell r="D1555">
            <v>1.0199085828347465</v>
          </cell>
          <cell r="E1555">
            <v>23205.09487901831</v>
          </cell>
          <cell r="F1555">
            <v>0</v>
          </cell>
          <cell r="G1555">
            <v>89533966.561971977</v>
          </cell>
          <cell r="H1555">
            <v>0</v>
          </cell>
          <cell r="I1555">
            <v>0</v>
          </cell>
          <cell r="J1555">
            <v>0</v>
          </cell>
          <cell r="K1555">
            <v>96873027.865444973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  <cell r="T1555">
            <v>0</v>
          </cell>
          <cell r="U1555">
            <v>186406994.42741695</v>
          </cell>
        </row>
        <row r="1556">
          <cell r="B1556" t="str">
            <v>High Voltage Demand D2</v>
          </cell>
          <cell r="C1556" t="str">
            <v>DH.D2</v>
          </cell>
          <cell r="D1556">
            <v>1.0199085828347465</v>
          </cell>
          <cell r="E1556">
            <v>13038.170812972598</v>
          </cell>
          <cell r="F1556">
            <v>0</v>
          </cell>
          <cell r="G1556">
            <v>43958143.378170729</v>
          </cell>
          <cell r="H1556">
            <v>0</v>
          </cell>
          <cell r="I1556">
            <v>0</v>
          </cell>
          <cell r="J1556">
            <v>0</v>
          </cell>
          <cell r="K1556">
            <v>48158064.718848564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  <cell r="T1556">
            <v>0</v>
          </cell>
          <cell r="U1556">
            <v>92116208.097019285</v>
          </cell>
        </row>
        <row r="1557">
          <cell r="B1557" t="str">
            <v>High Voltage Demand Docklands</v>
          </cell>
          <cell r="C1557" t="str">
            <v>DH.DK</v>
          </cell>
          <cell r="D1557">
            <v>1.0199085828347465</v>
          </cell>
          <cell r="E1557">
            <v>1054.8478513074606</v>
          </cell>
          <cell r="F1557">
            <v>0</v>
          </cell>
          <cell r="G1557">
            <v>1331217.5506768154</v>
          </cell>
          <cell r="H1557">
            <v>0</v>
          </cell>
          <cell r="I1557">
            <v>0</v>
          </cell>
          <cell r="J1557">
            <v>0</v>
          </cell>
          <cell r="K1557">
            <v>535778.36913769634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  <cell r="T1557">
            <v>0</v>
          </cell>
          <cell r="U1557">
            <v>1866995.9198145117</v>
          </cell>
        </row>
        <row r="1558">
          <cell r="B1558" t="str">
            <v>High Voltage Demand D3</v>
          </cell>
          <cell r="C1558" t="str">
            <v>DH.D3</v>
          </cell>
          <cell r="D1558">
            <v>1.0199085828347465</v>
          </cell>
          <cell r="E1558">
            <v>15256.170673323672</v>
          </cell>
          <cell r="F1558">
            <v>0</v>
          </cell>
          <cell r="G1558">
            <v>20064343.7125329</v>
          </cell>
          <cell r="H1558">
            <v>0</v>
          </cell>
          <cell r="I1558">
            <v>0</v>
          </cell>
          <cell r="J1558">
            <v>0</v>
          </cell>
          <cell r="K1558">
            <v>21293813.049834076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  <cell r="T1558">
            <v>0</v>
          </cell>
          <cell r="U1558">
            <v>41358156.76236698</v>
          </cell>
        </row>
        <row r="1559">
          <cell r="B1559" t="str">
            <v>High Voltage Demand D4</v>
          </cell>
          <cell r="C1559" t="str">
            <v>DH.D4</v>
          </cell>
          <cell r="D1559">
            <v>1.0199085828347465</v>
          </cell>
          <cell r="E1559">
            <v>11580.834822066136</v>
          </cell>
          <cell r="F1559">
            <v>0</v>
          </cell>
          <cell r="G1559">
            <v>27743060.766543411</v>
          </cell>
          <cell r="H1559">
            <v>0</v>
          </cell>
          <cell r="I1559">
            <v>0</v>
          </cell>
          <cell r="J1559">
            <v>0</v>
          </cell>
          <cell r="K1559">
            <v>30149141.685479227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  <cell r="T1559">
            <v>0</v>
          </cell>
          <cell r="U1559">
            <v>57892202.452022642</v>
          </cell>
        </row>
        <row r="1560">
          <cell r="B1560" t="str">
            <v>High Voltage Demand D5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1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  <cell r="T1560">
            <v>0</v>
          </cell>
          <cell r="U1560">
            <v>1</v>
          </cell>
        </row>
        <row r="1561">
          <cell r="B1561" t="str">
            <v>High Voltage Demand EN.R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1.0721951219512196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  <cell r="T1561">
            <v>0</v>
          </cell>
          <cell r="U1561">
            <v>1.0721951219512196</v>
          </cell>
        </row>
        <row r="1562">
          <cell r="B1562" t="str">
            <v>High Voltage Demand EN.NR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1.0721951219512196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  <cell r="T1562">
            <v>0</v>
          </cell>
          <cell r="U1562">
            <v>1.0721951219512196</v>
          </cell>
        </row>
        <row r="1563">
          <cell r="B1563" t="str">
            <v>New Tariff 11</v>
          </cell>
          <cell r="C1563" t="str">
            <v/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  <cell r="T1563">
            <v>0</v>
          </cell>
          <cell r="U1563">
            <v>0</v>
          </cell>
        </row>
        <row r="1564">
          <cell r="B1564" t="str">
            <v>New Tariff 1</v>
          </cell>
          <cell r="C1564" t="str">
            <v/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  <cell r="T1564">
            <v>0</v>
          </cell>
          <cell r="U1564">
            <v>0</v>
          </cell>
        </row>
        <row r="1565">
          <cell r="B1565" t="str">
            <v>New Tariff 2</v>
          </cell>
          <cell r="C1565" t="str">
            <v/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  <cell r="T1565">
            <v>0</v>
          </cell>
          <cell r="U1565">
            <v>0</v>
          </cell>
        </row>
        <row r="1566">
          <cell r="B1566" t="str">
            <v>High Voltage Demand (kVa)</v>
          </cell>
          <cell r="C1566" t="str">
            <v>DHk</v>
          </cell>
          <cell r="D1566">
            <v>1.0199085828347465</v>
          </cell>
          <cell r="E1566">
            <v>0</v>
          </cell>
          <cell r="F1566">
            <v>1.060976860480676</v>
          </cell>
          <cell r="G1566">
            <v>1.0721951219512196</v>
          </cell>
          <cell r="H1566">
            <v>0</v>
          </cell>
          <cell r="I1566">
            <v>0</v>
          </cell>
          <cell r="J1566">
            <v>0</v>
          </cell>
          <cell r="K1566">
            <v>1.0721951219512198</v>
          </cell>
          <cell r="L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  <cell r="T1566">
            <v>0</v>
          </cell>
          <cell r="U1566">
            <v>2.1443902439024392</v>
          </cell>
        </row>
        <row r="1567">
          <cell r="B1567" t="str">
            <v>High Voltage Demand Docklands (kVa)</v>
          </cell>
          <cell r="C1567" t="str">
            <v>DHDKk</v>
          </cell>
          <cell r="D1567">
            <v>1.0199085828347465</v>
          </cell>
          <cell r="E1567">
            <v>0</v>
          </cell>
          <cell r="F1567">
            <v>1.060976860480676</v>
          </cell>
          <cell r="G1567">
            <v>1.0721951219512191</v>
          </cell>
          <cell r="H1567">
            <v>0</v>
          </cell>
          <cell r="I1567">
            <v>0</v>
          </cell>
          <cell r="J1567">
            <v>0</v>
          </cell>
          <cell r="K1567">
            <v>1.0721951219512194</v>
          </cell>
          <cell r="L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  <cell r="T1567">
            <v>0</v>
          </cell>
          <cell r="U1567">
            <v>2.1443902439024383</v>
          </cell>
        </row>
        <row r="1568">
          <cell r="B1568" t="str">
            <v>New Tariff 5</v>
          </cell>
          <cell r="C1568" t="str">
            <v/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  <cell r="T1568">
            <v>0</v>
          </cell>
          <cell r="U1568">
            <v>0</v>
          </cell>
        </row>
        <row r="1569">
          <cell r="B1569" t="str">
            <v>New Tariff 6</v>
          </cell>
          <cell r="C1569" t="str">
            <v/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  <cell r="T1569">
            <v>0</v>
          </cell>
          <cell r="U1569">
            <v>0</v>
          </cell>
        </row>
        <row r="1570">
          <cell r="B1570" t="str">
            <v>New Tariff 7</v>
          </cell>
          <cell r="C1570" t="str">
            <v/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  <cell r="T1570">
            <v>0</v>
          </cell>
          <cell r="U1570">
            <v>0</v>
          </cell>
        </row>
        <row r="1571">
          <cell r="B1571" t="str">
            <v>New Tariff 8</v>
          </cell>
          <cell r="C1571" t="str">
            <v/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  <cell r="T1571">
            <v>0</v>
          </cell>
          <cell r="U1571">
            <v>0</v>
          </cell>
        </row>
        <row r="1572">
          <cell r="B1572" t="str">
            <v>New Tariff 9</v>
          </cell>
          <cell r="C1572" t="str">
            <v/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  <cell r="T1572">
            <v>0</v>
          </cell>
          <cell r="U1572">
            <v>0</v>
          </cell>
        </row>
        <row r="1573">
          <cell r="B1573" t="str">
            <v>New Tariff 10</v>
          </cell>
          <cell r="C1573" t="str">
            <v/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  <cell r="T1573">
            <v>0</v>
          </cell>
          <cell r="U1573">
            <v>0</v>
          </cell>
        </row>
        <row r="1574">
          <cell r="B1574" t="str">
            <v>New Tariff 11</v>
          </cell>
          <cell r="C1574" t="str">
            <v/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  <cell r="T1574">
            <v>0</v>
          </cell>
          <cell r="U1574">
            <v>0</v>
          </cell>
        </row>
        <row r="1575">
          <cell r="B1575" t="str">
            <v>New Tariff 12</v>
          </cell>
          <cell r="C1575" t="str">
            <v/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  <cell r="T1575">
            <v>0</v>
          </cell>
          <cell r="U1575">
            <v>0</v>
          </cell>
        </row>
        <row r="1576">
          <cell r="B1576" t="str">
            <v>New Tariff 1</v>
          </cell>
          <cell r="C1576" t="str">
            <v/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  <cell r="T1576">
            <v>0</v>
          </cell>
          <cell r="U1576">
            <v>0</v>
          </cell>
        </row>
        <row r="1577">
          <cell r="B1577" t="str">
            <v>Subtransmission Demand A</v>
          </cell>
          <cell r="C1577" t="str">
            <v>DS.A</v>
          </cell>
          <cell r="D1577">
            <v>3</v>
          </cell>
          <cell r="E1577">
            <v>41630.961394633116</v>
          </cell>
          <cell r="F1577">
            <v>0</v>
          </cell>
          <cell r="G1577">
            <v>105944312.18292104</v>
          </cell>
          <cell r="H1577">
            <v>0</v>
          </cell>
          <cell r="I1577">
            <v>0</v>
          </cell>
          <cell r="J1577">
            <v>0</v>
          </cell>
          <cell r="K1577">
            <v>87942663.691307023</v>
          </cell>
          <cell r="L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  <cell r="T1577">
            <v>0</v>
          </cell>
          <cell r="U1577">
            <v>193886975.87422806</v>
          </cell>
        </row>
        <row r="1578">
          <cell r="B1578" t="str">
            <v>Subtransmission Demand G</v>
          </cell>
          <cell r="C1578" t="str">
            <v>DS.G</v>
          </cell>
          <cell r="D1578">
            <v>4</v>
          </cell>
          <cell r="E1578">
            <v>72603.663723969425</v>
          </cell>
          <cell r="F1578">
            <v>0</v>
          </cell>
          <cell r="G1578">
            <v>185724749.10171479</v>
          </cell>
          <cell r="H1578">
            <v>0</v>
          </cell>
          <cell r="I1578">
            <v>0</v>
          </cell>
          <cell r="J1578">
            <v>0</v>
          </cell>
          <cell r="K1578">
            <v>189361390.88986829</v>
          </cell>
          <cell r="L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  <cell r="T1578">
            <v>0</v>
          </cell>
          <cell r="U1578">
            <v>375086139.99158311</v>
          </cell>
        </row>
        <row r="1579">
          <cell r="B1579" t="str">
            <v>Subtransmission Demand S</v>
          </cell>
          <cell r="C1579" t="str">
            <v>DS.S</v>
          </cell>
          <cell r="D1579">
            <v>2</v>
          </cell>
          <cell r="E1579">
            <v>88201.416120854279</v>
          </cell>
          <cell r="F1579">
            <v>0</v>
          </cell>
          <cell r="G1579">
            <v>167514295.41186678</v>
          </cell>
          <cell r="H1579">
            <v>0</v>
          </cell>
          <cell r="I1579">
            <v>0</v>
          </cell>
          <cell r="J1579">
            <v>0</v>
          </cell>
          <cell r="K1579">
            <v>208971132.0781489</v>
          </cell>
          <cell r="L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  <cell r="T1579">
            <v>0</v>
          </cell>
          <cell r="U1579">
            <v>376485427.49001569</v>
          </cell>
        </row>
        <row r="1580">
          <cell r="B1580" t="str">
            <v>Subtransmission Demand (kVa)</v>
          </cell>
          <cell r="C1580" t="str">
            <v>DSk</v>
          </cell>
          <cell r="D1580">
            <v>1</v>
          </cell>
          <cell r="E1580">
            <v>0</v>
          </cell>
          <cell r="F1580">
            <v>0.92923431943783752</v>
          </cell>
          <cell r="G1580">
            <v>0.89896040525578347</v>
          </cell>
          <cell r="H1580">
            <v>0</v>
          </cell>
          <cell r="I1580">
            <v>0</v>
          </cell>
          <cell r="J1580">
            <v>0</v>
          </cell>
          <cell r="K1580">
            <v>0.89896040525578347</v>
          </cell>
          <cell r="L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  <cell r="T1580">
            <v>0</v>
          </cell>
          <cell r="U1580">
            <v>1.7979208105115669</v>
          </cell>
        </row>
        <row r="1581">
          <cell r="B1581" t="str">
            <v>New Tariff 5</v>
          </cell>
          <cell r="C1581" t="str">
            <v/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  <cell r="T1581">
            <v>0</v>
          </cell>
          <cell r="U1581">
            <v>0</v>
          </cell>
        </row>
        <row r="1582">
          <cell r="B1582" t="str">
            <v>New Tariff 6</v>
          </cell>
          <cell r="C1582" t="str">
            <v/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  <cell r="T1582">
            <v>0</v>
          </cell>
          <cell r="U1582">
            <v>0</v>
          </cell>
        </row>
        <row r="1583">
          <cell r="B1583" t="str">
            <v>New Tariff 7</v>
          </cell>
          <cell r="C1583" t="str">
            <v/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  <cell r="T1583">
            <v>0</v>
          </cell>
          <cell r="U1583">
            <v>0</v>
          </cell>
        </row>
        <row r="1584">
          <cell r="B1584" t="str">
            <v>New Tariff 8</v>
          </cell>
          <cell r="C1584" t="str">
            <v/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  <cell r="T1584">
            <v>0</v>
          </cell>
          <cell r="U1584">
            <v>0</v>
          </cell>
        </row>
        <row r="1585">
          <cell r="B1585" t="str">
            <v>New Tariff 9</v>
          </cell>
          <cell r="C1585" t="str">
            <v/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  <cell r="T1585">
            <v>0</v>
          </cell>
          <cell r="U1585">
            <v>0</v>
          </cell>
        </row>
        <row r="1586">
          <cell r="B1586" t="str">
            <v>New Tariff 10</v>
          </cell>
          <cell r="C1586" t="str">
            <v/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  <cell r="T1586">
            <v>0</v>
          </cell>
          <cell r="U1586">
            <v>0</v>
          </cell>
        </row>
        <row r="1587">
          <cell r="B1587" t="str">
            <v>New Tariff 11</v>
          </cell>
          <cell r="C1587" t="str">
            <v/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  <cell r="T1587">
            <v>0</v>
          </cell>
          <cell r="U1587">
            <v>0</v>
          </cell>
        </row>
        <row r="1588">
          <cell r="B1588" t="str">
            <v xml:space="preserve">Total </v>
          </cell>
          <cell r="D1588">
            <v>819071.18943064881</v>
          </cell>
          <cell r="E1588">
            <v>1440389.8855809472</v>
          </cell>
          <cell r="F1588">
            <v>6.7118261992860013</v>
          </cell>
          <cell r="G1588">
            <v>5196464694.4839888</v>
          </cell>
          <cell r="H1588">
            <v>1414933210.1882272</v>
          </cell>
          <cell r="I1588">
            <v>497343635.4003976</v>
          </cell>
          <cell r="J1588">
            <v>305710793.75785607</v>
          </cell>
          <cell r="K1588">
            <v>4244980428.9139848</v>
          </cell>
          <cell r="L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  <cell r="T1588">
            <v>0</v>
          </cell>
          <cell r="U1588">
            <v>11659432762.744455</v>
          </cell>
        </row>
        <row r="1596">
          <cell r="E1596" t="str">
            <v>Max Demand</v>
          </cell>
          <cell r="G1596" t="str">
            <v>Peak consumption</v>
          </cell>
          <cell r="K1596" t="str">
            <v>Off Peak consumption</v>
          </cell>
          <cell r="M1596" t="str">
            <v>Summer Time of Use Tariffs</v>
          </cell>
          <cell r="Q1596" t="str">
            <v>Winter Time of use tariffs</v>
          </cell>
        </row>
        <row r="1597">
          <cell r="B1597" t="str">
            <v>Network Tariffs</v>
          </cell>
          <cell r="C1597" t="str">
            <v>Network Tariff Category</v>
          </cell>
          <cell r="D1597" t="str">
            <v>Customer No</v>
          </cell>
          <cell r="E1597" t="str">
            <v>kW</v>
          </cell>
          <cell r="F1597" t="str">
            <v>kVA</v>
          </cell>
          <cell r="G1597" t="str">
            <v>Block1</v>
          </cell>
          <cell r="H1597" t="str">
            <v>Block 2</v>
          </cell>
          <cell r="I1597" t="str">
            <v>Block 3</v>
          </cell>
          <cell r="J1597" t="str">
            <v>Block 4</v>
          </cell>
          <cell r="K1597" t="str">
            <v>Block 1</v>
          </cell>
          <cell r="L1597" t="str">
            <v>Block 2</v>
          </cell>
          <cell r="M1597" t="str">
            <v>Block 1</v>
          </cell>
          <cell r="N1597" t="str">
            <v>Block 2</v>
          </cell>
          <cell r="O1597" t="str">
            <v>Block 3</v>
          </cell>
          <cell r="P1597" t="str">
            <v>Block 4</v>
          </cell>
          <cell r="Q1597" t="str">
            <v>Block1</v>
          </cell>
          <cell r="R1597" t="str">
            <v>Block 2</v>
          </cell>
          <cell r="S1597" t="str">
            <v>Block 3</v>
          </cell>
          <cell r="T1597" t="str">
            <v>Block 4</v>
          </cell>
          <cell r="U1597" t="str">
            <v>2019 Total Quantities</v>
          </cell>
        </row>
        <row r="1598">
          <cell r="G1598" t="str">
            <v>kWh</v>
          </cell>
          <cell r="H1598" t="str">
            <v>kWh</v>
          </cell>
          <cell r="I1598" t="str">
            <v>kWh</v>
          </cell>
          <cell r="J1598" t="str">
            <v>kWh</v>
          </cell>
          <cell r="K1598" t="str">
            <v>kWh</v>
          </cell>
          <cell r="L1598" t="str">
            <v>kWh</v>
          </cell>
          <cell r="M1598" t="str">
            <v>kWh</v>
          </cell>
          <cell r="N1598" t="str">
            <v>kWh</v>
          </cell>
          <cell r="O1598" t="str">
            <v>kWh</v>
          </cell>
          <cell r="P1598" t="str">
            <v>kWh</v>
          </cell>
          <cell r="Q1598" t="str">
            <v>kWh</v>
          </cell>
          <cell r="R1598" t="str">
            <v>kWh</v>
          </cell>
          <cell r="S1598" t="str">
            <v>kWh</v>
          </cell>
          <cell r="T1598" t="str">
            <v>kWh</v>
          </cell>
          <cell r="U1598" t="str">
            <v>kWh</v>
          </cell>
        </row>
        <row r="1599">
          <cell r="B1599" t="str">
            <v>Residential Single Rate</v>
          </cell>
          <cell r="C1599" t="str">
            <v>D1</v>
          </cell>
          <cell r="D1599">
            <v>634310.66823403537</v>
          </cell>
          <cell r="E1599">
            <v>0</v>
          </cell>
          <cell r="F1599">
            <v>0</v>
          </cell>
          <cell r="G1599">
            <v>1779961068.8761077</v>
          </cell>
          <cell r="H1599">
            <v>887998058.11167741</v>
          </cell>
          <cell r="I1599">
            <v>26543994.11537442</v>
          </cell>
          <cell r="J1599">
            <v>5252877.0710079838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  <cell r="T1599">
            <v>0</v>
          </cell>
          <cell r="U1599">
            <v>2699755998.1741681</v>
          </cell>
        </row>
        <row r="1600">
          <cell r="B1600" t="str">
            <v>ClimateSaver</v>
          </cell>
          <cell r="C1600" t="str">
            <v>D1.CS</v>
          </cell>
          <cell r="D1600">
            <v>19245</v>
          </cell>
          <cell r="E1600">
            <v>0</v>
          </cell>
          <cell r="F1600">
            <v>0</v>
          </cell>
          <cell r="G1600">
            <v>13491681.01753414</v>
          </cell>
          <cell r="H1600">
            <v>3189127.7965171197</v>
          </cell>
          <cell r="I1600">
            <v>65632.132962982738</v>
          </cell>
          <cell r="J1600">
            <v>86.199259800291912</v>
          </cell>
          <cell r="K1600">
            <v>21847963.810718544</v>
          </cell>
          <cell r="L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  <cell r="T1600">
            <v>0</v>
          </cell>
          <cell r="U1600">
            <v>38594490.956992589</v>
          </cell>
        </row>
        <row r="1601">
          <cell r="B1601" t="str">
            <v>ClimateSaver Interval</v>
          </cell>
          <cell r="C1601" t="str">
            <v>D3.CS</v>
          </cell>
          <cell r="D1601">
            <v>4151</v>
          </cell>
          <cell r="E1601">
            <v>0</v>
          </cell>
          <cell r="F1601">
            <v>0</v>
          </cell>
          <cell r="G1601">
            <v>3891378.8336500404</v>
          </cell>
          <cell r="H1601">
            <v>961055.14282355807</v>
          </cell>
          <cell r="I1601">
            <v>11934.642210100836</v>
          </cell>
          <cell r="J1601">
            <v>4583.4808315940045</v>
          </cell>
          <cell r="K1601">
            <v>7746644.5331433974</v>
          </cell>
          <cell r="L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  <cell r="T1601">
            <v>0</v>
          </cell>
          <cell r="U1601">
            <v>12615596.63265869</v>
          </cell>
        </row>
        <row r="1602">
          <cell r="B1602" t="str">
            <v>New Tariff 3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  <cell r="T1602">
            <v>0</v>
          </cell>
          <cell r="U1602">
            <v>0</v>
          </cell>
        </row>
        <row r="1603">
          <cell r="B1603" t="str">
            <v>New Tariff 4</v>
          </cell>
          <cell r="C1603" t="str">
            <v/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  <cell r="T1603">
            <v>0</v>
          </cell>
          <cell r="U1603">
            <v>0</v>
          </cell>
        </row>
        <row r="1604">
          <cell r="B1604" t="str">
            <v>New Tariff 5</v>
          </cell>
          <cell r="C1604" t="str">
            <v/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  <cell r="T1604">
            <v>0</v>
          </cell>
          <cell r="U1604">
            <v>0</v>
          </cell>
        </row>
        <row r="1605">
          <cell r="B1605" t="str">
            <v>New Tariff 6</v>
          </cell>
          <cell r="C1605" t="str">
            <v/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  <cell r="T1605">
            <v>0</v>
          </cell>
          <cell r="U1605">
            <v>0</v>
          </cell>
        </row>
        <row r="1606">
          <cell r="B1606" t="str">
            <v>New Tariff 7</v>
          </cell>
          <cell r="C1606" t="str">
            <v/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  <cell r="T1606">
            <v>0</v>
          </cell>
          <cell r="U1606">
            <v>0</v>
          </cell>
        </row>
        <row r="1607">
          <cell r="B1607" t="str">
            <v>New Tariff 8</v>
          </cell>
          <cell r="C1607" t="str">
            <v/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  <cell r="T1607">
            <v>0</v>
          </cell>
          <cell r="U1607">
            <v>0</v>
          </cell>
        </row>
        <row r="1608">
          <cell r="B1608" t="str">
            <v>New Tariff 9</v>
          </cell>
          <cell r="C1608" t="str">
            <v/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  <cell r="T1608">
            <v>0</v>
          </cell>
          <cell r="U1608">
            <v>0</v>
          </cell>
        </row>
        <row r="1609">
          <cell r="B1609" t="str">
            <v>New Tariff 10</v>
          </cell>
          <cell r="C1609" t="str">
            <v/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  <cell r="T1609">
            <v>0</v>
          </cell>
          <cell r="U1609">
            <v>0</v>
          </cell>
        </row>
        <row r="1610">
          <cell r="B1610" t="str">
            <v>New Tariff 11</v>
          </cell>
          <cell r="C1610" t="str">
            <v/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  <cell r="T1610">
            <v>0</v>
          </cell>
          <cell r="U1610">
            <v>0</v>
          </cell>
        </row>
        <row r="1611">
          <cell r="B1611" t="str">
            <v>Residential Two Rate 5d</v>
          </cell>
          <cell r="C1611" t="str">
            <v>D2</v>
          </cell>
          <cell r="D1611">
            <v>52554.945756343128</v>
          </cell>
          <cell r="E1611">
            <v>0</v>
          </cell>
          <cell r="F1611">
            <v>0</v>
          </cell>
          <cell r="G1611">
            <v>85562408.14877446</v>
          </cell>
          <cell r="H1611">
            <v>21882197.663525242</v>
          </cell>
          <cell r="I1611">
            <v>671303.69302567188</v>
          </cell>
          <cell r="J1611">
            <v>212438.49974175042</v>
          </cell>
          <cell r="K1611">
            <v>258000968.12997681</v>
          </cell>
          <cell r="L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  <cell r="T1611">
            <v>0</v>
          </cell>
          <cell r="U1611">
            <v>366329316.13504392</v>
          </cell>
        </row>
        <row r="1612">
          <cell r="B1612" t="str">
            <v>Docklands Two Rate 5d</v>
          </cell>
          <cell r="C1612" t="str">
            <v>D2.DK</v>
          </cell>
          <cell r="D1612">
            <v>607.99109731728743</v>
          </cell>
          <cell r="E1612">
            <v>0</v>
          </cell>
          <cell r="F1612">
            <v>0</v>
          </cell>
          <cell r="G1612">
            <v>2144530.4706962379</v>
          </cell>
          <cell r="H1612">
            <v>497988.79882349016</v>
          </cell>
          <cell r="I1612">
            <v>109703.42061156512</v>
          </cell>
          <cell r="J1612">
            <v>62446.497091235629</v>
          </cell>
          <cell r="K1612">
            <v>2514206.7115004286</v>
          </cell>
          <cell r="L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  <cell r="T1612">
            <v>0</v>
          </cell>
          <cell r="U1612">
            <v>5328875.8987229578</v>
          </cell>
        </row>
        <row r="1613">
          <cell r="B1613" t="str">
            <v>Residential Interval</v>
          </cell>
          <cell r="C1613" t="str">
            <v>D3</v>
          </cell>
          <cell r="D1613">
            <v>14507.746610559096</v>
          </cell>
          <cell r="E1613">
            <v>0</v>
          </cell>
          <cell r="F1613">
            <v>0</v>
          </cell>
          <cell r="G1613">
            <v>37155481.746834517</v>
          </cell>
          <cell r="H1613">
            <v>13163623.599676484</v>
          </cell>
          <cell r="I1613">
            <v>1073780.7795956351</v>
          </cell>
          <cell r="J1613">
            <v>1017929.6682081582</v>
          </cell>
          <cell r="K1613">
            <v>47692171.838131778</v>
          </cell>
          <cell r="L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  <cell r="T1613">
            <v>0</v>
          </cell>
          <cell r="U1613">
            <v>100102987.63244657</v>
          </cell>
        </row>
        <row r="1614">
          <cell r="B1614" t="str">
            <v>Residential AMI</v>
          </cell>
          <cell r="C1614" t="str">
            <v>D4</v>
          </cell>
          <cell r="D1614">
            <v>20635.553202066712</v>
          </cell>
          <cell r="E1614">
            <v>0</v>
          </cell>
          <cell r="F1614">
            <v>0</v>
          </cell>
          <cell r="G1614">
            <v>67153463.564963251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  <cell r="T1614">
            <v>0</v>
          </cell>
          <cell r="U1614">
            <v>67153463.564963251</v>
          </cell>
        </row>
        <row r="1615">
          <cell r="B1615" t="str">
            <v>Residential Docklands AMI</v>
          </cell>
          <cell r="C1615" t="str">
            <v>D4.DK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  <cell r="T1615">
            <v>0</v>
          </cell>
          <cell r="U1615">
            <v>0</v>
          </cell>
        </row>
        <row r="1616">
          <cell r="B1616" t="str">
            <v>New Tariff 5</v>
          </cell>
          <cell r="C1616" t="str">
            <v/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  <cell r="T1616">
            <v>0</v>
          </cell>
          <cell r="U1616">
            <v>0</v>
          </cell>
        </row>
        <row r="1617">
          <cell r="B1617" t="str">
            <v>New Tariff 6</v>
          </cell>
          <cell r="C1617" t="str">
            <v/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  <cell r="T1617">
            <v>0</v>
          </cell>
          <cell r="U1617">
            <v>0</v>
          </cell>
        </row>
        <row r="1618">
          <cell r="B1618" t="str">
            <v>New Tariff 7</v>
          </cell>
          <cell r="C1618" t="str">
            <v/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  <cell r="T1618">
            <v>0</v>
          </cell>
          <cell r="U1618">
            <v>0</v>
          </cell>
        </row>
        <row r="1619">
          <cell r="B1619" t="str">
            <v>New Tariff 8</v>
          </cell>
          <cell r="C1619" t="str">
            <v/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  <cell r="T1619">
            <v>0</v>
          </cell>
          <cell r="U1619">
            <v>0</v>
          </cell>
        </row>
        <row r="1620">
          <cell r="B1620" t="str">
            <v>New Tariff 9</v>
          </cell>
          <cell r="C1620" t="str">
            <v/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  <cell r="T1620">
            <v>0</v>
          </cell>
          <cell r="U1620">
            <v>0</v>
          </cell>
        </row>
        <row r="1621">
          <cell r="B1621" t="str">
            <v>New Tariff 10</v>
          </cell>
          <cell r="C1621" t="str">
            <v/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  <cell r="T1621">
            <v>0</v>
          </cell>
          <cell r="U1621">
            <v>0</v>
          </cell>
        </row>
        <row r="1622">
          <cell r="B1622" t="str">
            <v>New Tariff 11</v>
          </cell>
          <cell r="C1622" t="str">
            <v/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  <cell r="T1622">
            <v>0</v>
          </cell>
          <cell r="U1622">
            <v>0</v>
          </cell>
        </row>
        <row r="1623">
          <cell r="B1623" t="str">
            <v>Dedicated circuit</v>
          </cell>
          <cell r="C1623" t="str">
            <v>DD1</v>
          </cell>
          <cell r="D1623">
            <v>93709.045344979473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272440487.23694801</v>
          </cell>
          <cell r="L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  <cell r="T1623">
            <v>0</v>
          </cell>
          <cell r="U1623">
            <v>272440487.23694801</v>
          </cell>
        </row>
        <row r="1624">
          <cell r="B1624" t="str">
            <v>Hot Water Interval</v>
          </cell>
          <cell r="C1624" t="str">
            <v>D3.HW</v>
          </cell>
          <cell r="D1624">
            <v>2516.0256640456969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  <cell r="J1624">
            <v>0</v>
          </cell>
          <cell r="K1624">
            <v>6886662.3126121126</v>
          </cell>
          <cell r="L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  <cell r="T1624">
            <v>0</v>
          </cell>
          <cell r="U1624">
            <v>6886662.3126121126</v>
          </cell>
        </row>
        <row r="1625">
          <cell r="B1625" t="str">
            <v>Dedicated Circuit AMI - Slab Heat</v>
          </cell>
          <cell r="C1625" t="str">
            <v>DCSH</v>
          </cell>
          <cell r="D1625">
            <v>0.51642562890921517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  <cell r="J1625">
            <v>0</v>
          </cell>
          <cell r="K1625">
            <v>0.51558809829332053</v>
          </cell>
          <cell r="L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  <cell r="T1625">
            <v>0</v>
          </cell>
          <cell r="U1625">
            <v>0.51558809829332053</v>
          </cell>
        </row>
        <row r="1626">
          <cell r="B1626" t="str">
            <v>Dedicated Circuit AMI - Hot Water</v>
          </cell>
          <cell r="C1626" t="str">
            <v>DCHW</v>
          </cell>
          <cell r="D1626">
            <v>0.51642562890921517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  <cell r="J1626">
            <v>0</v>
          </cell>
          <cell r="K1626">
            <v>0.51558809829332053</v>
          </cell>
          <cell r="L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  <cell r="T1626">
            <v>0</v>
          </cell>
          <cell r="U1626">
            <v>0.51558809829332053</v>
          </cell>
        </row>
        <row r="1627">
          <cell r="B1627" t="str">
            <v>New Tariff 4</v>
          </cell>
          <cell r="C1627" t="str">
            <v/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  <cell r="T1627">
            <v>0</v>
          </cell>
          <cell r="U1627">
            <v>0</v>
          </cell>
        </row>
        <row r="1628">
          <cell r="B1628" t="str">
            <v>New Tariff 5</v>
          </cell>
          <cell r="C1628" t="str">
            <v/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  <cell r="T1628">
            <v>0</v>
          </cell>
          <cell r="U1628">
            <v>0</v>
          </cell>
        </row>
        <row r="1629">
          <cell r="B1629" t="str">
            <v>New Tariff 6</v>
          </cell>
          <cell r="C1629" t="str">
            <v/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  <cell r="T1629">
            <v>0</v>
          </cell>
          <cell r="U1629">
            <v>0</v>
          </cell>
        </row>
        <row r="1630">
          <cell r="B1630" t="str">
            <v>New Tariff 7</v>
          </cell>
          <cell r="C1630" t="str">
            <v/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  <cell r="T1630">
            <v>0</v>
          </cell>
          <cell r="U1630">
            <v>0</v>
          </cell>
        </row>
        <row r="1631">
          <cell r="B1631" t="str">
            <v>New Tariff 8</v>
          </cell>
          <cell r="C1631" t="str">
            <v/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  <cell r="T1631">
            <v>0</v>
          </cell>
          <cell r="U1631">
            <v>0</v>
          </cell>
        </row>
        <row r="1632">
          <cell r="B1632" t="str">
            <v>New Tariff 9</v>
          </cell>
          <cell r="C1632" t="str">
            <v/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  <cell r="T1632">
            <v>0</v>
          </cell>
          <cell r="U1632">
            <v>0</v>
          </cell>
        </row>
        <row r="1633">
          <cell r="B1633" t="str">
            <v>New Tariff 10</v>
          </cell>
          <cell r="C1633" t="str">
            <v/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  <cell r="T1633">
            <v>0</v>
          </cell>
          <cell r="U1633">
            <v>0</v>
          </cell>
        </row>
        <row r="1634">
          <cell r="B1634" t="str">
            <v>New Tariff 11</v>
          </cell>
          <cell r="C1634" t="str">
            <v/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  <cell r="T1634">
            <v>0</v>
          </cell>
          <cell r="U1634">
            <v>0</v>
          </cell>
        </row>
        <row r="1635">
          <cell r="B1635" t="str">
            <v>Non-Residential Single Rate</v>
          </cell>
          <cell r="C1635" t="str">
            <v>ND1</v>
          </cell>
          <cell r="D1635">
            <v>38649.145592269408</v>
          </cell>
          <cell r="E1635">
            <v>0</v>
          </cell>
          <cell r="F1635">
            <v>0</v>
          </cell>
          <cell r="G1635">
            <v>83243076.340115741</v>
          </cell>
          <cell r="H1635">
            <v>109034579.33496489</v>
          </cell>
          <cell r="I1635">
            <v>59199330.992107913</v>
          </cell>
          <cell r="J1635">
            <v>21349024.510049243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  <cell r="T1635">
            <v>0</v>
          </cell>
          <cell r="U1635">
            <v>272826011.17723775</v>
          </cell>
        </row>
        <row r="1636">
          <cell r="B1636" t="str">
            <v>Non-Residential Single Rate (R)</v>
          </cell>
          <cell r="C1636" t="str">
            <v>ND1.R</v>
          </cell>
          <cell r="D1636">
            <v>0</v>
          </cell>
          <cell r="E1636">
            <v>0</v>
          </cell>
          <cell r="F1636">
            <v>0</v>
          </cell>
          <cell r="G1636">
            <v>1</v>
          </cell>
          <cell r="H1636">
            <v>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  <cell r="T1636">
            <v>0</v>
          </cell>
          <cell r="U1636">
            <v>1</v>
          </cell>
        </row>
        <row r="1637">
          <cell r="B1637" t="str">
            <v>New Tariff 2</v>
          </cell>
          <cell r="C1637" t="str">
            <v/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  <cell r="T1637">
            <v>0</v>
          </cell>
          <cell r="U1637">
            <v>0</v>
          </cell>
        </row>
        <row r="1638">
          <cell r="B1638" t="str">
            <v>New Tariff 3</v>
          </cell>
          <cell r="C1638" t="str">
            <v/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  <cell r="T1638">
            <v>0</v>
          </cell>
          <cell r="U1638">
            <v>0</v>
          </cell>
        </row>
        <row r="1639">
          <cell r="B1639" t="str">
            <v>New Tariff 4</v>
          </cell>
          <cell r="C1639" t="str">
            <v/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  <cell r="T1639">
            <v>0</v>
          </cell>
          <cell r="U1639">
            <v>0</v>
          </cell>
        </row>
        <row r="1640">
          <cell r="B1640" t="str">
            <v>New Tariff 5</v>
          </cell>
          <cell r="C1640" t="str">
            <v/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  <cell r="T1640">
            <v>0</v>
          </cell>
          <cell r="U1640">
            <v>0</v>
          </cell>
        </row>
        <row r="1641">
          <cell r="B1641" t="str">
            <v>New Tariff 6</v>
          </cell>
          <cell r="C1641" t="str">
            <v/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  <cell r="T1641">
            <v>0</v>
          </cell>
          <cell r="U1641">
            <v>0</v>
          </cell>
        </row>
        <row r="1642">
          <cell r="B1642" t="str">
            <v>New Tariff 7</v>
          </cell>
          <cell r="C1642" t="str">
            <v/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  <cell r="T1642">
            <v>0</v>
          </cell>
          <cell r="U1642">
            <v>0</v>
          </cell>
        </row>
        <row r="1643">
          <cell r="B1643" t="str">
            <v>New Tariff 8</v>
          </cell>
          <cell r="C1643" t="str">
            <v/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  <cell r="T1643">
            <v>0</v>
          </cell>
          <cell r="U1643">
            <v>0</v>
          </cell>
        </row>
        <row r="1644">
          <cell r="B1644" t="str">
            <v>New Tariff 9</v>
          </cell>
          <cell r="C1644" t="str">
            <v/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  <cell r="T1644">
            <v>0</v>
          </cell>
          <cell r="U1644">
            <v>0</v>
          </cell>
        </row>
        <row r="1645">
          <cell r="B1645" t="str">
            <v>New Tariff 10</v>
          </cell>
          <cell r="C1645" t="str">
            <v/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  <cell r="T1645">
            <v>0</v>
          </cell>
          <cell r="U1645">
            <v>0</v>
          </cell>
        </row>
        <row r="1646">
          <cell r="B1646" t="str">
            <v>New Tariff 11</v>
          </cell>
          <cell r="C1646" t="str">
            <v/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  <cell r="T1646">
            <v>0</v>
          </cell>
          <cell r="U1646">
            <v>0</v>
          </cell>
        </row>
        <row r="1647">
          <cell r="B1647" t="str">
            <v>Non-Residential Two Rate 5d</v>
          </cell>
          <cell r="C1647" t="str">
            <v>ND2</v>
          </cell>
          <cell r="D1647">
            <v>48344.894550918121</v>
          </cell>
          <cell r="E1647">
            <v>0</v>
          </cell>
          <cell r="F1647">
            <v>0</v>
          </cell>
          <cell r="G1647">
            <v>144125328.53811103</v>
          </cell>
          <cell r="H1647">
            <v>328560763.06591713</v>
          </cell>
          <cell r="I1647">
            <v>345970676.89463484</v>
          </cell>
          <cell r="J1647">
            <v>226336200.17554516</v>
          </cell>
          <cell r="K1647">
            <v>903114997.92655623</v>
          </cell>
          <cell r="L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  <cell r="T1647">
            <v>0</v>
          </cell>
          <cell r="U1647">
            <v>1948107966.6007643</v>
          </cell>
        </row>
        <row r="1648">
          <cell r="B1648" t="str">
            <v>Business Sunraysia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1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  <cell r="T1648">
            <v>0</v>
          </cell>
          <cell r="U1648">
            <v>1</v>
          </cell>
        </row>
        <row r="1649">
          <cell r="B1649" t="str">
            <v>Non-Residential Interval</v>
          </cell>
          <cell r="C1649" t="str">
            <v>ND5</v>
          </cell>
          <cell r="D1649">
            <v>8326.4811500677861</v>
          </cell>
          <cell r="E1649">
            <v>0</v>
          </cell>
          <cell r="F1649">
            <v>0</v>
          </cell>
          <cell r="G1649">
            <v>22625544.784174722</v>
          </cell>
          <cell r="H1649">
            <v>48438133.726536773</v>
          </cell>
          <cell r="I1649">
            <v>49583867.516359359</v>
          </cell>
          <cell r="J1649">
            <v>28548968.34101643</v>
          </cell>
          <cell r="K1649">
            <v>126993366.16359632</v>
          </cell>
          <cell r="L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  <cell r="T1649">
            <v>0</v>
          </cell>
          <cell r="U1649">
            <v>276189880.53168362</v>
          </cell>
        </row>
        <row r="1650">
          <cell r="B1650" t="str">
            <v>Non-Residential AMI</v>
          </cell>
          <cell r="C1650" t="str">
            <v>ND7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  <cell r="T1650">
            <v>0</v>
          </cell>
          <cell r="U1650">
            <v>0</v>
          </cell>
        </row>
        <row r="1651">
          <cell r="B1651" t="str">
            <v>New Tariff 4</v>
          </cell>
          <cell r="C1651" t="str">
            <v/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  <cell r="T1651">
            <v>0</v>
          </cell>
          <cell r="U1651">
            <v>0</v>
          </cell>
        </row>
        <row r="1652">
          <cell r="B1652" t="str">
            <v>New Tariff 5</v>
          </cell>
          <cell r="C1652" t="str">
            <v/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  <cell r="T1652">
            <v>0</v>
          </cell>
          <cell r="U1652">
            <v>0</v>
          </cell>
        </row>
        <row r="1653">
          <cell r="B1653" t="str">
            <v>New Tariff 6</v>
          </cell>
          <cell r="C1653" t="str">
            <v/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  <cell r="T1653">
            <v>0</v>
          </cell>
          <cell r="U1653">
            <v>0</v>
          </cell>
        </row>
        <row r="1654">
          <cell r="B1654" t="str">
            <v>New Tariff 7</v>
          </cell>
          <cell r="C1654" t="str">
            <v/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  <cell r="T1654">
            <v>0</v>
          </cell>
          <cell r="U1654">
            <v>0</v>
          </cell>
        </row>
        <row r="1655">
          <cell r="B1655" t="str">
            <v>New Tariff 8</v>
          </cell>
          <cell r="C1655" t="str">
            <v/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  <cell r="T1655">
            <v>0</v>
          </cell>
          <cell r="U1655">
            <v>0</v>
          </cell>
        </row>
        <row r="1656">
          <cell r="B1656" t="str">
            <v>New Tariff 9</v>
          </cell>
          <cell r="C1656" t="str">
            <v/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  <cell r="T1656">
            <v>0</v>
          </cell>
          <cell r="U1656">
            <v>0</v>
          </cell>
        </row>
        <row r="1657">
          <cell r="B1657" t="str">
            <v>New Tariff 10</v>
          </cell>
          <cell r="C1657" t="str">
            <v/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  <cell r="T1657">
            <v>0</v>
          </cell>
          <cell r="U1657">
            <v>0</v>
          </cell>
        </row>
        <row r="1658">
          <cell r="B1658" t="str">
            <v>New Tariff 11</v>
          </cell>
          <cell r="C1658" t="str">
            <v/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</row>
        <row r="1659">
          <cell r="B1659" t="str">
            <v>Non-Residential Two Rate 7d</v>
          </cell>
          <cell r="C1659" t="str">
            <v>ND3</v>
          </cell>
          <cell r="D1659">
            <v>8077.3618511719369</v>
          </cell>
          <cell r="E1659">
            <v>0</v>
          </cell>
          <cell r="F1659">
            <v>0</v>
          </cell>
          <cell r="G1659">
            <v>15820756.333756616</v>
          </cell>
          <cell r="H1659">
            <v>30628588.335525308</v>
          </cell>
          <cell r="I1659">
            <v>27055804.529149178</v>
          </cell>
          <cell r="J1659">
            <v>30651299.239891257</v>
          </cell>
          <cell r="K1659">
            <v>38866948.967211261</v>
          </cell>
          <cell r="L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  <cell r="T1659">
            <v>0</v>
          </cell>
          <cell r="U1659">
            <v>143023397.40553361</v>
          </cell>
        </row>
        <row r="1660">
          <cell r="B1660" t="str">
            <v>New Tariff  1</v>
          </cell>
          <cell r="C1660" t="str">
            <v/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  <cell r="T1660">
            <v>0</v>
          </cell>
          <cell r="U1660">
            <v>0</v>
          </cell>
        </row>
        <row r="1661">
          <cell r="B1661" t="str">
            <v>New Tariff  2</v>
          </cell>
          <cell r="C1661" t="str">
            <v/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  <cell r="T1661">
            <v>0</v>
          </cell>
          <cell r="U1661">
            <v>0</v>
          </cell>
        </row>
        <row r="1662">
          <cell r="B1662" t="str">
            <v>New Tariff  3</v>
          </cell>
          <cell r="C1662" t="str">
            <v/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  <cell r="T1662">
            <v>0</v>
          </cell>
          <cell r="U1662">
            <v>0</v>
          </cell>
        </row>
        <row r="1663">
          <cell r="B1663" t="str">
            <v>New Tariff  4</v>
          </cell>
          <cell r="C1663" t="str">
            <v/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</row>
        <row r="1664">
          <cell r="B1664" t="str">
            <v>New Tariff  5</v>
          </cell>
          <cell r="C1664" t="str">
            <v/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</row>
        <row r="1665">
          <cell r="B1665" t="str">
            <v>New Tariff  6</v>
          </cell>
          <cell r="C1665" t="str">
            <v/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  <cell r="T1665">
            <v>0</v>
          </cell>
          <cell r="U1665">
            <v>0</v>
          </cell>
        </row>
        <row r="1666">
          <cell r="B1666" t="str">
            <v>New Tariff  7</v>
          </cell>
          <cell r="C1666" t="str">
            <v/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  <cell r="T1666">
            <v>0</v>
          </cell>
          <cell r="U1666">
            <v>0</v>
          </cell>
        </row>
        <row r="1667">
          <cell r="B1667" t="str">
            <v>New Tariff  8</v>
          </cell>
          <cell r="C1667" t="str">
            <v/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  <cell r="T1667">
            <v>0</v>
          </cell>
          <cell r="U1667">
            <v>0</v>
          </cell>
        </row>
        <row r="1668">
          <cell r="B1668" t="str">
            <v>New Tariff  9</v>
          </cell>
          <cell r="C1668" t="str">
            <v/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  <cell r="T1668">
            <v>0</v>
          </cell>
          <cell r="U1668">
            <v>0</v>
          </cell>
        </row>
        <row r="1669">
          <cell r="B1669" t="str">
            <v>New Tariff  10</v>
          </cell>
          <cell r="C1669" t="str">
            <v/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  <cell r="T1669">
            <v>0</v>
          </cell>
          <cell r="U1669">
            <v>0</v>
          </cell>
        </row>
        <row r="1670">
          <cell r="B1670" t="str">
            <v>New Tariff  11</v>
          </cell>
          <cell r="C1670" t="str">
            <v/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  <cell r="T1670">
            <v>0</v>
          </cell>
          <cell r="U1670">
            <v>0</v>
          </cell>
        </row>
        <row r="1671">
          <cell r="B1671" t="str">
            <v>Unmetered supplies</v>
          </cell>
          <cell r="C1671" t="str">
            <v>PL2</v>
          </cell>
          <cell r="D1671">
            <v>6929.0080793330308</v>
          </cell>
          <cell r="E1671">
            <v>0</v>
          </cell>
          <cell r="F1671">
            <v>0</v>
          </cell>
          <cell r="G1671">
            <v>38033807.775811702</v>
          </cell>
          <cell r="H1671">
            <v>0</v>
          </cell>
          <cell r="I1671">
            <v>0</v>
          </cell>
          <cell r="J1671">
            <v>0</v>
          </cell>
          <cell r="K1671">
            <v>93799351.64381814</v>
          </cell>
          <cell r="L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  <cell r="T1671">
            <v>0</v>
          </cell>
          <cell r="U1671">
            <v>131833159.41962984</v>
          </cell>
        </row>
        <row r="1672">
          <cell r="B1672" t="str">
            <v>New Tariff 1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  <cell r="T1672">
            <v>0</v>
          </cell>
          <cell r="U1672">
            <v>0</v>
          </cell>
        </row>
        <row r="1673">
          <cell r="B1673" t="str">
            <v>New Tariff 2</v>
          </cell>
          <cell r="C1673" t="str">
            <v/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  <cell r="T1673">
            <v>0</v>
          </cell>
          <cell r="U1673">
            <v>0</v>
          </cell>
        </row>
        <row r="1674">
          <cell r="B1674" t="str">
            <v>Large Low Voltage Demand (kVa)</v>
          </cell>
          <cell r="C1674" t="str">
            <v>DLk</v>
          </cell>
          <cell r="D1674">
            <v>1.1108434332347303</v>
          </cell>
          <cell r="E1674">
            <v>0</v>
          </cell>
          <cell r="F1674">
            <v>1.2568566768010072</v>
          </cell>
          <cell r="G1674">
            <v>1.2440378528367637</v>
          </cell>
          <cell r="H1674">
            <v>0</v>
          </cell>
          <cell r="I1674">
            <v>0</v>
          </cell>
          <cell r="J1674">
            <v>0</v>
          </cell>
          <cell r="K1674">
            <v>1.2440378528367637</v>
          </cell>
          <cell r="L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  <cell r="T1674">
            <v>0</v>
          </cell>
          <cell r="U1674">
            <v>2.4880757056735274</v>
          </cell>
        </row>
        <row r="1675">
          <cell r="B1675" t="str">
            <v>Large Low Voltage Demand Docklands (kVa)</v>
          </cell>
          <cell r="C1675" t="str">
            <v>DLDKk</v>
          </cell>
          <cell r="D1675">
            <v>1.1108434332347303</v>
          </cell>
          <cell r="E1675">
            <v>0</v>
          </cell>
          <cell r="F1675">
            <v>1.2568566768010072</v>
          </cell>
          <cell r="G1675">
            <v>1.2440378528367637</v>
          </cell>
          <cell r="H1675">
            <v>0</v>
          </cell>
          <cell r="I1675">
            <v>0</v>
          </cell>
          <cell r="J1675">
            <v>0</v>
          </cell>
          <cell r="K1675">
            <v>1.2440378528367642</v>
          </cell>
          <cell r="L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  <cell r="T1675">
            <v>0</v>
          </cell>
          <cell r="U1675">
            <v>2.4880757056735279</v>
          </cell>
        </row>
        <row r="1676">
          <cell r="B1676" t="str">
            <v>Large Low Voltage Demand CXX (kVa)</v>
          </cell>
          <cell r="C1676" t="str">
            <v>DLCXXk</v>
          </cell>
          <cell r="D1676">
            <v>1.1108434332347303</v>
          </cell>
          <cell r="E1676">
            <v>0</v>
          </cell>
          <cell r="F1676">
            <v>1.2568566768010072</v>
          </cell>
          <cell r="G1676">
            <v>1.2440378528367637</v>
          </cell>
          <cell r="H1676">
            <v>0</v>
          </cell>
          <cell r="I1676">
            <v>0</v>
          </cell>
          <cell r="J1676">
            <v>0</v>
          </cell>
          <cell r="K1676">
            <v>1.2440378528367635</v>
          </cell>
          <cell r="L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  <cell r="T1676">
            <v>0</v>
          </cell>
          <cell r="U1676">
            <v>2.488075705673527</v>
          </cell>
        </row>
        <row r="1677">
          <cell r="B1677" t="str">
            <v>New Tariff 6</v>
          </cell>
          <cell r="C1677" t="str">
            <v/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  <cell r="T1677">
            <v>0</v>
          </cell>
          <cell r="U1677">
            <v>0</v>
          </cell>
        </row>
        <row r="1678">
          <cell r="B1678" t="str">
            <v>New Tariff 7</v>
          </cell>
          <cell r="C1678" t="str">
            <v/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  <cell r="T1678">
            <v>0</v>
          </cell>
          <cell r="U1678">
            <v>0</v>
          </cell>
        </row>
        <row r="1679">
          <cell r="B1679" t="str">
            <v>New Tariff 8</v>
          </cell>
          <cell r="C1679" t="str">
            <v/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  <cell r="T1679">
            <v>0</v>
          </cell>
          <cell r="U1679">
            <v>0</v>
          </cell>
        </row>
        <row r="1680">
          <cell r="B1680" t="str">
            <v>New Tariff 9</v>
          </cell>
          <cell r="C1680" t="str">
            <v/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  <cell r="T1680">
            <v>0</v>
          </cell>
          <cell r="U1680">
            <v>0</v>
          </cell>
        </row>
        <row r="1681">
          <cell r="B1681" t="str">
            <v>New Tariff 10</v>
          </cell>
          <cell r="C1681" t="str">
            <v/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  <cell r="T1681">
            <v>0</v>
          </cell>
          <cell r="U1681">
            <v>0</v>
          </cell>
        </row>
        <row r="1682">
          <cell r="B1682" t="str">
            <v>New Tariff 11</v>
          </cell>
          <cell r="C1682" t="str">
            <v/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  <cell r="T1682">
            <v>0</v>
          </cell>
          <cell r="U1682">
            <v>0</v>
          </cell>
        </row>
        <row r="1683">
          <cell r="B1683" t="str">
            <v>Large Low Voltage Demand</v>
          </cell>
          <cell r="C1683" t="str">
            <v>DL</v>
          </cell>
          <cell r="D1683">
            <v>805.36148909517942</v>
          </cell>
          <cell r="E1683">
            <v>390035.6526064754</v>
          </cell>
          <cell r="F1683">
            <v>0</v>
          </cell>
          <cell r="G1683">
            <v>697312551.96725821</v>
          </cell>
          <cell r="H1683">
            <v>0</v>
          </cell>
          <cell r="I1683">
            <v>0</v>
          </cell>
          <cell r="J1683">
            <v>0</v>
          </cell>
          <cell r="K1683">
            <v>507483426.10281652</v>
          </cell>
          <cell r="L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  <cell r="T1683">
            <v>0</v>
          </cell>
          <cell r="U1683">
            <v>1204795978.0700748</v>
          </cell>
        </row>
        <row r="1684">
          <cell r="B1684" t="str">
            <v>Large Low Voltage Demand A</v>
          </cell>
          <cell r="C1684" t="str">
            <v>DL.A</v>
          </cell>
          <cell r="D1684">
            <v>1.1108434332347286</v>
          </cell>
          <cell r="E1684">
            <v>1507.1023960245082</v>
          </cell>
          <cell r="F1684">
            <v>0</v>
          </cell>
          <cell r="G1684">
            <v>3814807.5675429967</v>
          </cell>
          <cell r="H1684">
            <v>0</v>
          </cell>
          <cell r="I1684">
            <v>0</v>
          </cell>
          <cell r="J1684">
            <v>0</v>
          </cell>
          <cell r="K1684">
            <v>3690990.7700598957</v>
          </cell>
          <cell r="L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  <cell r="T1684">
            <v>0</v>
          </cell>
          <cell r="U1684">
            <v>7505798.3376028929</v>
          </cell>
        </row>
        <row r="1685">
          <cell r="B1685" t="str">
            <v>Large Low Voltage Demand C</v>
          </cell>
          <cell r="C1685" t="str">
            <v>DL.C</v>
          </cell>
          <cell r="D1685">
            <v>526.53978735326211</v>
          </cell>
          <cell r="E1685">
            <v>261402.53866139203</v>
          </cell>
          <cell r="F1685">
            <v>0</v>
          </cell>
          <cell r="G1685">
            <v>519413390.26419616</v>
          </cell>
          <cell r="H1685">
            <v>0</v>
          </cell>
          <cell r="I1685">
            <v>0</v>
          </cell>
          <cell r="J1685">
            <v>0</v>
          </cell>
          <cell r="K1685">
            <v>360067593.60043645</v>
          </cell>
          <cell r="L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  <cell r="T1685">
            <v>0</v>
          </cell>
          <cell r="U1685">
            <v>879480983.86463261</v>
          </cell>
        </row>
        <row r="1686">
          <cell r="B1686" t="str">
            <v>Large Low Voltage Demand S</v>
          </cell>
          <cell r="C1686" t="str">
            <v>DL.S</v>
          </cell>
          <cell r="D1686">
            <v>66.650605994083875</v>
          </cell>
          <cell r="E1686">
            <v>20911.726452924559</v>
          </cell>
          <cell r="F1686">
            <v>0</v>
          </cell>
          <cell r="G1686">
            <v>25431399.700214196</v>
          </cell>
          <cell r="H1686">
            <v>0</v>
          </cell>
          <cell r="I1686">
            <v>0</v>
          </cell>
          <cell r="J1686">
            <v>0</v>
          </cell>
          <cell r="K1686">
            <v>15576695.86107778</v>
          </cell>
          <cell r="L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  <cell r="T1686">
            <v>0</v>
          </cell>
          <cell r="U1686">
            <v>41008095.561291978</v>
          </cell>
        </row>
        <row r="1687">
          <cell r="B1687" t="str">
            <v>Large Low Voltage Demand Docklands</v>
          </cell>
          <cell r="C1687" t="str">
            <v>DL.DK</v>
          </cell>
          <cell r="D1687">
            <v>8.8867474658778285</v>
          </cell>
          <cell r="E1687">
            <v>2480.042987197799</v>
          </cell>
          <cell r="F1687">
            <v>0</v>
          </cell>
          <cell r="G1687">
            <v>5377789.610403683</v>
          </cell>
          <cell r="H1687">
            <v>0</v>
          </cell>
          <cell r="I1687">
            <v>0</v>
          </cell>
          <cell r="J1687">
            <v>0</v>
          </cell>
          <cell r="K1687">
            <v>5464729.5845841495</v>
          </cell>
          <cell r="L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  <cell r="T1687">
            <v>0</v>
          </cell>
          <cell r="U1687">
            <v>10842519.194987833</v>
          </cell>
        </row>
        <row r="1688">
          <cell r="B1688" t="str">
            <v>Large Low Voltage Demand CXX</v>
          </cell>
          <cell r="C1688" t="str">
            <v>DL.CXX</v>
          </cell>
          <cell r="D1688">
            <v>775.36871639784158</v>
          </cell>
          <cell r="E1688">
            <v>122037.02518262093</v>
          </cell>
          <cell r="F1688">
            <v>0</v>
          </cell>
          <cell r="G1688">
            <v>222457230.41039217</v>
          </cell>
          <cell r="H1688">
            <v>0</v>
          </cell>
          <cell r="I1688">
            <v>0</v>
          </cell>
          <cell r="J1688">
            <v>0</v>
          </cell>
          <cell r="K1688">
            <v>155735668.1297037</v>
          </cell>
          <cell r="L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  <cell r="T1688">
            <v>0</v>
          </cell>
          <cell r="U1688">
            <v>378192898.54009587</v>
          </cell>
        </row>
        <row r="1689">
          <cell r="B1689" t="str">
            <v>Large Low Voltage Demand EN.R</v>
          </cell>
          <cell r="C1689" t="str">
            <v>DL.R</v>
          </cell>
          <cell r="D1689">
            <v>0</v>
          </cell>
          <cell r="E1689">
            <v>0.30711346459961991</v>
          </cell>
          <cell r="F1689">
            <v>0</v>
          </cell>
          <cell r="G1689">
            <v>1.2440378528367637</v>
          </cell>
          <cell r="H1689">
            <v>0</v>
          </cell>
          <cell r="I1689">
            <v>0</v>
          </cell>
          <cell r="J1689">
            <v>0</v>
          </cell>
          <cell r="K1689">
            <v>0.29426413094938331</v>
          </cell>
          <cell r="L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  <cell r="T1689">
            <v>0</v>
          </cell>
          <cell r="U1689">
            <v>1.5383019837861469</v>
          </cell>
        </row>
        <row r="1690">
          <cell r="B1690" t="str">
            <v>Large Low Voltage Demand EN.NR</v>
          </cell>
          <cell r="C1690" t="str">
            <v>DL.NR</v>
          </cell>
          <cell r="D1690">
            <v>9.9975908991125575</v>
          </cell>
          <cell r="E1690">
            <v>2949.713916902032</v>
          </cell>
          <cell r="F1690">
            <v>0</v>
          </cell>
          <cell r="G1690">
            <v>12159435.6224861</v>
          </cell>
          <cell r="H1690">
            <v>0</v>
          </cell>
          <cell r="I1690">
            <v>0</v>
          </cell>
          <cell r="J1690">
            <v>0</v>
          </cell>
          <cell r="K1690">
            <v>7572145.7903930862</v>
          </cell>
          <cell r="L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  <cell r="T1690">
            <v>0</v>
          </cell>
          <cell r="U1690">
            <v>19731581.412879184</v>
          </cell>
        </row>
        <row r="1691">
          <cell r="B1691" t="str">
            <v>Large Low Voltage Demand EN.R CXX</v>
          </cell>
          <cell r="C1691" t="str">
            <v>DL.CXXR</v>
          </cell>
          <cell r="D1691">
            <v>1.1108434332347303</v>
          </cell>
          <cell r="E1691">
            <v>84.679931558640021</v>
          </cell>
          <cell r="F1691">
            <v>0</v>
          </cell>
          <cell r="G1691">
            <v>2060.1266842976806</v>
          </cell>
          <cell r="H1691">
            <v>0</v>
          </cell>
          <cell r="I1691">
            <v>0</v>
          </cell>
          <cell r="J1691">
            <v>0</v>
          </cell>
          <cell r="K1691">
            <v>1640.0310998723828</v>
          </cell>
          <cell r="L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  <cell r="T1691">
            <v>0</v>
          </cell>
          <cell r="U1691">
            <v>3700.1577841700637</v>
          </cell>
        </row>
        <row r="1692">
          <cell r="B1692" t="str">
            <v>Large Low Voltage Demand EN.NR CXX</v>
          </cell>
          <cell r="C1692" t="str">
            <v>DL.CXXNR</v>
          </cell>
          <cell r="D1692">
            <v>0</v>
          </cell>
          <cell r="E1692">
            <v>0.30711346459961991</v>
          </cell>
          <cell r="F1692">
            <v>0</v>
          </cell>
          <cell r="G1692">
            <v>1.2440378528367637</v>
          </cell>
          <cell r="H1692">
            <v>0</v>
          </cell>
          <cell r="I1692">
            <v>0</v>
          </cell>
          <cell r="J1692">
            <v>0</v>
          </cell>
          <cell r="K1692">
            <v>0.38920983352842181</v>
          </cell>
          <cell r="L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  <cell r="T1692">
            <v>0</v>
          </cell>
          <cell r="U1692">
            <v>1.6332476863651855</v>
          </cell>
        </row>
        <row r="1693">
          <cell r="B1693" t="str">
            <v>New Tariff 10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  <cell r="T1693">
            <v>0</v>
          </cell>
          <cell r="U1693">
            <v>0</v>
          </cell>
        </row>
        <row r="1694">
          <cell r="B1694" t="str">
            <v>New Tariff 11</v>
          </cell>
          <cell r="C1694" t="str">
            <v/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  <cell r="T1694">
            <v>0</v>
          </cell>
          <cell r="U1694">
            <v>0</v>
          </cell>
        </row>
        <row r="1695">
          <cell r="B1695" t="str">
            <v>High Voltage Demand</v>
          </cell>
          <cell r="C1695" t="str">
            <v>DH</v>
          </cell>
          <cell r="D1695">
            <v>101.85699528197759</v>
          </cell>
          <cell r="E1695">
            <v>258728.39748426131</v>
          </cell>
          <cell r="F1695">
            <v>0</v>
          </cell>
          <cell r="G1695">
            <v>557881872.01794922</v>
          </cell>
          <cell r="H1695">
            <v>0</v>
          </cell>
          <cell r="I1695">
            <v>0</v>
          </cell>
          <cell r="J1695">
            <v>0</v>
          </cell>
          <cell r="K1695">
            <v>501207481.17950082</v>
          </cell>
          <cell r="L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  <cell r="T1695">
            <v>0</v>
          </cell>
          <cell r="U1695">
            <v>1059089353.19745</v>
          </cell>
        </row>
        <row r="1696">
          <cell r="B1696" t="str">
            <v>High Voltage Demand A</v>
          </cell>
          <cell r="C1696" t="str">
            <v>DH.A</v>
          </cell>
          <cell r="D1696">
            <v>2.0371399056395512</v>
          </cell>
          <cell r="E1696">
            <v>4903.8146298863358</v>
          </cell>
          <cell r="F1696">
            <v>0</v>
          </cell>
          <cell r="G1696">
            <v>6817400.9709154582</v>
          </cell>
          <cell r="H1696">
            <v>0</v>
          </cell>
          <cell r="I1696">
            <v>0</v>
          </cell>
          <cell r="J1696">
            <v>0</v>
          </cell>
          <cell r="K1696">
            <v>6569789.6517242352</v>
          </cell>
          <cell r="L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  <cell r="T1696">
            <v>0</v>
          </cell>
          <cell r="U1696">
            <v>13387190.622639693</v>
          </cell>
        </row>
        <row r="1697">
          <cell r="B1697" t="str">
            <v>High Voltage Demand C</v>
          </cell>
          <cell r="C1697" t="str">
            <v>DH.C</v>
          </cell>
          <cell r="D1697">
            <v>47.872787782529443</v>
          </cell>
          <cell r="E1697">
            <v>130944.89986455784</v>
          </cell>
          <cell r="F1697">
            <v>0</v>
          </cell>
          <cell r="G1697">
            <v>313849146.56218648</v>
          </cell>
          <cell r="H1697">
            <v>0</v>
          </cell>
          <cell r="I1697">
            <v>0</v>
          </cell>
          <cell r="J1697">
            <v>0</v>
          </cell>
          <cell r="K1697">
            <v>282810973.07368875</v>
          </cell>
          <cell r="L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  <cell r="T1697">
            <v>0</v>
          </cell>
          <cell r="U1697">
            <v>596660119.63587523</v>
          </cell>
        </row>
        <row r="1698">
          <cell r="B1698" t="str">
            <v>High Voltage Demand D1</v>
          </cell>
          <cell r="C1698" t="str">
            <v>DH.D1</v>
          </cell>
          <cell r="D1698">
            <v>1.0185699528197758</v>
          </cell>
          <cell r="E1698">
            <v>23404.730502689446</v>
          </cell>
          <cell r="F1698">
            <v>0</v>
          </cell>
          <cell r="G1698">
            <v>90666031.560221642</v>
          </cell>
          <cell r="H1698">
            <v>0</v>
          </cell>
          <cell r="I1698">
            <v>0</v>
          </cell>
          <cell r="J1698">
            <v>0</v>
          </cell>
          <cell r="K1698">
            <v>98097887.751944333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188763919.31216598</v>
          </cell>
        </row>
        <row r="1699">
          <cell r="B1699" t="str">
            <v>High Voltage Demand D2</v>
          </cell>
          <cell r="C1699" t="str">
            <v>DH.D2</v>
          </cell>
          <cell r="D1699">
            <v>1.0185699528197758</v>
          </cell>
          <cell r="E1699">
            <v>13150.339428328361</v>
          </cell>
          <cell r="F1699">
            <v>0</v>
          </cell>
          <cell r="G1699">
            <v>44513948.927922882</v>
          </cell>
          <cell r="H1699">
            <v>0</v>
          </cell>
          <cell r="I1699">
            <v>0</v>
          </cell>
          <cell r="J1699">
            <v>0</v>
          </cell>
          <cell r="K1699">
            <v>48766973.95793511</v>
          </cell>
          <cell r="L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  <cell r="T1699">
            <v>0</v>
          </cell>
          <cell r="U1699">
            <v>93280922.885857999</v>
          </cell>
        </row>
        <row r="1700">
          <cell r="B1700" t="str">
            <v>High Voltage Demand Docklands</v>
          </cell>
          <cell r="C1700" t="str">
            <v>DH.DK</v>
          </cell>
          <cell r="D1700">
            <v>1.0185699528197758</v>
          </cell>
          <cell r="E1700">
            <v>1063.922807034719</v>
          </cell>
          <cell r="F1700">
            <v>0</v>
          </cell>
          <cell r="G1700">
            <v>1348049.4285891354</v>
          </cell>
          <cell r="H1700">
            <v>0</v>
          </cell>
          <cell r="I1700">
            <v>0</v>
          </cell>
          <cell r="J1700">
            <v>0</v>
          </cell>
          <cell r="K1700">
            <v>542552.73602671653</v>
          </cell>
          <cell r="L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  <cell r="T1700">
            <v>0</v>
          </cell>
          <cell r="U1700">
            <v>1890602.1646158518</v>
          </cell>
        </row>
        <row r="1701">
          <cell r="B1701" t="str">
            <v>High Voltage Demand D3</v>
          </cell>
          <cell r="C1701" t="str">
            <v>DH.D3</v>
          </cell>
          <cell r="D1701">
            <v>1.0185699528197758</v>
          </cell>
          <cell r="E1701">
            <v>15387.420951035578</v>
          </cell>
          <cell r="F1701">
            <v>0</v>
          </cell>
          <cell r="G1701">
            <v>20318036.719801679</v>
          </cell>
          <cell r="H1701">
            <v>0</v>
          </cell>
          <cell r="I1701">
            <v>0</v>
          </cell>
          <cell r="J1701">
            <v>0</v>
          </cell>
          <cell r="K1701">
            <v>21563051.433417849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41881088.153219528</v>
          </cell>
        </row>
        <row r="1702">
          <cell r="B1702" t="str">
            <v>High Voltage Demand D4</v>
          </cell>
          <cell r="C1702" t="str">
            <v>DH.D4</v>
          </cell>
          <cell r="D1702">
            <v>1.0185699528197758</v>
          </cell>
          <cell r="E1702">
            <v>11680.465838202424</v>
          </cell>
          <cell r="F1702">
            <v>0</v>
          </cell>
          <cell r="G1702">
            <v>28093843.259982683</v>
          </cell>
          <cell r="H1702">
            <v>0</v>
          </cell>
          <cell r="I1702">
            <v>0</v>
          </cell>
          <cell r="J1702">
            <v>0</v>
          </cell>
          <cell r="K1702">
            <v>30530346.599546969</v>
          </cell>
          <cell r="L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  <cell r="T1702">
            <v>0</v>
          </cell>
          <cell r="U1702">
            <v>58624189.859529652</v>
          </cell>
        </row>
        <row r="1703">
          <cell r="B1703" t="str">
            <v>High Voltage Demand D5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1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  <cell r="T1703">
            <v>0</v>
          </cell>
          <cell r="U1703">
            <v>1</v>
          </cell>
        </row>
        <row r="1704">
          <cell r="B1704" t="str">
            <v>High Voltage Demand EN.R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1.0857519274348104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  <cell r="T1704">
            <v>0</v>
          </cell>
          <cell r="U1704">
            <v>1.0857519274348104</v>
          </cell>
        </row>
        <row r="1705">
          <cell r="B1705" t="str">
            <v>High Voltage Demand EN.NR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1.0857519274348104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  <cell r="T1705">
            <v>0</v>
          </cell>
          <cell r="U1705">
            <v>1.0857519274348104</v>
          </cell>
        </row>
        <row r="1706">
          <cell r="B1706" t="str">
            <v>New Tariff 11</v>
          </cell>
          <cell r="C1706" t="str">
            <v/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  <cell r="T1706">
            <v>0</v>
          </cell>
          <cell r="U1706">
            <v>0</v>
          </cell>
        </row>
        <row r="1707">
          <cell r="B1707" t="str">
            <v>New Tariff 1</v>
          </cell>
          <cell r="C1707" t="str">
            <v/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  <cell r="T1707">
            <v>0</v>
          </cell>
          <cell r="U1707">
            <v>0</v>
          </cell>
        </row>
        <row r="1708">
          <cell r="B1708" t="str">
            <v>New Tariff 2</v>
          </cell>
          <cell r="C1708" t="str">
            <v/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  <cell r="T1708">
            <v>0</v>
          </cell>
          <cell r="U1708">
            <v>0</v>
          </cell>
        </row>
        <row r="1709">
          <cell r="B1709" t="str">
            <v>High Voltage Demand (kVa)</v>
          </cell>
          <cell r="C1709" t="str">
            <v>DHk</v>
          </cell>
          <cell r="D1709">
            <v>1.0185699528197758</v>
          </cell>
          <cell r="E1709">
            <v>0</v>
          </cell>
          <cell r="F1709">
            <v>1.0723864656959847</v>
          </cell>
          <cell r="G1709">
            <v>1.0857519274348104</v>
          </cell>
          <cell r="H1709">
            <v>0</v>
          </cell>
          <cell r="I1709">
            <v>0</v>
          </cell>
          <cell r="J1709">
            <v>0</v>
          </cell>
          <cell r="K1709">
            <v>1.0857519274348111</v>
          </cell>
          <cell r="L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  <cell r="T1709">
            <v>0</v>
          </cell>
          <cell r="U1709">
            <v>2.1715038548696217</v>
          </cell>
        </row>
        <row r="1710">
          <cell r="B1710" t="str">
            <v>High Voltage Demand Docklands (kVa)</v>
          </cell>
          <cell r="C1710" t="str">
            <v>DHDKk</v>
          </cell>
          <cell r="D1710">
            <v>1.0185699528197758</v>
          </cell>
          <cell r="E1710">
            <v>0</v>
          </cell>
          <cell r="F1710">
            <v>1.0723864656959847</v>
          </cell>
          <cell r="G1710">
            <v>1.08575192743481</v>
          </cell>
          <cell r="H1710">
            <v>0</v>
          </cell>
          <cell r="I1710">
            <v>0</v>
          </cell>
          <cell r="J1710">
            <v>0</v>
          </cell>
          <cell r="K1710">
            <v>1.0857519274348102</v>
          </cell>
          <cell r="L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  <cell r="T1710">
            <v>0</v>
          </cell>
          <cell r="U1710">
            <v>2.1715038548696199</v>
          </cell>
        </row>
        <row r="1711">
          <cell r="B1711" t="str">
            <v>New Tariff 5</v>
          </cell>
          <cell r="C1711" t="str">
            <v/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  <cell r="T1711">
            <v>0</v>
          </cell>
          <cell r="U1711">
            <v>0</v>
          </cell>
        </row>
        <row r="1712">
          <cell r="B1712" t="str">
            <v>New Tariff 6</v>
          </cell>
          <cell r="C1712" t="str">
            <v/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  <cell r="T1712">
            <v>0</v>
          </cell>
          <cell r="U1712">
            <v>0</v>
          </cell>
        </row>
        <row r="1713">
          <cell r="B1713" t="str">
            <v>New Tariff 7</v>
          </cell>
          <cell r="C1713" t="str">
            <v/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  <cell r="T1713">
            <v>0</v>
          </cell>
          <cell r="U1713">
            <v>0</v>
          </cell>
        </row>
        <row r="1714">
          <cell r="B1714" t="str">
            <v>New Tariff 8</v>
          </cell>
          <cell r="C1714" t="str">
            <v/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  <cell r="T1714">
            <v>0</v>
          </cell>
          <cell r="U1714">
            <v>0</v>
          </cell>
        </row>
        <row r="1715">
          <cell r="B1715" t="str">
            <v>New Tariff 9</v>
          </cell>
          <cell r="C1715" t="str">
            <v/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  <cell r="T1715">
            <v>0</v>
          </cell>
          <cell r="U1715">
            <v>0</v>
          </cell>
        </row>
        <row r="1716">
          <cell r="B1716" t="str">
            <v>New Tariff 10</v>
          </cell>
          <cell r="C1716" t="str">
            <v/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  <cell r="T1716">
            <v>0</v>
          </cell>
          <cell r="U1716">
            <v>0</v>
          </cell>
        </row>
        <row r="1717">
          <cell r="B1717" t="str">
            <v>New Tariff 11</v>
          </cell>
          <cell r="C1717" t="str">
            <v/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  <cell r="T1717">
            <v>0</v>
          </cell>
          <cell r="U1717">
            <v>0</v>
          </cell>
        </row>
        <row r="1718">
          <cell r="B1718" t="str">
            <v>New Tariff 12</v>
          </cell>
          <cell r="C1718" t="str">
            <v/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  <cell r="T1718">
            <v>0</v>
          </cell>
          <cell r="U1718">
            <v>0</v>
          </cell>
        </row>
        <row r="1719">
          <cell r="B1719" t="str">
            <v>New Tariff 1</v>
          </cell>
          <cell r="C1719" t="str">
            <v/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  <cell r="T1719">
            <v>0</v>
          </cell>
          <cell r="U1719">
            <v>0</v>
          </cell>
        </row>
        <row r="1720">
          <cell r="B1720" t="str">
            <v>Subtransmission Demand A</v>
          </cell>
          <cell r="C1720" t="str">
            <v>DS.A</v>
          </cell>
          <cell r="D1720">
            <v>3</v>
          </cell>
          <cell r="E1720">
            <v>41480.802780975908</v>
          </cell>
          <cell r="F1720">
            <v>0</v>
          </cell>
          <cell r="G1720">
            <v>105254827.49866217</v>
          </cell>
          <cell r="H1720">
            <v>0</v>
          </cell>
          <cell r="I1720">
            <v>0</v>
          </cell>
          <cell r="J1720">
            <v>0</v>
          </cell>
          <cell r="K1720">
            <v>87370333.582604319</v>
          </cell>
          <cell r="L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  <cell r="T1720">
            <v>0</v>
          </cell>
          <cell r="U1720">
            <v>192625161.08126649</v>
          </cell>
        </row>
        <row r="1721">
          <cell r="B1721" t="str">
            <v>Subtransmission Demand G</v>
          </cell>
          <cell r="C1721" t="str">
            <v>DS.G</v>
          </cell>
          <cell r="D1721">
            <v>4</v>
          </cell>
          <cell r="E1721">
            <v>72341.789745420596</v>
          </cell>
          <cell r="F1721">
            <v>0</v>
          </cell>
          <cell r="G1721">
            <v>184516054.01129448</v>
          </cell>
          <cell r="H1721">
            <v>0</v>
          </cell>
          <cell r="I1721">
            <v>0</v>
          </cell>
          <cell r="J1721">
            <v>0</v>
          </cell>
          <cell r="K1721">
            <v>188129028.56556442</v>
          </cell>
          <cell r="L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  <cell r="T1721">
            <v>0</v>
          </cell>
          <cell r="U1721">
            <v>372645082.57685888</v>
          </cell>
        </row>
        <row r="1722">
          <cell r="B1722" t="str">
            <v>Subtransmission Demand S</v>
          </cell>
          <cell r="C1722" t="str">
            <v>DS.S</v>
          </cell>
          <cell r="D1722">
            <v>2</v>
          </cell>
          <cell r="E1722">
            <v>87883.282647025422</v>
          </cell>
          <cell r="F1722">
            <v>0</v>
          </cell>
          <cell r="G1722">
            <v>166424113.79946008</v>
          </cell>
          <cell r="H1722">
            <v>0</v>
          </cell>
          <cell r="I1722">
            <v>0</v>
          </cell>
          <cell r="J1722">
            <v>0</v>
          </cell>
          <cell r="K1722">
            <v>207611149.72467107</v>
          </cell>
          <cell r="L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  <cell r="T1722">
            <v>0</v>
          </cell>
          <cell r="U1722">
            <v>374035263.52413118</v>
          </cell>
        </row>
        <row r="1723">
          <cell r="B1723" t="str">
            <v>Subtransmission Demand (kVa)</v>
          </cell>
          <cell r="C1723" t="str">
            <v>DSk</v>
          </cell>
          <cell r="D1723">
            <v>1</v>
          </cell>
          <cell r="E1723">
            <v>0</v>
          </cell>
          <cell r="F1723">
            <v>0.92504475317227586</v>
          </cell>
          <cell r="G1723">
            <v>0.89310997857021646</v>
          </cell>
          <cell r="H1723">
            <v>0</v>
          </cell>
          <cell r="I1723">
            <v>0</v>
          </cell>
          <cell r="J1723">
            <v>0</v>
          </cell>
          <cell r="K1723">
            <v>0.89310997857021646</v>
          </cell>
          <cell r="L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  <cell r="T1723">
            <v>0</v>
          </cell>
          <cell r="U1723">
            <v>1.7862199571404329</v>
          </cell>
        </row>
        <row r="1724">
          <cell r="B1724" t="str">
            <v>New Tariff 5</v>
          </cell>
          <cell r="C1724" t="str">
            <v/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  <cell r="T1724">
            <v>0</v>
          </cell>
          <cell r="U1724">
            <v>0</v>
          </cell>
        </row>
        <row r="1725">
          <cell r="B1725" t="str">
            <v>New Tariff 6</v>
          </cell>
          <cell r="C1725" t="str">
            <v/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  <cell r="T1725">
            <v>0</v>
          </cell>
          <cell r="U1725">
            <v>0</v>
          </cell>
        </row>
        <row r="1726">
          <cell r="B1726" t="str">
            <v>New Tariff 7</v>
          </cell>
          <cell r="C1726" t="str">
            <v/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  <cell r="T1726">
            <v>0</v>
          </cell>
          <cell r="U1726">
            <v>0</v>
          </cell>
        </row>
        <row r="1727">
          <cell r="B1727" t="str">
            <v>New Tariff 8</v>
          </cell>
          <cell r="C1727" t="str">
            <v/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  <cell r="T1727">
            <v>0</v>
          </cell>
          <cell r="U1727">
            <v>0</v>
          </cell>
        </row>
        <row r="1728">
          <cell r="B1728" t="str">
            <v>New Tariff 9</v>
          </cell>
          <cell r="C1728" t="str">
            <v/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  <cell r="T1728">
            <v>0</v>
          </cell>
          <cell r="U1728">
            <v>0</v>
          </cell>
        </row>
        <row r="1729">
          <cell r="B1729" t="str">
            <v>New Tariff 10</v>
          </cell>
          <cell r="C1729" t="str">
            <v/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  <cell r="T1729">
            <v>0</v>
          </cell>
          <cell r="U1729">
            <v>0</v>
          </cell>
        </row>
        <row r="1730">
          <cell r="B1730" t="str">
            <v>New Tariff 11</v>
          </cell>
          <cell r="C1730" t="str">
            <v/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  <cell r="T1730">
            <v>0</v>
          </cell>
          <cell r="U1730">
            <v>0</v>
          </cell>
        </row>
        <row r="1731">
          <cell r="B1731" t="str">
            <v xml:space="preserve">Total </v>
          </cell>
          <cell r="D1731">
            <v>835311.05219109275</v>
          </cell>
          <cell r="E1731">
            <v>1462378.9630414434</v>
          </cell>
          <cell r="F1731">
            <v>6.8403877149672674</v>
          </cell>
          <cell r="G1731">
            <v>5298860530.9130001</v>
          </cell>
          <cell r="H1731">
            <v>1444354115.5759873</v>
          </cell>
          <cell r="I1731">
            <v>510286028.71603167</v>
          </cell>
          <cell r="J1731">
            <v>313435853.68264258</v>
          </cell>
          <cell r="K1731">
            <v>4308696235.9123878</v>
          </cell>
          <cell r="L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  <cell r="T1731">
            <v>0</v>
          </cell>
          <cell r="U1731">
            <v>11875632764.800051</v>
          </cell>
        </row>
      </sheetData>
      <sheetData sheetId="28" refreshError="1">
        <row r="8">
          <cell r="E8" t="str">
            <v>Customer numbers by tariff by year</v>
          </cell>
        </row>
        <row r="21">
          <cell r="C21" t="str">
            <v>Network Tariffs</v>
          </cell>
          <cell r="D21" t="str">
            <v>Code</v>
          </cell>
          <cell r="E21">
            <v>2008</v>
          </cell>
          <cell r="F21">
            <v>2009</v>
          </cell>
          <cell r="G21">
            <v>2010</v>
          </cell>
          <cell r="H21">
            <v>2011</v>
          </cell>
          <cell r="I21">
            <v>2012</v>
          </cell>
          <cell r="J21">
            <v>2013</v>
          </cell>
          <cell r="K21">
            <v>2014</v>
          </cell>
          <cell r="L21">
            <v>2015</v>
          </cell>
          <cell r="M21">
            <v>2016</v>
          </cell>
          <cell r="N21">
            <v>2017</v>
          </cell>
          <cell r="O21">
            <v>2018</v>
          </cell>
          <cell r="P21">
            <v>2019</v>
          </cell>
        </row>
        <row r="23">
          <cell r="C23" t="str">
            <v>Residential Single Rate</v>
          </cell>
          <cell r="D23" t="str">
            <v>D1</v>
          </cell>
          <cell r="E23">
            <v>512160.5054644809</v>
          </cell>
          <cell r="F23">
            <v>514960</v>
          </cell>
          <cell r="G23">
            <v>524228.6830373616</v>
          </cell>
          <cell r="H23">
            <v>535957.12299418426</v>
          </cell>
          <cell r="I23">
            <v>548386.84886063344</v>
          </cell>
          <cell r="J23">
            <v>559716.09469250869</v>
          </cell>
          <cell r="K23">
            <v>571229.1027657924</v>
          </cell>
          <cell r="L23">
            <v>585815.75463598629</v>
          </cell>
          <cell r="M23">
            <v>595845.68641906395</v>
          </cell>
          <cell r="N23">
            <v>608400.93339289154</v>
          </cell>
          <cell r="O23">
            <v>621220.73582154023</v>
          </cell>
          <cell r="P23">
            <v>634310.66823403537</v>
          </cell>
        </row>
        <row r="24">
          <cell r="C24" t="str">
            <v>ClimateSaver</v>
          </cell>
          <cell r="D24" t="str">
            <v>D1.CS</v>
          </cell>
          <cell r="E24">
            <v>19295.396174863388</v>
          </cell>
          <cell r="F24">
            <v>19274</v>
          </cell>
          <cell r="G24">
            <v>21356.678875066205</v>
          </cell>
          <cell r="H24">
            <v>23100.119343997256</v>
          </cell>
          <cell r="I24">
            <v>25339.007240365529</v>
          </cell>
          <cell r="J24">
            <v>25941.96086497635</v>
          </cell>
          <cell r="K24">
            <v>27181.658488070159</v>
          </cell>
          <cell r="L24">
            <v>29309.129923780878</v>
          </cell>
          <cell r="M24">
            <v>19245</v>
          </cell>
          <cell r="N24">
            <v>19245</v>
          </cell>
          <cell r="O24">
            <v>19245</v>
          </cell>
          <cell r="P24">
            <v>19245</v>
          </cell>
        </row>
        <row r="25">
          <cell r="C25" t="str">
            <v>ClimateSaver Interval</v>
          </cell>
          <cell r="D25" t="str">
            <v>D3.CS</v>
          </cell>
          <cell r="E25">
            <v>3587.398907103825</v>
          </cell>
          <cell r="F25">
            <v>4234</v>
          </cell>
          <cell r="G25">
            <v>4444.0072639385071</v>
          </cell>
          <cell r="H25">
            <v>5156.3661327211057</v>
          </cell>
          <cell r="I25">
            <v>5555.9085401822012</v>
          </cell>
          <cell r="J25">
            <v>5659.2964887847838</v>
          </cell>
          <cell r="K25">
            <v>6075.3007180641544</v>
          </cell>
          <cell r="L25">
            <v>6444.3353754455538</v>
          </cell>
          <cell r="M25">
            <v>4151</v>
          </cell>
          <cell r="N25">
            <v>4151</v>
          </cell>
          <cell r="O25">
            <v>4151</v>
          </cell>
          <cell r="P25">
            <v>4151</v>
          </cell>
        </row>
        <row r="26">
          <cell r="C26" t="str">
            <v>New Tariff 3</v>
          </cell>
          <cell r="D26" t="str">
            <v/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C27" t="str">
            <v>New Tariff 4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C28" t="str">
            <v>New Tariff 5</v>
          </cell>
          <cell r="D28" t="str">
            <v/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C29" t="str">
            <v>New Tariff 6</v>
          </cell>
          <cell r="D29" t="str">
            <v/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New Tariff 7</v>
          </cell>
          <cell r="D30" t="str">
            <v/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C31" t="str">
            <v>New Tariff 8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New Tariff 9</v>
          </cell>
          <cell r="D32" t="str">
            <v/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New Tariff 10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New Tariff 11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Residential Two Rate 5d</v>
          </cell>
          <cell r="D35" t="str">
            <v>D2</v>
          </cell>
          <cell r="E35">
            <v>51646.617486338801</v>
          </cell>
          <cell r="F35">
            <v>51598</v>
          </cell>
          <cell r="G35">
            <v>52447.908936027656</v>
          </cell>
          <cell r="H35">
            <v>53233.885301640134</v>
          </cell>
          <cell r="I35">
            <v>51844.642120601071</v>
          </cell>
          <cell r="J35">
            <v>52615.106886707865</v>
          </cell>
          <cell r="K35">
            <v>51870.32317230459</v>
          </cell>
          <cell r="L35">
            <v>53094.623308319577</v>
          </cell>
          <cell r="M35">
            <v>52554.945756343128</v>
          </cell>
          <cell r="N35">
            <v>52554.945756343128</v>
          </cell>
          <cell r="O35">
            <v>52554.945756343128</v>
          </cell>
          <cell r="P35">
            <v>52554.945756343128</v>
          </cell>
        </row>
        <row r="36">
          <cell r="C36" t="str">
            <v>Docklands Two Rate 5d</v>
          </cell>
          <cell r="D36" t="str">
            <v>D2.DK</v>
          </cell>
          <cell r="E36">
            <v>585.63934426229503</v>
          </cell>
          <cell r="F36">
            <v>586</v>
          </cell>
          <cell r="G36">
            <v>595.52763990333892</v>
          </cell>
          <cell r="H36">
            <v>577.11061425708988</v>
          </cell>
          <cell r="I36">
            <v>597.34504187841196</v>
          </cell>
          <cell r="J36">
            <v>602.95706891181237</v>
          </cell>
          <cell r="K36">
            <v>613.70417589537908</v>
          </cell>
          <cell r="L36">
            <v>599.33941960815696</v>
          </cell>
          <cell r="M36">
            <v>601.78025035496603</v>
          </cell>
          <cell r="N36">
            <v>603.84345091895796</v>
          </cell>
          <cell r="O36">
            <v>605.91372515571459</v>
          </cell>
          <cell r="P36">
            <v>607.99109731728743</v>
          </cell>
        </row>
        <row r="37">
          <cell r="C37" t="str">
            <v>Residential Interval</v>
          </cell>
          <cell r="D37" t="str">
            <v>D3</v>
          </cell>
          <cell r="E37">
            <v>11799.098360655738</v>
          </cell>
          <cell r="F37">
            <v>14282</v>
          </cell>
          <cell r="G37">
            <v>14450.227755214164</v>
          </cell>
          <cell r="H37">
            <v>14056.041479907755</v>
          </cell>
          <cell r="I37">
            <v>14430.124390854724</v>
          </cell>
          <cell r="J37">
            <v>14569.319644014535</v>
          </cell>
          <cell r="K37">
            <v>14265.553918731643</v>
          </cell>
          <cell r="L37">
            <v>14897.337949289902</v>
          </cell>
          <cell r="M37">
            <v>14359.544779374555</v>
          </cell>
          <cell r="N37">
            <v>14408.776406484281</v>
          </cell>
          <cell r="O37">
            <v>14458.176823980131</v>
          </cell>
          <cell r="P37">
            <v>14507.746610559096</v>
          </cell>
        </row>
        <row r="38">
          <cell r="C38" t="str">
            <v>Residential AMI</v>
          </cell>
          <cell r="D38" t="str">
            <v>D4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13999.862509789204</v>
          </cell>
          <cell r="N38">
            <v>16092.475842906812</v>
          </cell>
          <cell r="O38">
            <v>18302.188509160413</v>
          </cell>
          <cell r="P38">
            <v>20635.553202066712</v>
          </cell>
        </row>
        <row r="39">
          <cell r="C39" t="str">
            <v>Residential Docklands AMI</v>
          </cell>
          <cell r="D39" t="str">
            <v>D4.DK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C40" t="str">
            <v>New Tariff 5</v>
          </cell>
          <cell r="D40" t="str">
            <v/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New Tariff 6</v>
          </cell>
          <cell r="D41" t="str">
            <v/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New Tariff 7</v>
          </cell>
          <cell r="D42" t="str">
            <v/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New Tariff 8</v>
          </cell>
          <cell r="D43" t="str">
            <v/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New Tariff 9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New Tariff 10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New Tariff 11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C47" t="str">
            <v>Dedicated circuit</v>
          </cell>
          <cell r="D47" t="str">
            <v>DD1</v>
          </cell>
          <cell r="E47">
            <v>182425.24863387979</v>
          </cell>
          <cell r="F47">
            <v>181513</v>
          </cell>
          <cell r="G47">
            <v>174338.28079696774</v>
          </cell>
          <cell r="H47">
            <v>162762.74094193088</v>
          </cell>
          <cell r="I47">
            <v>151826.90890511917</v>
          </cell>
          <cell r="J47">
            <v>141757.1783453688</v>
          </cell>
          <cell r="K47">
            <v>132419.40208776394</v>
          </cell>
          <cell r="L47">
            <v>123592.58604444277</v>
          </cell>
          <cell r="M47">
            <v>115259.11323277283</v>
          </cell>
          <cell r="N47">
            <v>107574.83463167935</v>
          </cell>
          <cell r="O47">
            <v>100402.86378624222</v>
          </cell>
          <cell r="P47">
            <v>93709.045344979473</v>
          </cell>
        </row>
        <row r="48">
          <cell r="C48" t="str">
            <v>Hot Water Interval</v>
          </cell>
          <cell r="D48" t="str">
            <v>D3.HW</v>
          </cell>
          <cell r="E48">
            <v>4229.3551912568309</v>
          </cell>
          <cell r="F48">
            <v>4962</v>
          </cell>
          <cell r="G48">
            <v>4764.7090698284201</v>
          </cell>
          <cell r="H48">
            <v>4448.7169644433934</v>
          </cell>
          <cell r="I48">
            <v>4149.6487180953791</v>
          </cell>
          <cell r="J48">
            <v>3880.2665266052318</v>
          </cell>
          <cell r="K48">
            <v>3617.8344895794739</v>
          </cell>
          <cell r="L48">
            <v>3378.2713544394146</v>
          </cell>
          <cell r="M48">
            <v>3094.6306820352438</v>
          </cell>
          <cell r="N48">
            <v>2888.3129023710399</v>
          </cell>
          <cell r="O48">
            <v>2695.7502458795861</v>
          </cell>
          <cell r="P48">
            <v>2516.0256640456969</v>
          </cell>
        </row>
        <row r="49">
          <cell r="C49" t="str">
            <v>Dedicated Circuit AMI - Slab Heat</v>
          </cell>
          <cell r="D49" t="str">
            <v>DCSH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0.63518692160000889</v>
          </cell>
          <cell r="N49">
            <v>0.59283926567550072</v>
          </cell>
          <cell r="O49">
            <v>0.55331491089482465</v>
          </cell>
          <cell r="P49">
            <v>0.51642562890921517</v>
          </cell>
        </row>
        <row r="50">
          <cell r="C50" t="str">
            <v>Dedicated Circuit AMI - Hot Water</v>
          </cell>
          <cell r="D50" t="str">
            <v>DCHW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0.63518692160000889</v>
          </cell>
          <cell r="N50">
            <v>0.59283926567550072</v>
          </cell>
          <cell r="O50">
            <v>0.55331491089482465</v>
          </cell>
          <cell r="P50">
            <v>0.51642562890921517</v>
          </cell>
        </row>
        <row r="51">
          <cell r="C51" t="str">
            <v>New Tariff 4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C52" t="str">
            <v>New Tariff 5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C53" t="str">
            <v>New Tariff 6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C54" t="str">
            <v>New Tariff 7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C55" t="str">
            <v>New Tariff 8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C56" t="str">
            <v>New Tariff 9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C57" t="str">
            <v>New Tariff 10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New Tariff 11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Non-Residential Single Rate</v>
          </cell>
          <cell r="D59" t="str">
            <v>ND1</v>
          </cell>
          <cell r="E59">
            <v>46824.647540983606</v>
          </cell>
          <cell r="F59">
            <v>46508</v>
          </cell>
          <cell r="G59">
            <v>45639.158346372824</v>
          </cell>
          <cell r="H59">
            <v>45098.827864196559</v>
          </cell>
          <cell r="I59">
            <v>44492.298364043898</v>
          </cell>
          <cell r="J59">
            <v>43712.279208961234</v>
          </cell>
          <cell r="K59">
            <v>42829.004715089482</v>
          </cell>
          <cell r="L59">
            <v>42034.496199154091</v>
          </cell>
          <cell r="M59">
            <v>41103.565089738826</v>
          </cell>
          <cell r="N59">
            <v>40268.57799858522</v>
          </cell>
          <cell r="O59">
            <v>39450.55302351257</v>
          </cell>
          <cell r="P59">
            <v>38649.145592269408</v>
          </cell>
        </row>
        <row r="60">
          <cell r="C60" t="str">
            <v>Non-Residential Single Rate (R)</v>
          </cell>
          <cell r="D60" t="str">
            <v>ND1.R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New Tariff 2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New Tariff 3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New Tariff 4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New Tariff 5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New Tariff 6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C66" t="str">
            <v>New Tariff 7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C67" t="str">
            <v>New Tariff 8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C68" t="str">
            <v>New Tariff 9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C69" t="str">
            <v>New Tariff 10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C70" t="str">
            <v>New Tariff 11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C71" t="str">
            <v>Non-Residential Two Rate 5d</v>
          </cell>
          <cell r="D71" t="str">
            <v>ND2</v>
          </cell>
          <cell r="E71">
            <v>35188.97267759563</v>
          </cell>
          <cell r="F71">
            <v>34847</v>
          </cell>
          <cell r="G71">
            <v>36203.852879336635</v>
          </cell>
          <cell r="H71">
            <v>37538.998419280855</v>
          </cell>
          <cell r="I71">
            <v>38734.990541541214</v>
          </cell>
          <cell r="J71">
            <v>40531.179870363951</v>
          </cell>
          <cell r="K71">
            <v>41529.577812759875</v>
          </cell>
          <cell r="L71">
            <v>43069.554886478509</v>
          </cell>
          <cell r="M71">
            <v>44225.41412447788</v>
          </cell>
          <cell r="N71">
            <v>45558.016893705222</v>
          </cell>
          <cell r="O71">
            <v>46930.773727641921</v>
          </cell>
          <cell r="P71">
            <v>48344.894550918121</v>
          </cell>
        </row>
        <row r="72">
          <cell r="C72" t="str">
            <v>Business Sunraysia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Non-Residential Interval</v>
          </cell>
          <cell r="D73" t="str">
            <v>ND5</v>
          </cell>
          <cell r="E73">
            <v>4977.8497267759567</v>
          </cell>
          <cell r="F73">
            <v>6135</v>
          </cell>
          <cell r="G73">
            <v>6316.7028837948783</v>
          </cell>
          <cell r="H73">
            <v>6594.2403711991074</v>
          </cell>
          <cell r="I73">
            <v>6918.7722034805565</v>
          </cell>
          <cell r="J73">
            <v>7070.6273763143163</v>
          </cell>
          <cell r="K73">
            <v>7293.8366569035034</v>
          </cell>
          <cell r="L73">
            <v>7640.2739578910532</v>
          </cell>
          <cell r="M73">
            <v>7616.979631087298</v>
          </cell>
          <cell r="N73">
            <v>7846.4949075517679</v>
          </cell>
          <cell r="O73">
            <v>8082.9259517722085</v>
          </cell>
          <cell r="P73">
            <v>8326.4811500677861</v>
          </cell>
        </row>
        <row r="74">
          <cell r="C74" t="str">
            <v>Non-Residential AMI</v>
          </cell>
          <cell r="D74" t="str">
            <v>ND7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C75" t="str">
            <v>New Tariff 4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C76" t="str">
            <v>New Tariff 5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C77" t="str">
            <v>New Tariff 6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New Tariff 7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New Tariff 8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New Tariff 9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New Tariff 10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New Tariff 11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Non-Residential Two Rate 7d</v>
          </cell>
          <cell r="D83" t="str">
            <v>ND3</v>
          </cell>
          <cell r="E83">
            <v>9842.4617486338793</v>
          </cell>
          <cell r="F83">
            <v>9740</v>
          </cell>
          <cell r="G83">
            <v>9565.77083909459</v>
          </cell>
          <cell r="H83">
            <v>9461.1642318549602</v>
          </cell>
          <cell r="I83">
            <v>9288.4765429580548</v>
          </cell>
          <cell r="J83">
            <v>9131.786825203335</v>
          </cell>
          <cell r="K83">
            <v>8960.4434162848283</v>
          </cell>
          <cell r="L83">
            <v>8712.0602026854449</v>
          </cell>
          <cell r="M83">
            <v>8595.3764262375553</v>
          </cell>
          <cell r="N83">
            <v>8419.1151004361345</v>
          </cell>
          <cell r="O83">
            <v>8246.4682824157171</v>
          </cell>
          <cell r="P83">
            <v>8077.3618511719369</v>
          </cell>
        </row>
        <row r="84">
          <cell r="C84" t="str">
            <v>New Tariff  1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New Tariff  2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C86" t="str">
            <v>New Tariff  3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C87" t="str">
            <v>New Tariff  4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C88" t="str">
            <v>New Tariff  5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C89" t="str">
            <v>New Tariff  6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New Tariff  7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New Tariff  8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New Tariff  9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C93" t="str">
            <v>New Tariff  10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New Tariff  11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Unmetered supplies</v>
          </cell>
          <cell r="D95" t="str">
            <v>PL2</v>
          </cell>
          <cell r="E95">
            <v>6255.2076502732243</v>
          </cell>
          <cell r="F95">
            <v>6291</v>
          </cell>
          <cell r="G95">
            <v>6350.3072319222565</v>
          </cell>
          <cell r="H95">
            <v>6435.5428360666301</v>
          </cell>
          <cell r="I95">
            <v>6477.6312693888203</v>
          </cell>
          <cell r="J95">
            <v>6538.1609380944283</v>
          </cell>
          <cell r="K95">
            <v>6622.7442047615868</v>
          </cell>
          <cell r="L95">
            <v>6669.0160278564408</v>
          </cell>
          <cell r="M95">
            <v>6736.6041569173321</v>
          </cell>
          <cell r="N95">
            <v>6800.1377228354695</v>
          </cell>
          <cell r="O95">
            <v>6864.2704799639332</v>
          </cell>
          <cell r="P95">
            <v>6929.0080793330308</v>
          </cell>
        </row>
        <row r="96">
          <cell r="C96" t="str">
            <v>New Tariff 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New Tariff 2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Large Low Voltage Demand (kVa)</v>
          </cell>
          <cell r="D98" t="str">
            <v>DLk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1.0909119527594675</v>
          </cell>
          <cell r="N98">
            <v>1.0975157233886099</v>
          </cell>
          <cell r="O98">
            <v>1.1041594695505275</v>
          </cell>
          <cell r="P98">
            <v>1.1108434332347303</v>
          </cell>
        </row>
        <row r="99">
          <cell r="C99" t="str">
            <v>Large Low Voltage Demand Docklands (kVa)</v>
          </cell>
          <cell r="D99" t="str">
            <v>DLDKk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1.0909119527594675</v>
          </cell>
          <cell r="N99">
            <v>1.0975157233886099</v>
          </cell>
          <cell r="O99">
            <v>1.1041594695505275</v>
          </cell>
          <cell r="P99">
            <v>1.1108434332347303</v>
          </cell>
        </row>
        <row r="100">
          <cell r="C100" t="str">
            <v>Large Low Voltage Demand CXX (kVa)</v>
          </cell>
          <cell r="D100" t="str">
            <v>DLCXXk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1.0909119527594675</v>
          </cell>
          <cell r="N100">
            <v>1.0975157233886099</v>
          </cell>
          <cell r="O100">
            <v>1.1041594695505275</v>
          </cell>
          <cell r="P100">
            <v>1.1108434332347303</v>
          </cell>
        </row>
        <row r="101">
          <cell r="C101" t="str">
            <v>New Tariff 6</v>
          </cell>
          <cell r="D101" t="str">
            <v/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C102" t="str">
            <v>New Tariff 7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C103" t="str">
            <v>New Tariff 8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C104" t="str">
            <v>New Tariff 9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C105" t="str">
            <v>New Tariff 10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New Tariff 11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Large Low Voltage Demand</v>
          </cell>
          <cell r="D107" t="str">
            <v>DL</v>
          </cell>
          <cell r="E107">
            <v>711.39617486338796</v>
          </cell>
          <cell r="F107">
            <v>729</v>
          </cell>
          <cell r="G107">
            <v>737.94315968935666</v>
          </cell>
          <cell r="H107">
            <v>756.83765347843189</v>
          </cell>
          <cell r="I107">
            <v>758.95835211157771</v>
          </cell>
          <cell r="J107">
            <v>778.56537811723967</v>
          </cell>
          <cell r="K107">
            <v>795.40104173489328</v>
          </cell>
          <cell r="L107">
            <v>799.68840429972443</v>
          </cell>
          <cell r="M107">
            <v>790.91116575061403</v>
          </cell>
          <cell r="N107">
            <v>795.6988994567422</v>
          </cell>
          <cell r="O107">
            <v>800.51561542413231</v>
          </cell>
          <cell r="P107">
            <v>805.36148909517942</v>
          </cell>
        </row>
        <row r="108">
          <cell r="C108" t="str">
            <v>Large Low Voltage Demand A</v>
          </cell>
          <cell r="D108" t="str">
            <v>DL.A</v>
          </cell>
          <cell r="E108">
            <v>1.8306010928961749</v>
          </cell>
          <cell r="F108">
            <v>1</v>
          </cell>
          <cell r="G108">
            <v>0.99607004966250778</v>
          </cell>
          <cell r="H108">
            <v>1.0465893748870114</v>
          </cell>
          <cell r="I108">
            <v>1.0625670349547611</v>
          </cell>
          <cell r="J108">
            <v>1.0718825186700247</v>
          </cell>
          <cell r="K108">
            <v>1.0825346299989507</v>
          </cell>
          <cell r="L108">
            <v>1.0880100476714902</v>
          </cell>
          <cell r="M108">
            <v>1.0909119527594668</v>
          </cell>
          <cell r="N108">
            <v>1.0975157233886088</v>
          </cell>
          <cell r="O108">
            <v>1.1041594695505259</v>
          </cell>
          <cell r="P108">
            <v>1.1108434332347286</v>
          </cell>
        </row>
        <row r="109">
          <cell r="C109" t="str">
            <v>Large Low Voltage Demand C</v>
          </cell>
          <cell r="D109" t="str">
            <v>DL.C</v>
          </cell>
          <cell r="E109">
            <v>464.43715846994536</v>
          </cell>
          <cell r="F109">
            <v>471</v>
          </cell>
          <cell r="G109">
            <v>480.39961435002596</v>
          </cell>
          <cell r="H109">
            <v>487.47115608532192</v>
          </cell>
          <cell r="I109">
            <v>493.88333658377587</v>
          </cell>
          <cell r="J109">
            <v>504.71486793292729</v>
          </cell>
          <cell r="K109">
            <v>510.89324374742637</v>
          </cell>
          <cell r="L109">
            <v>510.19980736679207</v>
          </cell>
          <cell r="M109">
            <v>517.09226560798766</v>
          </cell>
          <cell r="N109">
            <v>520.22245288620115</v>
          </cell>
          <cell r="O109">
            <v>523.37158856694998</v>
          </cell>
          <cell r="P109">
            <v>526.53978735326211</v>
          </cell>
        </row>
        <row r="110">
          <cell r="C110" t="str">
            <v>Large Low Voltage Demand S</v>
          </cell>
          <cell r="D110" t="str">
            <v>DL.S</v>
          </cell>
          <cell r="E110">
            <v>62.07377049180328</v>
          </cell>
          <cell r="F110">
            <v>60</v>
          </cell>
          <cell r="G110">
            <v>60.591759871642125</v>
          </cell>
          <cell r="H110">
            <v>61.867542532534983</v>
          </cell>
          <cell r="I110">
            <v>63.108853930857002</v>
          </cell>
          <cell r="J110">
            <v>63.946189401579794</v>
          </cell>
          <cell r="K110">
            <v>65.024484747592638</v>
          </cell>
          <cell r="L110">
            <v>65.362461425482294</v>
          </cell>
          <cell r="M110">
            <v>65.454717165568084</v>
          </cell>
          <cell r="N110">
            <v>65.850943403316634</v>
          </cell>
          <cell r="O110">
            <v>66.24956817303169</v>
          </cell>
          <cell r="P110">
            <v>66.650605994083875</v>
          </cell>
        </row>
        <row r="111">
          <cell r="C111" t="str">
            <v>Large Low Voltage Demand Docklands</v>
          </cell>
          <cell r="D111" t="str">
            <v>DL.DK</v>
          </cell>
          <cell r="E111">
            <v>8</v>
          </cell>
          <cell r="F111">
            <v>8</v>
          </cell>
          <cell r="G111">
            <v>8.0902303894380498</v>
          </cell>
          <cell r="H111">
            <v>8.3426232641511699</v>
          </cell>
          <cell r="I111">
            <v>8.3727113992474926</v>
          </cell>
          <cell r="J111">
            <v>8.6149676084865412</v>
          </cell>
          <cell r="K111">
            <v>8.7058541646523331</v>
          </cell>
          <cell r="L111">
            <v>8.7264317367735131</v>
          </cell>
          <cell r="M111">
            <v>8.7272956220757347</v>
          </cell>
          <cell r="N111">
            <v>8.7801257871088705</v>
          </cell>
          <cell r="O111">
            <v>8.8332757564042073</v>
          </cell>
          <cell r="P111">
            <v>8.8867474658778285</v>
          </cell>
        </row>
        <row r="112">
          <cell r="C112" t="str">
            <v>Large Low Voltage Demand CXX</v>
          </cell>
          <cell r="D112" t="str">
            <v>DL.CXX</v>
          </cell>
          <cell r="E112">
            <v>638.77868852459017</v>
          </cell>
          <cell r="F112">
            <v>706</v>
          </cell>
          <cell r="G112">
            <v>717.15136197867309</v>
          </cell>
          <cell r="H112">
            <v>717.85362526989627</v>
          </cell>
          <cell r="I112">
            <v>733.05412702141905</v>
          </cell>
          <cell r="J112">
            <v>745.24707011177895</v>
          </cell>
          <cell r="K112">
            <v>759.29955068291781</v>
          </cell>
          <cell r="L112">
            <v>767.57438137153224</v>
          </cell>
          <cell r="M112">
            <v>761.45654302610831</v>
          </cell>
          <cell r="N112">
            <v>766.06597492524963</v>
          </cell>
          <cell r="O112">
            <v>770.70330974626802</v>
          </cell>
          <cell r="P112">
            <v>775.36871639784158</v>
          </cell>
        </row>
        <row r="113">
          <cell r="C113" t="str">
            <v>Large Low Voltage Demand EN.R</v>
          </cell>
          <cell r="D113" t="str">
            <v>DL.R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C114" t="str">
            <v>Large Low Voltage Demand EN.NR</v>
          </cell>
          <cell r="D114" t="str">
            <v>DL.NR</v>
          </cell>
          <cell r="E114">
            <v>8.0081967213114762</v>
          </cell>
          <cell r="F114">
            <v>10</v>
          </cell>
          <cell r="G114">
            <v>10.089243534785099</v>
          </cell>
          <cell r="H114">
            <v>10.280534337499292</v>
          </cell>
          <cell r="I114">
            <v>10.573938325020533</v>
          </cell>
          <cell r="J114">
            <v>10.627813128113667</v>
          </cell>
          <cell r="K114">
            <v>10.782790527389785</v>
          </cell>
          <cell r="L114">
            <v>10.828511056161913</v>
          </cell>
          <cell r="M114">
            <v>9.8182075748351991</v>
          </cell>
          <cell r="N114">
            <v>9.8776415104974777</v>
          </cell>
          <cell r="O114">
            <v>9.9374352259547329</v>
          </cell>
          <cell r="P114">
            <v>9.9975908991125575</v>
          </cell>
        </row>
        <row r="115">
          <cell r="C115" t="str">
            <v>Large Low Voltage Demand EN.R CXX</v>
          </cell>
          <cell r="D115" t="str">
            <v>DL.CXXR</v>
          </cell>
          <cell r="E115">
            <v>0</v>
          </cell>
          <cell r="F115">
            <v>1</v>
          </cell>
          <cell r="G115">
            <v>1.0144148434080362</v>
          </cell>
          <cell r="H115">
            <v>1.0214629636284454</v>
          </cell>
          <cell r="I115">
            <v>1.0453893583853129</v>
          </cell>
          <cell r="J115">
            <v>1.0752115050043893</v>
          </cell>
          <cell r="K115">
            <v>1.0807536548212699</v>
          </cell>
          <cell r="L115">
            <v>1.0868173725120589</v>
          </cell>
          <cell r="M115">
            <v>1.0909119527594675</v>
          </cell>
          <cell r="N115">
            <v>1.0975157233886099</v>
          </cell>
          <cell r="O115">
            <v>1.1041594695505275</v>
          </cell>
          <cell r="P115">
            <v>1.1108434332347303</v>
          </cell>
        </row>
        <row r="116">
          <cell r="C116" t="str">
            <v>Large Low Voltage Demand EN.NR CXX</v>
          </cell>
          <cell r="D116" t="str">
            <v>DL.CXXNR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C117" t="str">
            <v>New Tariff 10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New Tariff 11</v>
          </cell>
          <cell r="D118" t="str">
            <v/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C119" t="str">
            <v>High Voltage Demand</v>
          </cell>
          <cell r="D119" t="str">
            <v>DH</v>
          </cell>
          <cell r="E119">
            <v>100.99726775956285</v>
          </cell>
          <cell r="F119">
            <v>101</v>
          </cell>
          <cell r="G119">
            <v>100.74235997661907</v>
          </cell>
          <cell r="H119">
            <v>103.66573187234287</v>
          </cell>
          <cell r="I119">
            <v>102.76137286861584</v>
          </cell>
          <cell r="J119">
            <v>104.02860213532016</v>
          </cell>
          <cell r="K119">
            <v>103.69143885187019</v>
          </cell>
          <cell r="L119">
            <v>103.7734907133671</v>
          </cell>
          <cell r="M119">
            <v>102.25911229595262</v>
          </cell>
          <cell r="N119">
            <v>102.12489721106418</v>
          </cell>
          <cell r="O119">
            <v>101.99085828347465</v>
          </cell>
          <cell r="P119">
            <v>101.85699528197759</v>
          </cell>
        </row>
        <row r="120">
          <cell r="C120" t="str">
            <v>High Voltage Demand A</v>
          </cell>
          <cell r="D120" t="str">
            <v>DH.A</v>
          </cell>
          <cell r="E120">
            <v>3</v>
          </cell>
          <cell r="F120">
            <v>3</v>
          </cell>
          <cell r="G120">
            <v>2.991562595034376</v>
          </cell>
          <cell r="H120">
            <v>2.9898304509620091</v>
          </cell>
          <cell r="I120">
            <v>3.0621799982506035</v>
          </cell>
          <cell r="J120">
            <v>3.0395050038043547</v>
          </cell>
          <cell r="K120">
            <v>3.0712804575126107</v>
          </cell>
          <cell r="L120">
            <v>3.0264385243124678</v>
          </cell>
          <cell r="M120">
            <v>2.0451822459190518</v>
          </cell>
          <cell r="N120">
            <v>2.0424979442212829</v>
          </cell>
          <cell r="O120">
            <v>2.0398171656694926</v>
          </cell>
          <cell r="P120">
            <v>2.0371399056395512</v>
          </cell>
        </row>
        <row r="121">
          <cell r="C121" t="str">
            <v>High Voltage Demand C</v>
          </cell>
          <cell r="D121" t="str">
            <v>DH.C</v>
          </cell>
          <cell r="E121">
            <v>46.587431693989068</v>
          </cell>
          <cell r="F121">
            <v>47</v>
          </cell>
          <cell r="G121">
            <v>47.638877326360301</v>
          </cell>
          <cell r="H121">
            <v>47.609720030177428</v>
          </cell>
          <cell r="I121">
            <v>49.061061918760196</v>
          </cell>
          <cell r="J121">
            <v>47.770294589972423</v>
          </cell>
          <cell r="K121">
            <v>46.973184000612946</v>
          </cell>
          <cell r="L121">
            <v>48.445856623856308</v>
          </cell>
          <cell r="M121">
            <v>48.061782779097726</v>
          </cell>
          <cell r="N121">
            <v>47.998701689200153</v>
          </cell>
          <cell r="O121">
            <v>47.935703393233069</v>
          </cell>
          <cell r="P121">
            <v>47.872787782529443</v>
          </cell>
        </row>
        <row r="122">
          <cell r="C122" t="str">
            <v>High Voltage Demand D1</v>
          </cell>
          <cell r="D122" t="str">
            <v>DH.D1</v>
          </cell>
          <cell r="E122">
            <v>1</v>
          </cell>
          <cell r="F122">
            <v>1</v>
          </cell>
          <cell r="G122">
            <v>1.0139190267444795</v>
          </cell>
          <cell r="H122">
            <v>1.0376555296442409</v>
          </cell>
          <cell r="I122">
            <v>1.0395945594546934</v>
          </cell>
          <cell r="J122">
            <v>1.007011008926225</v>
          </cell>
          <cell r="K122">
            <v>1.0100405901546936</v>
          </cell>
          <cell r="L122">
            <v>1.01559421523132</v>
          </cell>
          <cell r="M122">
            <v>1.0225911229595261</v>
          </cell>
          <cell r="N122">
            <v>1.0212489721106417</v>
          </cell>
          <cell r="O122">
            <v>1.0199085828347465</v>
          </cell>
          <cell r="P122">
            <v>1.0185699528197758</v>
          </cell>
        </row>
        <row r="123">
          <cell r="C123" t="str">
            <v>High Voltage Demand D2</v>
          </cell>
          <cell r="D123" t="str">
            <v>DH.D2</v>
          </cell>
          <cell r="E123">
            <v>1</v>
          </cell>
          <cell r="F123">
            <v>1</v>
          </cell>
          <cell r="G123">
            <v>0.99634920293618001</v>
          </cell>
          <cell r="H123">
            <v>1.0189629212770475</v>
          </cell>
          <cell r="I123">
            <v>1.0292922257231139</v>
          </cell>
          <cell r="J123">
            <v>1.0409704531109256</v>
          </cell>
          <cell r="K123">
            <v>1.0199299677072573</v>
          </cell>
          <cell r="L123">
            <v>1.0044854262474865</v>
          </cell>
          <cell r="M123">
            <v>1.0225911229595261</v>
          </cell>
          <cell r="N123">
            <v>1.0212489721106417</v>
          </cell>
          <cell r="O123">
            <v>1.0199085828347465</v>
          </cell>
          <cell r="P123">
            <v>1.0185699528197758</v>
          </cell>
        </row>
        <row r="124">
          <cell r="C124" t="str">
            <v>High Voltage Demand Docklands</v>
          </cell>
          <cell r="D124" t="str">
            <v>DH.DK</v>
          </cell>
          <cell r="E124">
            <v>1</v>
          </cell>
          <cell r="F124">
            <v>1</v>
          </cell>
          <cell r="G124">
            <v>1.0122117204713788</v>
          </cell>
          <cell r="H124">
            <v>1.0205182212046628</v>
          </cell>
          <cell r="I124">
            <v>1.015606987385955</v>
          </cell>
          <cell r="J124">
            <v>1.0313070680784915</v>
          </cell>
          <cell r="K124">
            <v>1.0195345628999408</v>
          </cell>
          <cell r="L124">
            <v>1.0380717121823619</v>
          </cell>
          <cell r="M124">
            <v>1.0225911229595261</v>
          </cell>
          <cell r="N124">
            <v>1.0212489721106417</v>
          </cell>
          <cell r="O124">
            <v>1.0199085828347465</v>
          </cell>
          <cell r="P124">
            <v>1.0185699528197758</v>
          </cell>
        </row>
        <row r="125">
          <cell r="C125" t="str">
            <v>High Voltage Demand D3</v>
          </cell>
          <cell r="D125" t="str">
            <v>DH.D3</v>
          </cell>
          <cell r="E125">
            <v>1</v>
          </cell>
          <cell r="F125">
            <v>1</v>
          </cell>
          <cell r="G125">
            <v>0.99158582713792964</v>
          </cell>
          <cell r="H125">
            <v>1.0045155871775746</v>
          </cell>
          <cell r="I125">
            <v>1.0188956436314676</v>
          </cell>
          <cell r="J125">
            <v>1.020977633098529</v>
          </cell>
          <cell r="K125">
            <v>1.0243257472308989</v>
          </cell>
          <cell r="L125">
            <v>1.0206246668483754</v>
          </cell>
          <cell r="M125">
            <v>1.0225911229595261</v>
          </cell>
          <cell r="N125">
            <v>1.0212489721106417</v>
          </cell>
          <cell r="O125">
            <v>1.0199085828347465</v>
          </cell>
          <cell r="P125">
            <v>1.0185699528197758</v>
          </cell>
        </row>
        <row r="126">
          <cell r="C126" t="str">
            <v>High Voltage Demand D4</v>
          </cell>
          <cell r="D126" t="str">
            <v>DH.D4</v>
          </cell>
          <cell r="E126">
            <v>1</v>
          </cell>
          <cell r="F126">
            <v>1</v>
          </cell>
          <cell r="G126">
            <v>1.0043980632039413</v>
          </cell>
          <cell r="H126">
            <v>1.0159065606894919</v>
          </cell>
          <cell r="I126">
            <v>1.0257345213572155</v>
          </cell>
          <cell r="J126">
            <v>1.0193502035591089</v>
          </cell>
          <cell r="K126">
            <v>1.0435023160372601</v>
          </cell>
          <cell r="L126">
            <v>1.0092515516527263</v>
          </cell>
          <cell r="M126">
            <v>1.0225911229595261</v>
          </cell>
          <cell r="N126">
            <v>1.0212489721106417</v>
          </cell>
          <cell r="O126">
            <v>1.0199085828347465</v>
          </cell>
          <cell r="P126">
            <v>1.0185699528197758</v>
          </cell>
        </row>
        <row r="127">
          <cell r="C127" t="str">
            <v>High Voltage Demand D5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8">
          <cell r="C128" t="str">
            <v>High Voltage Demand EN.R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</row>
        <row r="129">
          <cell r="C129" t="str">
            <v>High Voltage Demand EN.NR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C130" t="str">
            <v>New Tariff 11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C131" t="str">
            <v>New Tariff 1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C132" t="str">
            <v>New Tariff 2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C133" t="str">
            <v>High Voltage Demand (kVa)</v>
          </cell>
          <cell r="D133" t="str">
            <v>DHk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1.0225911229595261</v>
          </cell>
          <cell r="N133">
            <v>1.0212489721106417</v>
          </cell>
          <cell r="O133">
            <v>1.0199085828347465</v>
          </cell>
          <cell r="P133">
            <v>1.0185699528197758</v>
          </cell>
        </row>
        <row r="134">
          <cell r="C134" t="str">
            <v>High Voltage Demand Docklands (kVa)</v>
          </cell>
          <cell r="D134" t="str">
            <v>DHDKk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1.0225911229595261</v>
          </cell>
          <cell r="N134">
            <v>1.0212489721106417</v>
          </cell>
          <cell r="O134">
            <v>1.0199085828347465</v>
          </cell>
          <cell r="P134">
            <v>1.0185699528197758</v>
          </cell>
        </row>
        <row r="135">
          <cell r="C135" t="str">
            <v>New Tariff 5</v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C136" t="str">
            <v>New Tariff 6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C137" t="str">
            <v>New Tariff 7</v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C138" t="str">
            <v>New Tariff 8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C139" t="str">
            <v>New Tariff 9</v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C140" t="str">
            <v>New Tariff 10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C141" t="str">
            <v>New Tariff 11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C142" t="str">
            <v>New Tariff 12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C143" t="str">
            <v>New Tariff 1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C144" t="str">
            <v>Subtransmission Demand A</v>
          </cell>
          <cell r="D144" t="str">
            <v>DS.A</v>
          </cell>
          <cell r="E144">
            <v>3</v>
          </cell>
          <cell r="F144">
            <v>3</v>
          </cell>
          <cell r="G144">
            <v>3.0074424839247258</v>
          </cell>
          <cell r="H144">
            <v>3.0055171763996889</v>
          </cell>
          <cell r="I144">
            <v>3.0004040696526366</v>
          </cell>
          <cell r="J144">
            <v>3.0038912700258082</v>
          </cell>
          <cell r="K144">
            <v>2.9906591860031968</v>
          </cell>
          <cell r="L144">
            <v>3.0098499048163503</v>
          </cell>
          <cell r="M144">
            <v>3</v>
          </cell>
          <cell r="N144">
            <v>3</v>
          </cell>
          <cell r="O144">
            <v>3</v>
          </cell>
          <cell r="P144">
            <v>3</v>
          </cell>
        </row>
        <row r="145">
          <cell r="C145" t="str">
            <v>Subtransmission Demand G</v>
          </cell>
          <cell r="D145" t="str">
            <v>DS.G</v>
          </cell>
          <cell r="E145">
            <v>3.5027322404371586</v>
          </cell>
          <cell r="F145">
            <v>4</v>
          </cell>
          <cell r="G145">
            <v>3.9952712300346698</v>
          </cell>
          <cell r="H145">
            <v>3.9852948711076599</v>
          </cell>
          <cell r="I145">
            <v>3.9941644791239375</v>
          </cell>
          <cell r="J145">
            <v>3.9917886383695018</v>
          </cell>
          <cell r="K145">
            <v>3.9996393205383289</v>
          </cell>
          <cell r="L145">
            <v>4.0055226054263908</v>
          </cell>
          <cell r="M145">
            <v>4</v>
          </cell>
          <cell r="N145">
            <v>4</v>
          </cell>
          <cell r="O145">
            <v>4</v>
          </cell>
          <cell r="P145">
            <v>4</v>
          </cell>
        </row>
        <row r="146">
          <cell r="C146" t="str">
            <v>Subtransmission Demand S</v>
          </cell>
          <cell r="D146" t="str">
            <v>DS.S</v>
          </cell>
          <cell r="E146">
            <v>2</v>
          </cell>
          <cell r="F146">
            <v>2</v>
          </cell>
          <cell r="G146">
            <v>1.9937097092294334</v>
          </cell>
          <cell r="H146">
            <v>1.9996592342780704</v>
          </cell>
          <cell r="I146">
            <v>2.0025471422222934</v>
          </cell>
          <cell r="J146">
            <v>2.0042202933679709</v>
          </cell>
          <cell r="K146">
            <v>2.0025286993909277</v>
          </cell>
          <cell r="L146">
            <v>1.9989094310815387</v>
          </cell>
          <cell r="M146">
            <v>2</v>
          </cell>
          <cell r="N146">
            <v>2</v>
          </cell>
          <cell r="O146">
            <v>2</v>
          </cell>
          <cell r="P146">
            <v>2</v>
          </cell>
        </row>
        <row r="147">
          <cell r="C147" t="str">
            <v>Subtransmission Demand (kVa)</v>
          </cell>
          <cell r="D147" t="str">
            <v>DSk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1</v>
          </cell>
          <cell r="N147">
            <v>1</v>
          </cell>
          <cell r="O147">
            <v>1</v>
          </cell>
          <cell r="P147">
            <v>1</v>
          </cell>
        </row>
        <row r="148">
          <cell r="C148" t="str">
            <v>New Tariff 5</v>
          </cell>
          <cell r="D148" t="str">
            <v/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C149" t="str">
            <v>New Tariff 6</v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C150" t="str">
            <v>New Tariff 7</v>
          </cell>
          <cell r="D150" t="str">
            <v/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</row>
        <row r="151">
          <cell r="C151" t="str">
            <v>New Tariff 8</v>
          </cell>
          <cell r="D151" t="str">
            <v/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C152" t="str">
            <v>New Tariff 9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C153" t="str">
            <v>New Tariff 10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C154" t="str">
            <v>New Tariff 11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C155" t="str">
            <v>Total</v>
          </cell>
          <cell r="E155">
            <v>681345.61202185799</v>
          </cell>
          <cell r="F155">
            <v>685179</v>
          </cell>
          <cell r="G155">
            <v>698685.89853342972</v>
          </cell>
          <cell r="H155">
            <v>713772.80431856378</v>
          </cell>
          <cell r="I155">
            <v>729599.05420697434</v>
          </cell>
          <cell r="J155">
            <v>744566.10116056271</v>
          </cell>
          <cell r="K155">
            <v>758615.83607176773</v>
          </cell>
          <cell r="L155">
            <v>773079.31493695849</v>
          </cell>
          <cell r="M155">
            <v>787968.19811307767</v>
          </cell>
          <cell r="N155">
            <v>803294.61592889449</v>
          </cell>
          <cell r="O155">
            <v>819071.18943064881</v>
          </cell>
          <cell r="P155">
            <v>835311.05219109275</v>
          </cell>
        </row>
        <row r="164">
          <cell r="C164" t="str">
            <v>Network Tariffs</v>
          </cell>
          <cell r="D164" t="str">
            <v>Code</v>
          </cell>
          <cell r="E164">
            <v>2008</v>
          </cell>
          <cell r="F164">
            <v>2009</v>
          </cell>
          <cell r="G164">
            <v>2010</v>
          </cell>
          <cell r="H164">
            <v>2011</v>
          </cell>
          <cell r="I164">
            <v>2012</v>
          </cell>
          <cell r="J164">
            <v>2013</v>
          </cell>
          <cell r="K164">
            <v>2014</v>
          </cell>
          <cell r="L164">
            <v>2015</v>
          </cell>
          <cell r="M164">
            <v>2016</v>
          </cell>
          <cell r="N164">
            <v>2017</v>
          </cell>
          <cell r="O164">
            <v>2018</v>
          </cell>
          <cell r="P164">
            <v>2019</v>
          </cell>
        </row>
        <row r="165">
          <cell r="E165" t="str">
            <v>kWh</v>
          </cell>
          <cell r="F165" t="str">
            <v>kWh</v>
          </cell>
          <cell r="G165" t="str">
            <v>kWh</v>
          </cell>
          <cell r="H165" t="str">
            <v>kWh</v>
          </cell>
          <cell r="I165" t="str">
            <v>kWh</v>
          </cell>
          <cell r="J165" t="str">
            <v>kWh</v>
          </cell>
          <cell r="K165" t="str">
            <v>kWh</v>
          </cell>
          <cell r="L165" t="str">
            <v>kWh</v>
          </cell>
          <cell r="M165" t="str">
            <v>kWh</v>
          </cell>
          <cell r="N165" t="str">
            <v>kWh</v>
          </cell>
          <cell r="O165" t="str">
            <v>kWh</v>
          </cell>
          <cell r="P165" t="str">
            <v>kWh</v>
          </cell>
        </row>
        <row r="166">
          <cell r="C166" t="str">
            <v>Residential Single Rate</v>
          </cell>
          <cell r="D166" t="str">
            <v>D1</v>
          </cell>
          <cell r="E166">
            <v>2410779183.8328128</v>
          </cell>
          <cell r="F166">
            <v>2547889077.6472316</v>
          </cell>
          <cell r="G166">
            <v>2549423757.4562445</v>
          </cell>
          <cell r="H166">
            <v>2552866204.9481435</v>
          </cell>
          <cell r="I166">
            <v>2548344695.8394732</v>
          </cell>
          <cell r="J166">
            <v>2523555885.1153412</v>
          </cell>
          <cell r="K166">
            <v>2497307159.1525073</v>
          </cell>
          <cell r="L166">
            <v>2502541469.4373012</v>
          </cell>
          <cell r="M166">
            <v>2537266837.1266379</v>
          </cell>
          <cell r="N166">
            <v>2587710346.6932158</v>
          </cell>
          <cell r="O166">
            <v>2643139521.482429</v>
          </cell>
          <cell r="P166">
            <v>2699755998.1741681</v>
          </cell>
        </row>
        <row r="167">
          <cell r="C167" t="str">
            <v>ClimateSaver</v>
          </cell>
          <cell r="D167" t="str">
            <v>D1.CS</v>
          </cell>
          <cell r="E167">
            <v>42482846.810000002</v>
          </cell>
          <cell r="F167">
            <v>38594490.956992589</v>
          </cell>
          <cell r="G167">
            <v>38594490.956992589</v>
          </cell>
          <cell r="H167">
            <v>38594490.956992589</v>
          </cell>
          <cell r="I167">
            <v>38594490.956992589</v>
          </cell>
          <cell r="J167">
            <v>38594490.956992589</v>
          </cell>
          <cell r="K167">
            <v>38594490.956992589</v>
          </cell>
          <cell r="L167">
            <v>38594490.956992589</v>
          </cell>
          <cell r="M167">
            <v>38594490.956992589</v>
          </cell>
          <cell r="N167">
            <v>38594490.956992589</v>
          </cell>
          <cell r="O167">
            <v>38594490.956992589</v>
          </cell>
          <cell r="P167">
            <v>38594490.956992589</v>
          </cell>
        </row>
        <row r="168">
          <cell r="C168" t="str">
            <v>ClimateSaver Interval</v>
          </cell>
          <cell r="D168" t="str">
            <v>D3.CS</v>
          </cell>
          <cell r="E168">
            <v>7318676.0900000008</v>
          </cell>
          <cell r="F168">
            <v>12615596.63265869</v>
          </cell>
          <cell r="G168">
            <v>12615596.63265869</v>
          </cell>
          <cell r="H168">
            <v>12615596.63265869</v>
          </cell>
          <cell r="I168">
            <v>12615596.63265869</v>
          </cell>
          <cell r="J168">
            <v>12615596.63265869</v>
          </cell>
          <cell r="K168">
            <v>12615596.63265869</v>
          </cell>
          <cell r="L168">
            <v>12615596.63265869</v>
          </cell>
          <cell r="M168">
            <v>12615596.63265869</v>
          </cell>
          <cell r="N168">
            <v>12615596.63265869</v>
          </cell>
          <cell r="O168">
            <v>12615596.63265869</v>
          </cell>
          <cell r="P168">
            <v>12615596.63265869</v>
          </cell>
        </row>
        <row r="169">
          <cell r="C169" t="str">
            <v>New Tariff 3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C170" t="str">
            <v>New Tariff 4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C171" t="str">
            <v>New Tariff 5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C172" t="str">
            <v>New Tariff 6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C173" t="str">
            <v>New Tariff 7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</row>
        <row r="174">
          <cell r="C174" t="str">
            <v>New Tariff 8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C175" t="str">
            <v>New Tariff 9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C176" t="str">
            <v>New Tariff 10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77">
          <cell r="C177" t="str">
            <v>New Tariff 11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C178" t="str">
            <v>Residential Two Rate 5d</v>
          </cell>
          <cell r="D178" t="str">
            <v>D2</v>
          </cell>
          <cell r="E178">
            <v>441583437.5193615</v>
          </cell>
          <cell r="F178">
            <v>437393285.49641371</v>
          </cell>
          <cell r="G178">
            <v>436273122.00592101</v>
          </cell>
          <cell r="H178">
            <v>427181947.54596138</v>
          </cell>
          <cell r="I178">
            <v>416480131.05015475</v>
          </cell>
          <cell r="J178">
            <v>403043027.47832167</v>
          </cell>
          <cell r="K178">
            <v>389851528.35675365</v>
          </cell>
          <cell r="L178">
            <v>381500762.63858151</v>
          </cell>
          <cell r="M178">
            <v>376529196.47163916</v>
          </cell>
          <cell r="N178">
            <v>372893496.77465618</v>
          </cell>
          <cell r="O178">
            <v>369553501.18652278</v>
          </cell>
          <cell r="P178">
            <v>366329316.13504392</v>
          </cell>
        </row>
        <row r="179">
          <cell r="C179" t="str">
            <v>Docklands Two Rate 5d</v>
          </cell>
          <cell r="D179" t="str">
            <v>D2.DK</v>
          </cell>
          <cell r="E179">
            <v>4583390.96</v>
          </cell>
          <cell r="F179">
            <v>4995829.3519479278</v>
          </cell>
          <cell r="G179">
            <v>5028978.7864280026</v>
          </cell>
          <cell r="H179">
            <v>5074955.7040280718</v>
          </cell>
          <cell r="I179">
            <v>5120178.0174002647</v>
          </cell>
          <cell r="J179">
            <v>5143978.6082505099</v>
          </cell>
          <cell r="K179">
            <v>5161486.8613460157</v>
          </cell>
          <cell r="L179">
            <v>5176808.2684389753</v>
          </cell>
          <cell r="M179">
            <v>5209420.5136593059</v>
          </cell>
          <cell r="N179">
            <v>5244411.6272079349</v>
          </cell>
          <cell r="O179">
            <v>5286475.0753815658</v>
          </cell>
          <cell r="P179">
            <v>5328875.8987229578</v>
          </cell>
        </row>
        <row r="180">
          <cell r="C180" t="str">
            <v>Residential Interval</v>
          </cell>
          <cell r="D180" t="str">
            <v>D3</v>
          </cell>
          <cell r="E180">
            <v>76412343.010000005</v>
          </cell>
          <cell r="F180">
            <v>93846689.370693922</v>
          </cell>
          <cell r="G180">
            <v>94469409.082779348</v>
          </cell>
          <cell r="H180">
            <v>95333088.696068138</v>
          </cell>
          <cell r="I180">
            <v>96182574.44946304</v>
          </cell>
          <cell r="J180">
            <v>96629679.318298548</v>
          </cell>
          <cell r="K180">
            <v>96958547.012660265</v>
          </cell>
          <cell r="L180">
            <v>97246373.302734256</v>
          </cell>
          <cell r="M180">
            <v>97858983.221047848</v>
          </cell>
          <cell r="N180">
            <v>98516317.123637661</v>
          </cell>
          <cell r="O180">
            <v>99306483.546728805</v>
          </cell>
          <cell r="P180">
            <v>100102987.63244657</v>
          </cell>
        </row>
        <row r="181">
          <cell r="C181" t="str">
            <v>Residential AMI</v>
          </cell>
          <cell r="D181" t="str">
            <v>D4</v>
          </cell>
          <cell r="E181">
            <v>0</v>
          </cell>
          <cell r="F181">
            <v>0</v>
          </cell>
          <cell r="G181">
            <v>5769050.9379841033</v>
          </cell>
          <cell r="H181">
            <v>13160583.886910044</v>
          </cell>
          <cell r="I181">
            <v>20857293.540649466</v>
          </cell>
          <cell r="J181">
            <v>25879950.967293695</v>
          </cell>
          <cell r="K181">
            <v>30173176.696851797</v>
          </cell>
          <cell r="L181">
            <v>34073589.681285515</v>
          </cell>
          <cell r="M181">
            <v>40819191.337837577</v>
          </cell>
          <cell r="N181">
            <v>48158184.589762866</v>
          </cell>
          <cell r="O181">
            <v>57240737.982011765</v>
          </cell>
          <cell r="P181">
            <v>67153463.564963251</v>
          </cell>
        </row>
        <row r="182">
          <cell r="C182" t="str">
            <v>Residential Docklands AMI</v>
          </cell>
          <cell r="D182" t="str">
            <v>D4.DK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C183" t="str">
            <v>New Tariff 5</v>
          </cell>
          <cell r="D183" t="str">
            <v/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C184" t="str">
            <v>New Tariff 6</v>
          </cell>
          <cell r="D184" t="str">
            <v/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C185" t="str">
            <v>New Tariff 7</v>
          </cell>
          <cell r="D185" t="str">
            <v/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C186" t="str">
            <v>New Tariff 8</v>
          </cell>
          <cell r="D186" t="str">
            <v/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7">
          <cell r="C187" t="str">
            <v>New Tariff 9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C188" t="str">
            <v>New Tariff 10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C189" t="str">
            <v>New Tariff 11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C190" t="str">
            <v>Dedicated circuit</v>
          </cell>
          <cell r="D190" t="str">
            <v>DD1</v>
          </cell>
          <cell r="E190">
            <v>531626403.27353764</v>
          </cell>
          <cell r="F190">
            <v>528407246.2858817</v>
          </cell>
          <cell r="G190">
            <v>506958245.76200157</v>
          </cell>
          <cell r="H190">
            <v>473164353.25831503</v>
          </cell>
          <cell r="I190">
            <v>441614080.05628961</v>
          </cell>
          <cell r="J190">
            <v>412167823.17715526</v>
          </cell>
          <cell r="K190">
            <v>384695951.28348267</v>
          </cell>
          <cell r="L190">
            <v>359048889.75516111</v>
          </cell>
          <cell r="M190">
            <v>335106978.89610201</v>
          </cell>
          <cell r="N190">
            <v>312770502.29289818</v>
          </cell>
          <cell r="O190">
            <v>291909828.60812026</v>
          </cell>
          <cell r="P190">
            <v>272440487.23694801</v>
          </cell>
        </row>
        <row r="191">
          <cell r="C191" t="str">
            <v>Hot Water Interval</v>
          </cell>
          <cell r="D191" t="str">
            <v>D3.HW</v>
          </cell>
          <cell r="E191">
            <v>7559695.7499999991</v>
          </cell>
          <cell r="F191">
            <v>13356907.064783052</v>
          </cell>
          <cell r="G191">
            <v>12814726.183192814</v>
          </cell>
          <cell r="H191">
            <v>11960495.124285646</v>
          </cell>
          <cell r="I191">
            <v>11162977.54671637</v>
          </cell>
          <cell r="J191">
            <v>10418644.611646181</v>
          </cell>
          <cell r="K191">
            <v>9724219.5401533376</v>
          </cell>
          <cell r="L191">
            <v>9075921.4334819764</v>
          </cell>
          <cell r="M191">
            <v>8470725.572627414</v>
          </cell>
          <cell r="N191">
            <v>7906111.3584190765</v>
          </cell>
          <cell r="O191">
            <v>7378802.0119352173</v>
          </cell>
          <cell r="P191">
            <v>6886662.3126121126</v>
          </cell>
        </row>
        <row r="192">
          <cell r="C192" t="str">
            <v>Dedicated Circuit AMI - Slab Heat</v>
          </cell>
          <cell r="D192" t="str">
            <v>DCSH</v>
          </cell>
          <cell r="E192">
            <v>1</v>
          </cell>
          <cell r="F192">
            <v>1</v>
          </cell>
          <cell r="G192">
            <v>0.95940820139268934</v>
          </cell>
          <cell r="H192">
            <v>0.89545394500952991</v>
          </cell>
          <cell r="I192">
            <v>0.83574569266479215</v>
          </cell>
          <cell r="J192">
            <v>0.78001924855164084</v>
          </cell>
          <cell r="K192">
            <v>0.7280292879923006</v>
          </cell>
          <cell r="L192">
            <v>0.67949274405087656</v>
          </cell>
          <cell r="M192">
            <v>0.63418316317865298</v>
          </cell>
          <cell r="N192">
            <v>0.59191183408503334</v>
          </cell>
          <cell r="O192">
            <v>0.55243343209224205</v>
          </cell>
          <cell r="P192">
            <v>0.51558809829332053</v>
          </cell>
        </row>
        <row r="193">
          <cell r="C193" t="str">
            <v>Dedicated Circuit AMI - Hot Water</v>
          </cell>
          <cell r="D193" t="str">
            <v>DCHW</v>
          </cell>
          <cell r="E193">
            <v>1</v>
          </cell>
          <cell r="F193">
            <v>1</v>
          </cell>
          <cell r="G193">
            <v>0.95940820139268934</v>
          </cell>
          <cell r="H193">
            <v>0.89545394500952991</v>
          </cell>
          <cell r="I193">
            <v>0.83574569266479215</v>
          </cell>
          <cell r="J193">
            <v>0.78001924855164084</v>
          </cell>
          <cell r="K193">
            <v>0.7280292879923006</v>
          </cell>
          <cell r="L193">
            <v>0.67949274405087656</v>
          </cell>
          <cell r="M193">
            <v>0.63418316317865298</v>
          </cell>
          <cell r="N193">
            <v>0.59191183408503334</v>
          </cell>
          <cell r="O193">
            <v>0.55243343209224205</v>
          </cell>
          <cell r="P193">
            <v>0.51558809829332053</v>
          </cell>
        </row>
        <row r="194">
          <cell r="C194" t="str">
            <v>New Tariff 4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C195" t="str">
            <v>New Tariff 5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C196" t="str">
            <v>New Tariff 6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7">
          <cell r="C197" t="str">
            <v>New Tariff 7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C198" t="str">
            <v>New Tariff 8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C199" t="str">
            <v>New Tariff 9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C200" t="str">
            <v>New Tariff 10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C201" t="str">
            <v>New Tariff 11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C202" t="str">
            <v>Non-Residential Single Rate</v>
          </cell>
          <cell r="D202" t="str">
            <v>ND1</v>
          </cell>
          <cell r="E202">
            <v>293099735.83946121</v>
          </cell>
          <cell r="F202">
            <v>293155297.76441979</v>
          </cell>
          <cell r="G202">
            <v>289180449.58394039</v>
          </cell>
          <cell r="H202">
            <v>290942495.68456525</v>
          </cell>
          <cell r="I202">
            <v>294569032.4265489</v>
          </cell>
          <cell r="J202">
            <v>293688009.3762365</v>
          </cell>
          <cell r="K202">
            <v>288063804.08993983</v>
          </cell>
          <cell r="L202">
            <v>281558575.75333071</v>
          </cell>
          <cell r="M202">
            <v>277317371.76694298</v>
          </cell>
          <cell r="N202">
            <v>275381169.94707042</v>
          </cell>
          <cell r="O202">
            <v>274100613.18789536</v>
          </cell>
          <cell r="P202">
            <v>272826011.17723775</v>
          </cell>
        </row>
        <row r="203">
          <cell r="C203" t="str">
            <v>Non-Residential Single Rate (R)</v>
          </cell>
          <cell r="D203" t="str">
            <v>ND1.R</v>
          </cell>
          <cell r="E203">
            <v>1</v>
          </cell>
          <cell r="F203">
            <v>1</v>
          </cell>
          <cell r="G203">
            <v>1</v>
          </cell>
          <cell r="H203">
            <v>1</v>
          </cell>
          <cell r="I203">
            <v>1</v>
          </cell>
          <cell r="J203">
            <v>1</v>
          </cell>
          <cell r="K203">
            <v>1</v>
          </cell>
          <cell r="L203">
            <v>1</v>
          </cell>
          <cell r="M203">
            <v>1</v>
          </cell>
          <cell r="N203">
            <v>1</v>
          </cell>
          <cell r="O203">
            <v>1</v>
          </cell>
          <cell r="P203">
            <v>1</v>
          </cell>
        </row>
        <row r="204">
          <cell r="C204" t="str">
            <v>New Tariff 2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C205" t="str">
            <v>New Tariff 3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C206" t="str">
            <v>New Tariff 4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C207" t="str">
            <v>New Tariff 5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C208" t="str">
            <v>New Tariff 6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C209" t="str">
            <v>New Tariff 7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C210" t="str">
            <v>New Tariff 8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C211" t="str">
            <v>New Tariff 9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C212" t="str">
            <v>New Tariff 10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</row>
        <row r="213">
          <cell r="C213" t="str">
            <v>New Tariff 11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C214" t="str">
            <v>Non-Residential Two Rate 5d</v>
          </cell>
          <cell r="D214" t="str">
            <v>ND2</v>
          </cell>
          <cell r="E214">
            <v>1336620984.980294</v>
          </cell>
          <cell r="F214">
            <v>1359815043.5184796</v>
          </cell>
          <cell r="G214">
            <v>1400126789.603471</v>
          </cell>
          <cell r="H214">
            <v>1471690647.1610439</v>
          </cell>
          <cell r="I214">
            <v>1556750819.0328784</v>
          </cell>
          <cell r="J214">
            <v>1620250722.5114188</v>
          </cell>
          <cell r="K214">
            <v>1658205595.3842969</v>
          </cell>
          <cell r="L214">
            <v>1690997048.4302075</v>
          </cell>
          <cell r="M214">
            <v>1738644444.408658</v>
          </cell>
          <cell r="N214">
            <v>1802868095.8966577</v>
          </cell>
          <cell r="O214">
            <v>1874066271.3023009</v>
          </cell>
          <cell r="P214">
            <v>1948107966.6007643</v>
          </cell>
        </row>
        <row r="215">
          <cell r="C215" t="str">
            <v>Business Sunraysia</v>
          </cell>
          <cell r="D215">
            <v>0</v>
          </cell>
          <cell r="E215">
            <v>1</v>
          </cell>
          <cell r="F215">
            <v>1</v>
          </cell>
          <cell r="G215">
            <v>1</v>
          </cell>
          <cell r="H215">
            <v>1</v>
          </cell>
          <cell r="I215">
            <v>1</v>
          </cell>
          <cell r="J215">
            <v>1</v>
          </cell>
          <cell r="K215">
            <v>1</v>
          </cell>
          <cell r="L215">
            <v>1</v>
          </cell>
          <cell r="M215">
            <v>1</v>
          </cell>
          <cell r="N215">
            <v>1</v>
          </cell>
          <cell r="O215">
            <v>1</v>
          </cell>
          <cell r="P215">
            <v>1</v>
          </cell>
        </row>
        <row r="216">
          <cell r="C216" t="str">
            <v>Non-Residential Interval</v>
          </cell>
          <cell r="D216" t="str">
            <v>ND5</v>
          </cell>
          <cell r="E216">
            <v>137268716.09999999</v>
          </cell>
          <cell r="F216">
            <v>192841126.09807789</v>
          </cell>
          <cell r="G216">
            <v>198553352.10119703</v>
          </cell>
          <cell r="H216">
            <v>208693574.06440854</v>
          </cell>
          <cell r="I216">
            <v>220745479.19259894</v>
          </cell>
          <cell r="J216">
            <v>229742106.8371911</v>
          </cell>
          <cell r="K216">
            <v>235119453.35734069</v>
          </cell>
          <cell r="L216">
            <v>239765198.24797952</v>
          </cell>
          <cell r="M216">
            <v>246515750.15902811</v>
          </cell>
          <cell r="N216">
            <v>255614383.88779753</v>
          </cell>
          <cell r="O216">
            <v>265700876.08825314</v>
          </cell>
          <cell r="P216">
            <v>276189880.53168362</v>
          </cell>
        </row>
        <row r="217">
          <cell r="C217" t="str">
            <v>Non-Residential AMI</v>
          </cell>
          <cell r="D217" t="str">
            <v>ND7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</row>
        <row r="218">
          <cell r="C218" t="str">
            <v>New Tariff 4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C219" t="str">
            <v>New Tariff 5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C220" t="str">
            <v>New Tariff 6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C221" t="str">
            <v>New Tariff 7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C222" t="str">
            <v>New Tariff 8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C223" t="str">
            <v>New Tariff 9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C224" t="str">
            <v>New Tariff 10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C225" t="str">
            <v>New Tariff 11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C226" t="str">
            <v>Non-Residential Two Rate 7d</v>
          </cell>
          <cell r="D226" t="str">
            <v>ND3</v>
          </cell>
          <cell r="E226">
            <v>221602251.23697174</v>
          </cell>
          <cell r="F226">
            <v>212165728.16254994</v>
          </cell>
          <cell r="G226">
            <v>202566386.51472628</v>
          </cell>
          <cell r="H226">
            <v>197145081.96665835</v>
          </cell>
          <cell r="I226">
            <v>193187701.82022339</v>
          </cell>
          <cell r="J226">
            <v>186685713.71388555</v>
          </cell>
          <cell r="K226">
            <v>177446577.89406255</v>
          </cell>
          <cell r="L226">
            <v>168055088.62721741</v>
          </cell>
          <cell r="M226">
            <v>160238219.97142598</v>
          </cell>
          <cell r="N226">
            <v>154066849.56230906</v>
          </cell>
          <cell r="O226">
            <v>148440200.68831658</v>
          </cell>
          <cell r="P226">
            <v>143023397.40553361</v>
          </cell>
        </row>
        <row r="227">
          <cell r="C227" t="str">
            <v>New Tariff  1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C228" t="str">
            <v>New Tariff  2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C229" t="str">
            <v>New Tariff  3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C230" t="str">
            <v>New Tariff  4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C231" t="str">
            <v>New Tariff  5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C232" t="str">
            <v>New Tariff  6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C233" t="str">
            <v>New Tariff  7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C234" t="str">
            <v>New Tariff  8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C235" t="str">
            <v>New Tariff  9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C236" t="str">
            <v>New Tariff  10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C237" t="str">
            <v>New Tariff  11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C238" t="str">
            <v>Unmetered supplies</v>
          </cell>
          <cell r="D238" t="str">
            <v>PL2</v>
          </cell>
          <cell r="E238">
            <v>95449100.863854378</v>
          </cell>
          <cell r="F238">
            <v>98434551.129880354</v>
          </cell>
          <cell r="G238">
            <v>101716299.69663469</v>
          </cell>
          <cell r="H238">
            <v>104806057.51668288</v>
          </cell>
          <cell r="I238">
            <v>107831155.24069011</v>
          </cell>
          <cell r="J238">
            <v>110950756.18198797</v>
          </cell>
          <cell r="K238">
            <v>114155907.40420151</v>
          </cell>
          <cell r="L238">
            <v>117303361.92533237</v>
          </cell>
          <cell r="M238">
            <v>120651760.12954429</v>
          </cell>
          <cell r="N238">
            <v>124340369.91600233</v>
          </cell>
          <cell r="O238">
            <v>128031964.01458538</v>
          </cell>
          <cell r="P238">
            <v>131833159.41962984</v>
          </cell>
        </row>
        <row r="239">
          <cell r="C239" t="str">
            <v>New Tariff 1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C240" t="str">
            <v>New Tariff 2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C241" t="str">
            <v>Large Low Voltage Demand (kVa)</v>
          </cell>
          <cell r="D241" t="str">
            <v>DLk</v>
          </cell>
          <cell r="E241">
            <v>2</v>
          </cell>
          <cell r="F241">
            <v>2</v>
          </cell>
          <cell r="G241">
            <v>2.0297069051167416</v>
          </cell>
          <cell r="H241">
            <v>2.096174863387978</v>
          </cell>
          <cell r="I241">
            <v>2.1722801788375561</v>
          </cell>
          <cell r="J241">
            <v>2.2219572776949827</v>
          </cell>
          <cell r="K241">
            <v>2.242523596621957</v>
          </cell>
          <cell r="L241">
            <v>2.2577247888723297</v>
          </cell>
          <cell r="M241">
            <v>2.2930948832588176</v>
          </cell>
          <cell r="N241">
            <v>2.3512170889220072</v>
          </cell>
          <cell r="O241">
            <v>2.4186785891703924</v>
          </cell>
          <cell r="P241">
            <v>2.4880757056735274</v>
          </cell>
        </row>
        <row r="242">
          <cell r="C242" t="str">
            <v>Large Low Voltage Demand Docklands (kVa)</v>
          </cell>
          <cell r="D242" t="str">
            <v>DLDKk</v>
          </cell>
          <cell r="E242">
            <v>2</v>
          </cell>
          <cell r="F242">
            <v>2</v>
          </cell>
          <cell r="G242">
            <v>2.0297069051167416</v>
          </cell>
          <cell r="H242">
            <v>2.096174863387978</v>
          </cell>
          <cell r="I242">
            <v>2.1722801788375561</v>
          </cell>
          <cell r="J242">
            <v>2.2219572776949827</v>
          </cell>
          <cell r="K242">
            <v>2.2425235966219574</v>
          </cell>
          <cell r="L242">
            <v>2.2577247888723297</v>
          </cell>
          <cell r="M242">
            <v>2.2930948832588181</v>
          </cell>
          <cell r="N242">
            <v>2.3512170889220072</v>
          </cell>
          <cell r="O242">
            <v>2.4186785891703924</v>
          </cell>
          <cell r="P242">
            <v>2.4880757056735279</v>
          </cell>
        </row>
        <row r="243">
          <cell r="C243" t="str">
            <v>Large Low Voltage Demand CXX (kVa)</v>
          </cell>
          <cell r="D243" t="str">
            <v>DLCXXk</v>
          </cell>
          <cell r="E243">
            <v>2</v>
          </cell>
          <cell r="F243">
            <v>2</v>
          </cell>
          <cell r="G243">
            <v>2.0297069051167416</v>
          </cell>
          <cell r="H243">
            <v>2.096174863387978</v>
          </cell>
          <cell r="I243">
            <v>2.1722801788375561</v>
          </cell>
          <cell r="J243">
            <v>2.2219572776949823</v>
          </cell>
          <cell r="K243">
            <v>2.2425235966219565</v>
          </cell>
          <cell r="L243">
            <v>2.2577247888723297</v>
          </cell>
          <cell r="M243">
            <v>2.2930948832588172</v>
          </cell>
          <cell r="N243">
            <v>2.3512170889220068</v>
          </cell>
          <cell r="O243">
            <v>2.4186785891703919</v>
          </cell>
          <cell r="P243">
            <v>2.488075705673527</v>
          </cell>
        </row>
        <row r="244">
          <cell r="C244" t="str">
            <v>New Tariff 6</v>
          </cell>
          <cell r="D244" t="str">
            <v/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C245" t="str">
            <v>New Tariff 7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C246" t="str">
            <v>New Tariff 8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7">
          <cell r="C247" t="str">
            <v>New Tariff 9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C248" t="str">
            <v>New Tariff 10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C249" t="str">
            <v>New Tariff 11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C250" t="str">
            <v>Large Low Voltage Demand</v>
          </cell>
          <cell r="D250" t="str">
            <v>DL</v>
          </cell>
          <cell r="E250">
            <v>960253146.93872488</v>
          </cell>
          <cell r="F250">
            <v>968456044.42243755</v>
          </cell>
          <cell r="G250">
            <v>982840960.33313346</v>
          </cell>
          <cell r="H250">
            <v>1015026608.3072324</v>
          </cell>
          <cell r="I250">
            <v>1051878934.6871424</v>
          </cell>
          <cell r="J250">
            <v>1075933978.0160651</v>
          </cell>
          <cell r="K250">
            <v>1085892765.9542394</v>
          </cell>
          <cell r="L250">
            <v>1093253609.2128901</v>
          </cell>
          <cell r="M250">
            <v>1110380800.0630832</v>
          </cell>
          <cell r="N250">
            <v>1138525200.7579231</v>
          </cell>
          <cell r="O250">
            <v>1171191949.5986004</v>
          </cell>
          <cell r="P250">
            <v>1204795978.0700748</v>
          </cell>
        </row>
        <row r="251">
          <cell r="C251" t="str">
            <v>Large Low Voltage Demand A</v>
          </cell>
          <cell r="D251" t="str">
            <v>DL.A</v>
          </cell>
          <cell r="E251">
            <v>4990541</v>
          </cell>
          <cell r="F251">
            <v>6033416.3630853454</v>
          </cell>
          <cell r="G251">
            <v>6123033.4267993309</v>
          </cell>
          <cell r="H251">
            <v>6323547.8603266086</v>
          </cell>
          <cell r="I251">
            <v>6553135.3881022362</v>
          </cell>
          <cell r="J251">
            <v>6702996.6986607397</v>
          </cell>
          <cell r="K251">
            <v>6765039.2812319603</v>
          </cell>
          <cell r="L251">
            <v>6810896.8422628623</v>
          </cell>
          <cell r="M251">
            <v>6917598.0953805167</v>
          </cell>
          <cell r="N251">
            <v>7092935.8287339639</v>
          </cell>
          <cell r="O251">
            <v>7296447.4884724133</v>
          </cell>
          <cell r="P251">
            <v>7505798.3376028929</v>
          </cell>
        </row>
        <row r="252">
          <cell r="C252" t="str">
            <v>Large Low Voltage Demand C</v>
          </cell>
          <cell r="D252" t="str">
            <v>DL.C</v>
          </cell>
          <cell r="E252">
            <v>691666758.13501287</v>
          </cell>
          <cell r="F252">
            <v>706956771.33872032</v>
          </cell>
          <cell r="G252">
            <v>717457520.20261896</v>
          </cell>
          <cell r="H252">
            <v>740952506.79107428</v>
          </cell>
          <cell r="I252">
            <v>767854090.83704829</v>
          </cell>
          <cell r="J252">
            <v>785413871.54590869</v>
          </cell>
          <cell r="K252">
            <v>792683620.75937676</v>
          </cell>
          <cell r="L252">
            <v>798056913.65628815</v>
          </cell>
          <cell r="M252">
            <v>810559477.52099669</v>
          </cell>
          <cell r="N252">
            <v>831104420.9503634</v>
          </cell>
          <cell r="O252">
            <v>854950603.15299582</v>
          </cell>
          <cell r="P252">
            <v>879480983.86463261</v>
          </cell>
        </row>
        <row r="253">
          <cell r="C253" t="str">
            <v>Large Low Voltage Demand S</v>
          </cell>
          <cell r="D253" t="str">
            <v>DL.S</v>
          </cell>
          <cell r="E253">
            <v>30377348.550000001</v>
          </cell>
          <cell r="F253">
            <v>32963704.012528021</v>
          </cell>
          <cell r="G253">
            <v>33453328.826226272</v>
          </cell>
          <cell r="H253">
            <v>34548843.877611339</v>
          </cell>
          <cell r="I253">
            <v>35803200.423741318</v>
          </cell>
          <cell r="J253">
            <v>36621971.015209973</v>
          </cell>
          <cell r="K253">
            <v>36960942.040077992</v>
          </cell>
          <cell r="L253">
            <v>37211485.841067404</v>
          </cell>
          <cell r="M253">
            <v>37794450.502193078</v>
          </cell>
          <cell r="N253">
            <v>38752412.094211407</v>
          </cell>
          <cell r="O253">
            <v>39864302.557425842</v>
          </cell>
          <cell r="P253">
            <v>41008095.561291978</v>
          </cell>
        </row>
        <row r="254">
          <cell r="C254" t="str">
            <v>Large Low Voltage Demand Docklands</v>
          </cell>
          <cell r="D254" t="str">
            <v>DL.DK</v>
          </cell>
          <cell r="E254">
            <v>7399627.4800000004</v>
          </cell>
          <cell r="F254">
            <v>8715586.2422222663</v>
          </cell>
          <cell r="G254">
            <v>8845042.7889895029</v>
          </cell>
          <cell r="H254">
            <v>9134696.4003182016</v>
          </cell>
          <cell r="I254">
            <v>9466347.6204643659</v>
          </cell>
          <cell r="J254">
            <v>9682830.1401420161</v>
          </cell>
          <cell r="K254">
            <v>9772453.9032885637</v>
          </cell>
          <cell r="L254">
            <v>9838697.5543099269</v>
          </cell>
          <cell r="M254">
            <v>9992833.108320415</v>
          </cell>
          <cell r="N254">
            <v>10246117.656343263</v>
          </cell>
          <cell r="O254">
            <v>10540100.918065518</v>
          </cell>
          <cell r="P254">
            <v>10842519.194987833</v>
          </cell>
        </row>
        <row r="255">
          <cell r="C255" t="str">
            <v>Large Low Voltage Demand CXX</v>
          </cell>
          <cell r="D255" t="str">
            <v>DL.CXX</v>
          </cell>
          <cell r="E255">
            <v>297792518.59000003</v>
          </cell>
          <cell r="F255">
            <v>304004333.69266647</v>
          </cell>
          <cell r="G255">
            <v>308519847.64070958</v>
          </cell>
          <cell r="H255">
            <v>318623121.32378924</v>
          </cell>
          <cell r="I255">
            <v>330191294.1806488</v>
          </cell>
          <cell r="J255">
            <v>337742320.84961712</v>
          </cell>
          <cell r="K255">
            <v>340868445.89057004</v>
          </cell>
          <cell r="L255">
            <v>343179060.05127442</v>
          </cell>
          <cell r="M255">
            <v>348555391.03957981</v>
          </cell>
          <cell r="N255">
            <v>357390092.24227279</v>
          </cell>
          <cell r="O255">
            <v>367644386.45873189</v>
          </cell>
          <cell r="P255">
            <v>378192898.54009587</v>
          </cell>
        </row>
        <row r="256">
          <cell r="C256" t="str">
            <v>Large Low Voltage Demand EN.R</v>
          </cell>
          <cell r="D256" t="str">
            <v>DL.R</v>
          </cell>
          <cell r="E256">
            <v>1</v>
          </cell>
          <cell r="F256">
            <v>1.2365395315571601</v>
          </cell>
          <cell r="G256">
            <v>1.2549064128256944</v>
          </cell>
          <cell r="H256">
            <v>1.2960015418178321</v>
          </cell>
          <cell r="I256">
            <v>1.3430551573753478</v>
          </cell>
          <cell r="J256">
            <v>1.3737690056504883</v>
          </cell>
          <cell r="K256">
            <v>1.3864845388363962</v>
          </cell>
          <cell r="L256">
            <v>1.3958829764085894</v>
          </cell>
          <cell r="M256">
            <v>1.4177512363804896</v>
          </cell>
          <cell r="N256">
            <v>1.4536864388624042</v>
          </cell>
          <cell r="O256">
            <v>1.4953958448200448</v>
          </cell>
          <cell r="P256">
            <v>1.5383019837861469</v>
          </cell>
        </row>
        <row r="257">
          <cell r="C257" t="str">
            <v>Large Low Voltage Demand EN.NR</v>
          </cell>
          <cell r="D257" t="str">
            <v>DL.NR</v>
          </cell>
          <cell r="E257">
            <v>17959136</v>
          </cell>
          <cell r="F257">
            <v>15860917.228431201</v>
          </cell>
          <cell r="G257">
            <v>16096506.610015947</v>
          </cell>
          <cell r="H257">
            <v>16623628.002257401</v>
          </cell>
          <cell r="I257">
            <v>17227178.056752104</v>
          </cell>
          <cell r="J257">
            <v>17621140.233315222</v>
          </cell>
          <cell r="K257">
            <v>17784240.57441235</v>
          </cell>
          <cell r="L257">
            <v>17904793.000440668</v>
          </cell>
          <cell r="M257">
            <v>18185294.070153609</v>
          </cell>
          <cell r="N257">
            <v>18646229.816732462</v>
          </cell>
          <cell r="O257">
            <v>19181230.452505175</v>
          </cell>
          <cell r="P257">
            <v>19731581.412879184</v>
          </cell>
        </row>
        <row r="258">
          <cell r="C258" t="str">
            <v>Large Low Voltage Demand EN.R CXX</v>
          </cell>
          <cell r="D258" t="str">
            <v>DL.CXXR</v>
          </cell>
          <cell r="E258">
            <v>9839</v>
          </cell>
          <cell r="F258">
            <v>2974.3128601212902</v>
          </cell>
          <cell r="G258">
            <v>3018.4916750828538</v>
          </cell>
          <cell r="H258">
            <v>3117.3399266189263</v>
          </cell>
          <cell r="I258">
            <v>3230.5204358515603</v>
          </cell>
          <cell r="J258">
            <v>3304.3980528441398</v>
          </cell>
          <cell r="K258">
            <v>3334.9833862790683</v>
          </cell>
          <cell r="L258">
            <v>3357.5899370787979</v>
          </cell>
          <cell r="M258">
            <v>3410.1908003775147</v>
          </cell>
          <cell r="N258">
            <v>3496.6276122588338</v>
          </cell>
          <cell r="O258">
            <v>3596.9534161347583</v>
          </cell>
          <cell r="P258">
            <v>3700.1577841700637</v>
          </cell>
        </row>
        <row r="259">
          <cell r="C259" t="str">
            <v>Large Low Voltage Demand EN.NR CXX</v>
          </cell>
          <cell r="D259" t="str">
            <v>DL.CXXNR</v>
          </cell>
          <cell r="E259">
            <v>1</v>
          </cell>
          <cell r="F259">
            <v>1.3128601212904507</v>
          </cell>
          <cell r="G259">
            <v>1.3323606268178152</v>
          </cell>
          <cell r="H259">
            <v>1.3759921926967673</v>
          </cell>
          <cell r="I259">
            <v>1.425950009532758</v>
          </cell>
          <cell r="J259">
            <v>1.4585595505484172</v>
          </cell>
          <cell r="K259">
            <v>1.4720599005289001</v>
          </cell>
          <cell r="L259">
            <v>1.4820384200796921</v>
          </cell>
          <cell r="M259">
            <v>1.5052564132828414</v>
          </cell>
          <cell r="N259">
            <v>1.5434095762711628</v>
          </cell>
          <cell r="O259">
            <v>1.5876933329704286</v>
          </cell>
          <cell r="P259">
            <v>1.6332476863651855</v>
          </cell>
        </row>
        <row r="260">
          <cell r="C260" t="str">
            <v>New Tariff 10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C261" t="str">
            <v>New Tariff 11</v>
          </cell>
          <cell r="D261" t="str">
            <v/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C262" t="str">
            <v>High Voltage Demand</v>
          </cell>
          <cell r="D262" t="str">
            <v>DH</v>
          </cell>
          <cell r="E262">
            <v>952709806.33315802</v>
          </cell>
          <cell r="F262">
            <v>975443217.21781015</v>
          </cell>
          <cell r="G262">
            <v>982897823.91849899</v>
          </cell>
          <cell r="H262">
            <v>1000450514.8733127</v>
          </cell>
          <cell r="I262">
            <v>1018214684.0324014</v>
          </cell>
          <cell r="J262">
            <v>1025034856.1202657</v>
          </cell>
          <cell r="K262">
            <v>1022497117.6689675</v>
          </cell>
          <cell r="L262">
            <v>1019060596.8495009</v>
          </cell>
          <cell r="M262">
            <v>1022285639.4646924</v>
          </cell>
          <cell r="N262">
            <v>1032806680.127367</v>
          </cell>
          <cell r="O262">
            <v>1045865459.2413399</v>
          </cell>
          <cell r="P262">
            <v>1059089353.19745</v>
          </cell>
        </row>
        <row r="263">
          <cell r="C263" t="str">
            <v>High Voltage Demand A</v>
          </cell>
          <cell r="D263" t="str">
            <v>DH.A</v>
          </cell>
          <cell r="E263">
            <v>13602880.699999999</v>
          </cell>
          <cell r="F263">
            <v>12329879.675432097</v>
          </cell>
          <cell r="G263">
            <v>12424108.024171172</v>
          </cell>
          <cell r="H263">
            <v>12645979.029712822</v>
          </cell>
          <cell r="I263">
            <v>12870523.179899551</v>
          </cell>
          <cell r="J263">
            <v>12956732.094703386</v>
          </cell>
          <cell r="K263">
            <v>12924654.358962426</v>
          </cell>
          <cell r="L263">
            <v>12881215.758479873</v>
          </cell>
          <cell r="M263">
            <v>12921981.214317344</v>
          </cell>
          <cell r="N263">
            <v>13054970.160410084</v>
          </cell>
          <cell r="O263">
            <v>13220036.842243779</v>
          </cell>
          <cell r="P263">
            <v>13387190.622639693</v>
          </cell>
        </row>
        <row r="264">
          <cell r="C264" t="str">
            <v>High Voltage Demand C</v>
          </cell>
          <cell r="D264" t="str">
            <v>DH.C</v>
          </cell>
          <cell r="E264">
            <v>549088097.06837606</v>
          </cell>
          <cell r="F264">
            <v>549536320.9214282</v>
          </cell>
          <cell r="G264">
            <v>553736029.39025867</v>
          </cell>
          <cell r="H264">
            <v>563624704.65019989</v>
          </cell>
          <cell r="I264">
            <v>573632520.57592344</v>
          </cell>
          <cell r="J264">
            <v>577474807.04740667</v>
          </cell>
          <cell r="K264">
            <v>576045119.05801749</v>
          </cell>
          <cell r="L264">
            <v>574109083.23905313</v>
          </cell>
          <cell r="M264">
            <v>575925978.39223504</v>
          </cell>
          <cell r="N264">
            <v>581853226.51491046</v>
          </cell>
          <cell r="O264">
            <v>589210162.62697518</v>
          </cell>
          <cell r="P264">
            <v>596660119.63587523</v>
          </cell>
        </row>
        <row r="265">
          <cell r="C265" t="str">
            <v>High Voltage Demand D1</v>
          </cell>
          <cell r="D265" t="str">
            <v>DH.D1</v>
          </cell>
          <cell r="E265">
            <v>162953385</v>
          </cell>
          <cell r="F265">
            <v>173855477.05923784</v>
          </cell>
          <cell r="G265">
            <v>175184128.67253608</v>
          </cell>
          <cell r="H265">
            <v>178312584.95349365</v>
          </cell>
          <cell r="I265">
            <v>181478733.47880006</v>
          </cell>
          <cell r="J265">
            <v>182694308.35905164</v>
          </cell>
          <cell r="K265">
            <v>182242001.42686504</v>
          </cell>
          <cell r="L265">
            <v>181629502.45619565</v>
          </cell>
          <cell r="M265">
            <v>182204309.1825161</v>
          </cell>
          <cell r="N265">
            <v>184079498.33887321</v>
          </cell>
          <cell r="O265">
            <v>186406994.42741695</v>
          </cell>
          <cell r="P265">
            <v>188763919.31216598</v>
          </cell>
        </row>
        <row r="266">
          <cell r="C266" t="str">
            <v>High Voltage Demand D2</v>
          </cell>
          <cell r="D266" t="str">
            <v>DH.D2</v>
          </cell>
          <cell r="E266">
            <v>86030129</v>
          </cell>
          <cell r="F266">
            <v>85913660.873016149</v>
          </cell>
          <cell r="G266">
            <v>86570236.817899346</v>
          </cell>
          <cell r="H266">
            <v>88116217.056915164</v>
          </cell>
          <cell r="I266">
            <v>89680823.563870907</v>
          </cell>
          <cell r="J266">
            <v>90281520.704934269</v>
          </cell>
          <cell r="K266">
            <v>90058005.489654869</v>
          </cell>
          <cell r="L266">
            <v>89755328.635630697</v>
          </cell>
          <cell r="M266">
            <v>90039379.221714929</v>
          </cell>
          <cell r="N266">
            <v>90966036.051727414</v>
          </cell>
          <cell r="O266">
            <v>92116208.097019285</v>
          </cell>
          <cell r="P266">
            <v>93280922.885857999</v>
          </cell>
        </row>
        <row r="267">
          <cell r="C267" t="str">
            <v>High Voltage Demand Docklands</v>
          </cell>
          <cell r="D267" t="str">
            <v>DH.DK</v>
          </cell>
          <cell r="E267">
            <v>1839608</v>
          </cell>
          <cell r="F267">
            <v>1741283.7286714059</v>
          </cell>
          <cell r="G267">
            <v>1754591.1002563743</v>
          </cell>
          <cell r="H267">
            <v>1785924.7695202713</v>
          </cell>
          <cell r="I267">
            <v>1817635.9528716858</v>
          </cell>
          <cell r="J267">
            <v>1829810.7821941038</v>
          </cell>
          <cell r="K267">
            <v>1825280.6131439018</v>
          </cell>
          <cell r="L267">
            <v>1819146.0092217531</v>
          </cell>
          <cell r="M267">
            <v>1824903.0990563845</v>
          </cell>
          <cell r="N267">
            <v>1843684.4249103474</v>
          </cell>
          <cell r="O267">
            <v>1866995.9198145117</v>
          </cell>
          <cell r="P267">
            <v>1890602.1646158518</v>
          </cell>
        </row>
        <row r="268">
          <cell r="C268" t="str">
            <v>High Voltage Demand D3</v>
          </cell>
          <cell r="D268" t="str">
            <v>DH.D3</v>
          </cell>
          <cell r="E268">
            <v>33445802</v>
          </cell>
          <cell r="F268">
            <v>38573349.118677124</v>
          </cell>
          <cell r="G268">
            <v>38868137.315193847</v>
          </cell>
          <cell r="H268">
            <v>39562248.529687107</v>
          </cell>
          <cell r="I268">
            <v>40264722.529897161</v>
          </cell>
          <cell r="J268">
            <v>40534422.369263515</v>
          </cell>
          <cell r="K268">
            <v>40434068.940662079</v>
          </cell>
          <cell r="L268">
            <v>40298173.672764301</v>
          </cell>
          <cell r="M268">
            <v>40425706.154945299</v>
          </cell>
          <cell r="N268">
            <v>40841754.744355425</v>
          </cell>
          <cell r="O268">
            <v>41358156.76236698</v>
          </cell>
          <cell r="P268">
            <v>41881088.153219528</v>
          </cell>
        </row>
        <row r="269">
          <cell r="C269" t="str">
            <v>High Voltage Demand D4</v>
          </cell>
          <cell r="D269" t="str">
            <v>DH.D4</v>
          </cell>
          <cell r="E269">
            <v>48567272</v>
          </cell>
          <cell r="F269">
            <v>53994092.368810907</v>
          </cell>
          <cell r="G269">
            <v>54406730.147889629</v>
          </cell>
          <cell r="H269">
            <v>55378331.159621082</v>
          </cell>
          <cell r="I269">
            <v>56361638.207638457</v>
          </cell>
          <cell r="J269">
            <v>56739157.877859399</v>
          </cell>
          <cell r="K269">
            <v>56598685.44242835</v>
          </cell>
          <cell r="L269">
            <v>56408462.352782145</v>
          </cell>
          <cell r="M269">
            <v>56586979.406142429</v>
          </cell>
          <cell r="N269">
            <v>57169354.711367011</v>
          </cell>
          <cell r="O269">
            <v>57892202.452022642</v>
          </cell>
          <cell r="P269">
            <v>58624189.859529652</v>
          </cell>
        </row>
        <row r="270">
          <cell r="C270" t="str">
            <v>High Voltage Demand D5</v>
          </cell>
          <cell r="D270">
            <v>0</v>
          </cell>
          <cell r="E270">
            <v>1</v>
          </cell>
          <cell r="F270">
            <v>1</v>
          </cell>
          <cell r="G270">
            <v>1</v>
          </cell>
          <cell r="H270">
            <v>1</v>
          </cell>
          <cell r="I270">
            <v>1</v>
          </cell>
          <cell r="J270">
            <v>1</v>
          </cell>
          <cell r="K270">
            <v>1</v>
          </cell>
          <cell r="L270">
            <v>1</v>
          </cell>
          <cell r="M270">
            <v>1</v>
          </cell>
          <cell r="N270">
            <v>1</v>
          </cell>
          <cell r="O270">
            <v>1</v>
          </cell>
          <cell r="P270">
            <v>1</v>
          </cell>
        </row>
        <row r="271">
          <cell r="C271" t="str">
            <v>High Voltage Demand EN.R</v>
          </cell>
          <cell r="D271">
            <v>0</v>
          </cell>
          <cell r="E271">
            <v>1</v>
          </cell>
          <cell r="F271">
            <v>1</v>
          </cell>
          <cell r="G271">
            <v>1.0076422764227642</v>
          </cell>
          <cell r="H271">
            <v>1.0256368563685636</v>
          </cell>
          <cell r="I271">
            <v>1.0438482384823848</v>
          </cell>
          <cell r="J271">
            <v>1.0508401084010839</v>
          </cell>
          <cell r="K271">
            <v>1.0482384823848239</v>
          </cell>
          <cell r="L271">
            <v>1.0447154471544715</v>
          </cell>
          <cell r="M271">
            <v>1.0480216802168021</v>
          </cell>
          <cell r="N271">
            <v>1.0588075880758809</v>
          </cell>
          <cell r="O271">
            <v>1.0721951219512196</v>
          </cell>
          <cell r="P271">
            <v>1.0857519274348104</v>
          </cell>
        </row>
        <row r="272">
          <cell r="C272" t="str">
            <v>High Voltage Demand EN.NR</v>
          </cell>
          <cell r="D272">
            <v>0</v>
          </cell>
          <cell r="E272">
            <v>1</v>
          </cell>
          <cell r="F272">
            <v>1</v>
          </cell>
          <cell r="G272">
            <v>1.0076422764227642</v>
          </cell>
          <cell r="H272">
            <v>1.0256368563685636</v>
          </cell>
          <cell r="I272">
            <v>1.0438482384823848</v>
          </cell>
          <cell r="J272">
            <v>1.0508401084010839</v>
          </cell>
          <cell r="K272">
            <v>1.0482384823848239</v>
          </cell>
          <cell r="L272">
            <v>1.0447154471544715</v>
          </cell>
          <cell r="M272">
            <v>1.0480216802168021</v>
          </cell>
          <cell r="N272">
            <v>1.0588075880758809</v>
          </cell>
          <cell r="O272">
            <v>1.0721951219512196</v>
          </cell>
          <cell r="P272">
            <v>1.0857519274348104</v>
          </cell>
        </row>
        <row r="273">
          <cell r="C273" t="str">
            <v>New Tariff 11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C274" t="str">
            <v>New Tariff 1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C275" t="str">
            <v>New Tariff 2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C276" t="str">
            <v>High Voltage Demand (kVa)</v>
          </cell>
          <cell r="D276" t="str">
            <v>DHk</v>
          </cell>
          <cell r="E276">
            <v>2</v>
          </cell>
          <cell r="F276">
            <v>2</v>
          </cell>
          <cell r="G276">
            <v>2.0152845528455283</v>
          </cell>
          <cell r="H276">
            <v>2.0512737127371272</v>
          </cell>
          <cell r="I276">
            <v>2.0876964769647697</v>
          </cell>
          <cell r="J276">
            <v>2.1016802168021682</v>
          </cell>
          <cell r="K276">
            <v>2.0964769647696477</v>
          </cell>
          <cell r="L276">
            <v>2.089430894308943</v>
          </cell>
          <cell r="M276">
            <v>2.0960433604336042</v>
          </cell>
          <cell r="N276">
            <v>2.1176151761517619</v>
          </cell>
          <cell r="O276">
            <v>2.1443902439024392</v>
          </cell>
          <cell r="P276">
            <v>2.1715038548696217</v>
          </cell>
        </row>
        <row r="277">
          <cell r="C277" t="str">
            <v>High Voltage Demand Docklands (kVa)</v>
          </cell>
          <cell r="D277" t="str">
            <v>DHDKk</v>
          </cell>
          <cell r="E277">
            <v>2</v>
          </cell>
          <cell r="F277">
            <v>2</v>
          </cell>
          <cell r="G277">
            <v>2.0152845528455283</v>
          </cell>
          <cell r="H277">
            <v>2.0512737127371272</v>
          </cell>
          <cell r="I277">
            <v>2.0876964769647692</v>
          </cell>
          <cell r="J277">
            <v>2.1016802168021678</v>
          </cell>
          <cell r="K277">
            <v>2.0964769647696473</v>
          </cell>
          <cell r="L277">
            <v>2.0894308943089426</v>
          </cell>
          <cell r="M277">
            <v>2.0960433604336037</v>
          </cell>
          <cell r="N277">
            <v>2.1176151761517614</v>
          </cell>
          <cell r="O277">
            <v>2.1443902439024383</v>
          </cell>
          <cell r="P277">
            <v>2.1715038548696199</v>
          </cell>
        </row>
        <row r="278">
          <cell r="C278" t="str">
            <v>New Tariff 5</v>
          </cell>
          <cell r="D278" t="str">
            <v/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</row>
        <row r="279">
          <cell r="C279" t="str">
            <v>New Tariff 6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C280" t="str">
            <v>New Tariff 7</v>
          </cell>
          <cell r="D280" t="str">
            <v/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</row>
        <row r="281">
          <cell r="C281" t="str">
            <v>New Tariff 8</v>
          </cell>
          <cell r="D281" t="str">
            <v/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C282" t="str">
            <v>New Tariff 9</v>
          </cell>
          <cell r="D282" t="str">
            <v/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C283" t="str">
            <v>New Tariff 10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C284" t="str">
            <v>New Tariff 11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</row>
        <row r="285">
          <cell r="C285" t="str">
            <v>New Tariff 12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C286" t="str">
            <v>New Tariff 1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7">
          <cell r="C287" t="str">
            <v>Subtransmission Demand A</v>
          </cell>
          <cell r="D287" t="str">
            <v>DS.A</v>
          </cell>
          <cell r="E287">
            <v>214215220</v>
          </cell>
          <cell r="F287">
            <v>215679105.26499873</v>
          </cell>
          <cell r="G287">
            <v>213908177.76020175</v>
          </cell>
          <cell r="H287">
            <v>215562874.93950489</v>
          </cell>
          <cell r="I287">
            <v>217458485.88437703</v>
          </cell>
          <cell r="J287">
            <v>215260676.09322095</v>
          </cell>
          <cell r="K287">
            <v>209111035.23527461</v>
          </cell>
          <cell r="L287">
            <v>201987172.92182541</v>
          </cell>
          <cell r="M287">
            <v>197173124.16773546</v>
          </cell>
          <cell r="N287">
            <v>195157056.34007886</v>
          </cell>
          <cell r="O287">
            <v>193886975.87422806</v>
          </cell>
          <cell r="P287">
            <v>192625161.08126649</v>
          </cell>
        </row>
        <row r="288">
          <cell r="C288" t="str">
            <v>Subtransmission Demand G</v>
          </cell>
          <cell r="D288" t="str">
            <v>DS.G</v>
          </cell>
          <cell r="E288">
            <v>422849096</v>
          </cell>
          <cell r="F288">
            <v>417244338.90373498</v>
          </cell>
          <cell r="G288">
            <v>413818372.00222373</v>
          </cell>
          <cell r="H288">
            <v>417019484.27416086</v>
          </cell>
          <cell r="I288">
            <v>420686658.86921525</v>
          </cell>
          <cell r="J288">
            <v>416434862.23726815</v>
          </cell>
          <cell r="K288">
            <v>404538008.19980097</v>
          </cell>
          <cell r="L288">
            <v>390756463.53990328</v>
          </cell>
          <cell r="M288">
            <v>381443393.60954231</v>
          </cell>
          <cell r="N288">
            <v>377543187.85292947</v>
          </cell>
          <cell r="O288">
            <v>375086139.99158311</v>
          </cell>
          <cell r="P288">
            <v>372645082.57685888</v>
          </cell>
        </row>
        <row r="289">
          <cell r="C289" t="str">
            <v>Subtransmission Demand S</v>
          </cell>
          <cell r="D289" t="str">
            <v>DS.S</v>
          </cell>
          <cell r="E289">
            <v>408190439</v>
          </cell>
          <cell r="F289">
            <v>418800900.78371513</v>
          </cell>
          <cell r="G289">
            <v>415362153.05096483</v>
          </cell>
          <cell r="H289">
            <v>418575207.31676853</v>
          </cell>
          <cell r="I289">
            <v>422256062.58678877</v>
          </cell>
          <cell r="J289">
            <v>417988404.30270731</v>
          </cell>
          <cell r="K289">
            <v>406047168.14244115</v>
          </cell>
          <cell r="L289">
            <v>392214210.37740409</v>
          </cell>
          <cell r="M289">
            <v>382866397.32823348</v>
          </cell>
          <cell r="N289">
            <v>378951641.55610514</v>
          </cell>
          <cell r="O289">
            <v>376485427.49001569</v>
          </cell>
          <cell r="P289">
            <v>374035263.52413118</v>
          </cell>
        </row>
        <row r="290">
          <cell r="C290" t="str">
            <v>Subtransmission Demand (kVa)</v>
          </cell>
          <cell r="D290" t="str">
            <v>DSk</v>
          </cell>
          <cell r="E290">
            <v>2</v>
          </cell>
          <cell r="F290">
            <v>2</v>
          </cell>
          <cell r="G290">
            <v>1.9835781263778791</v>
          </cell>
          <cell r="H290">
            <v>1.9989221920653739</v>
          </cell>
          <cell r="I290">
            <v>2.0165002596537298</v>
          </cell>
          <cell r="J290">
            <v>1.9961198914353462</v>
          </cell>
          <cell r="K290">
            <v>1.9390940534396774</v>
          </cell>
          <cell r="L290">
            <v>1.8730342253010512</v>
          </cell>
          <cell r="M290">
            <v>1.8283933802996304</v>
          </cell>
          <cell r="N290">
            <v>1.8096983117608445</v>
          </cell>
          <cell r="O290">
            <v>1.7979208105115669</v>
          </cell>
          <cell r="P290">
            <v>1.7862199571404329</v>
          </cell>
        </row>
        <row r="291">
          <cell r="C291" t="str">
            <v>New Tariff 5</v>
          </cell>
          <cell r="D291" t="str">
            <v/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C292" t="str">
            <v>New Tariff 6</v>
          </cell>
          <cell r="D292" t="str">
            <v/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</row>
        <row r="293">
          <cell r="C293" t="str">
            <v>New Tariff 7</v>
          </cell>
          <cell r="D293" t="str">
            <v/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C294" t="str">
            <v>New Tariff 8</v>
          </cell>
          <cell r="D294" t="str">
            <v/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C295" t="str">
            <v>New Tariff 9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C296" t="str">
            <v>New Tariff 10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</row>
        <row r="297">
          <cell r="C297" t="str">
            <v>New Tariff 11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C298" t="str">
            <v>Total</v>
          </cell>
          <cell r="E298">
            <v>10510327438.061565</v>
          </cell>
          <cell r="F298">
            <v>10819616264.557896</v>
          </cell>
          <cell r="G298">
            <v>10876360423.449074</v>
          </cell>
          <cell r="H298">
            <v>11035499736.506323</v>
          </cell>
          <cell r="I298">
            <v>11217756128.615683</v>
          </cell>
          <cell r="J298">
            <v>11276318378.731928</v>
          </cell>
          <cell r="K298">
            <v>11231125504.85675</v>
          </cell>
          <cell r="L298">
            <v>11204731366.803345</v>
          </cell>
          <cell r="M298">
            <v>11281926035.183622</v>
          </cell>
          <cell r="N298">
            <v>11452708346.453625</v>
          </cell>
          <cell r="O298">
            <v>11659432762.744455</v>
          </cell>
          <cell r="P298">
            <v>11875632764.800051</v>
          </cell>
        </row>
        <row r="307">
          <cell r="C307" t="str">
            <v>Network Tariffs</v>
          </cell>
          <cell r="D307" t="str">
            <v>Code</v>
          </cell>
          <cell r="E307">
            <v>2008</v>
          </cell>
          <cell r="F307">
            <v>2009</v>
          </cell>
          <cell r="G307">
            <v>2010</v>
          </cell>
          <cell r="H307">
            <v>2011</v>
          </cell>
          <cell r="I307">
            <v>2012</v>
          </cell>
          <cell r="J307">
            <v>2013</v>
          </cell>
          <cell r="K307">
            <v>2014</v>
          </cell>
          <cell r="L307">
            <v>2015</v>
          </cell>
          <cell r="M307">
            <v>2016</v>
          </cell>
          <cell r="N307">
            <v>2017</v>
          </cell>
          <cell r="O307">
            <v>2018</v>
          </cell>
          <cell r="P307">
            <v>2019</v>
          </cell>
        </row>
        <row r="308">
          <cell r="E308" t="str">
            <v>kW</v>
          </cell>
          <cell r="F308" t="str">
            <v>kW</v>
          </cell>
          <cell r="G308" t="str">
            <v>kW</v>
          </cell>
          <cell r="H308" t="str">
            <v>kW</v>
          </cell>
          <cell r="I308" t="str">
            <v>kW</v>
          </cell>
          <cell r="J308" t="str">
            <v>kW</v>
          </cell>
          <cell r="K308" t="str">
            <v>kW</v>
          </cell>
          <cell r="L308" t="str">
            <v>kW</v>
          </cell>
          <cell r="M308" t="str">
            <v>kW</v>
          </cell>
          <cell r="N308" t="str">
            <v>kW</v>
          </cell>
          <cell r="O308" t="str">
            <v>kW</v>
          </cell>
          <cell r="P308" t="str">
            <v>kW</v>
          </cell>
        </row>
        <row r="309">
          <cell r="C309" t="str">
            <v>Residential Single Rate</v>
          </cell>
          <cell r="D309" t="str">
            <v>D1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C310" t="str">
            <v>ClimateSaver</v>
          </cell>
          <cell r="D310" t="str">
            <v>D1.CS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C311" t="str">
            <v>ClimateSaver Interval</v>
          </cell>
          <cell r="D311" t="str">
            <v>D3.CS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C312" t="str">
            <v>New Tariff 3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C313" t="str">
            <v>New Tariff 4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C314" t="str">
            <v>New Tariff 5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C315" t="str">
            <v>New Tariff 6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</row>
        <row r="316">
          <cell r="C316" t="str">
            <v>New Tariff 7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C317" t="str">
            <v>New Tariff 8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C318" t="str">
            <v>New Tariff 9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C319" t="str">
            <v>New Tariff 10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C320" t="str">
            <v>New Tariff 11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C321" t="str">
            <v>Residential Two Rate 5d</v>
          </cell>
          <cell r="D321" t="str">
            <v>D2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C322" t="str">
            <v>Docklands Two Rate 5d</v>
          </cell>
          <cell r="D322" t="str">
            <v>D2.DK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C323" t="str">
            <v>Residential Interval</v>
          </cell>
          <cell r="D323" t="str">
            <v>D3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C324" t="str">
            <v>Residential AMI</v>
          </cell>
          <cell r="D324" t="str">
            <v>D4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C325" t="str">
            <v>Residential Docklands AMI</v>
          </cell>
          <cell r="D325" t="str">
            <v>D4.DK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C326" t="str">
            <v>New Tariff 5</v>
          </cell>
          <cell r="D326" t="str">
            <v/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C327" t="str">
            <v>New Tariff 6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C328" t="str">
            <v>New Tariff 7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C329" t="str">
            <v>New Tariff 8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C330" t="str">
            <v>New Tariff 9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C331" t="str">
            <v>New Tariff 10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C332" t="str">
            <v>New Tariff 11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C333" t="str">
            <v>Dedicated circuit</v>
          </cell>
          <cell r="D333" t="str">
            <v>DD1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C334" t="str">
            <v>Hot Water Interval</v>
          </cell>
          <cell r="D334" t="str">
            <v>D3.HW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C335" t="str">
            <v>Dedicated Circuit AMI - Slab Heat</v>
          </cell>
          <cell r="D335" t="str">
            <v>DCSH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C336" t="str">
            <v>Dedicated Circuit AMI - Hot Water</v>
          </cell>
          <cell r="D336" t="str">
            <v>DCHW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C337" t="str">
            <v>New Tariff 4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C338" t="str">
            <v>New Tariff 5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C339" t="str">
            <v>New Tariff 6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C340" t="str">
            <v>New Tariff 7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C341" t="str">
            <v>New Tariff 8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C342" t="str">
            <v>New Tariff 9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C343" t="str">
            <v>New Tariff 10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C344" t="str">
            <v>New Tariff 11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C345" t="str">
            <v>Non-Residential Single Rate</v>
          </cell>
          <cell r="D345" t="str">
            <v>ND1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C346" t="str">
            <v>Non-Residential Single Rate (R)</v>
          </cell>
          <cell r="D346" t="str">
            <v>ND1.R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C347" t="str">
            <v>New Tariff 2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C348" t="str">
            <v>New Tariff 3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C349" t="str">
            <v>New Tariff 4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C350" t="str">
            <v>New Tariff 5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1">
          <cell r="C351" t="str">
            <v>New Tariff 6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</row>
        <row r="352">
          <cell r="C352" t="str">
            <v>New Tariff 7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C353" t="str">
            <v>New Tariff 8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C354" t="str">
            <v>New Tariff 9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C355" t="str">
            <v>New Tariff 10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C356" t="str">
            <v>New Tariff 11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C357" t="str">
            <v>Non-Residential Two Rate 5d</v>
          </cell>
          <cell r="D357" t="str">
            <v>ND2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</row>
        <row r="358">
          <cell r="C358" t="str">
            <v>Business Sunraysia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C359" t="str">
            <v>Non-Residential Interval</v>
          </cell>
          <cell r="D359" t="str">
            <v>ND5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</row>
        <row r="360">
          <cell r="C360" t="str">
            <v>Non-Residential AMI</v>
          </cell>
          <cell r="D360" t="str">
            <v>ND7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C361" t="str">
            <v>New Tariff 4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</row>
        <row r="362">
          <cell r="C362" t="str">
            <v>New Tariff 5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</row>
        <row r="363">
          <cell r="C363" t="str">
            <v>New Tariff 6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</row>
        <row r="364">
          <cell r="C364" t="str">
            <v>New Tariff 7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</row>
        <row r="365">
          <cell r="C365" t="str">
            <v>New Tariff 8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</row>
        <row r="366">
          <cell r="C366" t="str">
            <v>New Tariff 9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C367" t="str">
            <v>New Tariff 10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C368" t="str">
            <v>New Tariff 11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</row>
        <row r="369">
          <cell r="C369" t="str">
            <v>Non-Residential Two Rate 7d</v>
          </cell>
          <cell r="D369" t="str">
            <v>ND3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C370" t="str">
            <v>New Tariff  1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C371" t="str">
            <v>New Tariff  2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C372" t="str">
            <v>New Tariff  3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C373" t="str">
            <v>New Tariff  4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C374" t="str">
            <v>New Tariff  5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C375" t="str">
            <v>New Tariff  6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C376" t="str">
            <v>New Tariff  7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C377" t="str">
            <v>New Tariff  8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C378" t="str">
            <v>New Tariff  9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C379" t="str">
            <v>New Tariff  10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C380" t="str">
            <v>New Tariff  11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C381" t="str">
            <v>Unmetered supplies</v>
          </cell>
          <cell r="D381" t="str">
            <v>PL2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C382" t="str">
            <v>New Tariff 1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C383" t="str">
            <v>New Tariff 2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C384" t="str">
            <v>Large Low Voltage Demand (kVa)</v>
          </cell>
          <cell r="D384" t="str">
            <v>DLk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C385" t="str">
            <v>Large Low Voltage Demand Docklands (kVa)</v>
          </cell>
          <cell r="D385" t="str">
            <v>DLDKk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C386" t="str">
            <v>Large Low Voltage Demand CXX (kVa)</v>
          </cell>
          <cell r="D386" t="str">
            <v>DLCXXk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C387" t="str">
            <v>New Tariff 6</v>
          </cell>
          <cell r="D387" t="str">
            <v/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C388" t="str">
            <v>New Tariff 7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C389" t="str">
            <v>New Tariff 8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</row>
        <row r="390">
          <cell r="C390" t="str">
            <v>New Tariff 9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C391" t="str">
            <v>New Tariff 10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</row>
        <row r="392">
          <cell r="C392" t="str">
            <v>New Tariff 11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C393" t="str">
            <v>Large Low Voltage Demand</v>
          </cell>
          <cell r="D393" t="str">
            <v>DL</v>
          </cell>
          <cell r="E393">
            <v>332630.66666666669</v>
          </cell>
          <cell r="F393">
            <v>327787.91122600349</v>
          </cell>
          <cell r="G393">
            <v>334188.84715839324</v>
          </cell>
          <cell r="H393">
            <v>347294.34727162041</v>
          </cell>
          <cell r="I393">
            <v>338273.32854559453</v>
          </cell>
          <cell r="J393">
            <v>355034.84622652596</v>
          </cell>
          <cell r="K393">
            <v>372937.7628990708</v>
          </cell>
          <cell r="L393">
            <v>374402.50066366314</v>
          </cell>
          <cell r="M393">
            <v>364210.60019126494</v>
          </cell>
          <cell r="N393">
            <v>371949.08742746356</v>
          </cell>
          <cell r="O393">
            <v>380885.02865189349</v>
          </cell>
          <cell r="P393">
            <v>390035.6526064754</v>
          </cell>
        </row>
        <row r="394">
          <cell r="C394" t="str">
            <v>Large Low Voltage Demand A</v>
          </cell>
          <cell r="D394" t="str">
            <v>DL.A</v>
          </cell>
          <cell r="E394">
            <v>1016.3333333333334</v>
          </cell>
          <cell r="F394">
            <v>1222.7341934274912</v>
          </cell>
          <cell r="G394">
            <v>1192.6022922775703</v>
          </cell>
          <cell r="H394">
            <v>1323.6867651482539</v>
          </cell>
          <cell r="I394">
            <v>1334.3498475980027</v>
          </cell>
          <cell r="J394">
            <v>1337.5671615219217</v>
          </cell>
          <cell r="K394">
            <v>1362.1140228210938</v>
          </cell>
          <cell r="L394">
            <v>1366.2107023447331</v>
          </cell>
          <cell r="M394">
            <v>1407.3140866422086</v>
          </cell>
          <cell r="N394">
            <v>1437.2156932705827</v>
          </cell>
          <cell r="O394">
            <v>1471.7442763374756</v>
          </cell>
          <cell r="P394">
            <v>1507.1023960245082</v>
          </cell>
        </row>
        <row r="395">
          <cell r="C395" t="str">
            <v>Large Low Voltage Demand C</v>
          </cell>
          <cell r="D395" t="str">
            <v>DL.C</v>
          </cell>
          <cell r="E395">
            <v>218763.25</v>
          </cell>
          <cell r="F395">
            <v>219621.07856488661</v>
          </cell>
          <cell r="G395">
            <v>228514.73669666707</v>
          </cell>
          <cell r="H395">
            <v>230753.22450994427</v>
          </cell>
          <cell r="I395">
            <v>231188.68058631726</v>
          </cell>
          <cell r="J395">
            <v>240063.42760812124</v>
          </cell>
          <cell r="K395">
            <v>245976.13003957027</v>
          </cell>
          <cell r="L395">
            <v>242474.60501155411</v>
          </cell>
          <cell r="M395">
            <v>244094.54587333111</v>
          </cell>
          <cell r="N395">
            <v>249280.89280193369</v>
          </cell>
          <cell r="O395">
            <v>255269.77537147596</v>
          </cell>
          <cell r="P395">
            <v>261402.53866139203</v>
          </cell>
        </row>
        <row r="396">
          <cell r="C396" t="str">
            <v>Large Low Voltage Demand S</v>
          </cell>
          <cell r="D396" t="str">
            <v>DL.S</v>
          </cell>
          <cell r="E396">
            <v>16098.583333333334</v>
          </cell>
          <cell r="F396">
            <v>17424.798642515787</v>
          </cell>
          <cell r="G396">
            <v>17650.783693179932</v>
          </cell>
          <cell r="H396">
            <v>18124.227368134347</v>
          </cell>
          <cell r="I396">
            <v>18497.983342253894</v>
          </cell>
          <cell r="J396">
            <v>18765.89274871799</v>
          </cell>
          <cell r="K396">
            <v>19469.46611826239</v>
          </cell>
          <cell r="L396">
            <v>19535.447465845264</v>
          </cell>
          <cell r="M396">
            <v>19527.118589180893</v>
          </cell>
          <cell r="N396">
            <v>19942.016886711928</v>
          </cell>
          <cell r="O396">
            <v>20421.116572178958</v>
          </cell>
          <cell r="P396">
            <v>20911.726452924559</v>
          </cell>
        </row>
        <row r="397">
          <cell r="C397" t="str">
            <v>Large Low Voltage Demand Docklands</v>
          </cell>
          <cell r="D397" t="str">
            <v>DL.DK</v>
          </cell>
          <cell r="E397">
            <v>1826.3333333333333</v>
          </cell>
          <cell r="F397">
            <v>2097.3841279764411</v>
          </cell>
          <cell r="G397">
            <v>2132.6850645435347</v>
          </cell>
          <cell r="H397">
            <v>2248.9070014213789</v>
          </cell>
          <cell r="I397">
            <v>2196.2960823533326</v>
          </cell>
          <cell r="J397">
            <v>2323.3722369367742</v>
          </cell>
          <cell r="K397">
            <v>2369.6566979238696</v>
          </cell>
          <cell r="L397">
            <v>2359.7640453861736</v>
          </cell>
          <cell r="M397">
            <v>2315.8343059955751</v>
          </cell>
          <cell r="N397">
            <v>2365.0395026831134</v>
          </cell>
          <cell r="O397">
            <v>2421.8587145155734</v>
          </cell>
          <cell r="P397">
            <v>2480.042987197799</v>
          </cell>
        </row>
        <row r="398">
          <cell r="C398" t="str">
            <v>Large Low Voltage Demand CXX</v>
          </cell>
          <cell r="D398" t="str">
            <v>DL.CXX</v>
          </cell>
          <cell r="E398">
            <v>111032.33333333333</v>
          </cell>
          <cell r="F398">
            <v>103679.23274785007</v>
          </cell>
          <cell r="G398">
            <v>106701.16001743924</v>
          </cell>
          <cell r="H398">
            <v>103763.28720206732</v>
          </cell>
          <cell r="I398">
            <v>106201.29474168338</v>
          </cell>
          <cell r="J398">
            <v>108732.41150526884</v>
          </cell>
          <cell r="K398">
            <v>113470.34132275128</v>
          </cell>
          <cell r="L398">
            <v>115616.3848199514</v>
          </cell>
          <cell r="M398">
            <v>113956.7059839108</v>
          </cell>
          <cell r="N398">
            <v>116377.97684827505</v>
          </cell>
          <cell r="O398">
            <v>119173.915314281</v>
          </cell>
          <cell r="P398">
            <v>122037.02518262093</v>
          </cell>
        </row>
        <row r="399">
          <cell r="C399" t="str">
            <v>Large Low Voltage Demand EN.R</v>
          </cell>
          <cell r="D399" t="str">
            <v>DL.R</v>
          </cell>
          <cell r="E399">
            <v>0</v>
          </cell>
          <cell r="F399">
            <v>0.23609713911273475</v>
          </cell>
          <cell r="G399">
            <v>0.24780098313918247</v>
          </cell>
          <cell r="H399">
            <v>0.24821684280559442</v>
          </cell>
          <cell r="I399">
            <v>0.25382689698847394</v>
          </cell>
          <cell r="J399">
            <v>0.26275594035508837</v>
          </cell>
          <cell r="K399">
            <v>0.26125061453326764</v>
          </cell>
          <cell r="L399">
            <v>0.25822664537197093</v>
          </cell>
          <cell r="M399">
            <v>0.28677885860219277</v>
          </cell>
          <cell r="N399">
            <v>0.29287213138376267</v>
          </cell>
          <cell r="O399">
            <v>0.29990827756822991</v>
          </cell>
          <cell r="P399">
            <v>0.30711346459961991</v>
          </cell>
        </row>
        <row r="400">
          <cell r="C400" t="str">
            <v>Large Low Voltage Demand EN.NR</v>
          </cell>
          <cell r="D400" t="str">
            <v>DL.NR</v>
          </cell>
          <cell r="E400">
            <v>3892.3333333333335</v>
          </cell>
          <cell r="F400">
            <v>1743.7375073485814</v>
          </cell>
          <cell r="G400">
            <v>1761.8905216800442</v>
          </cell>
          <cell r="H400">
            <v>1799.0337683307289</v>
          </cell>
          <cell r="I400">
            <v>1878.0013230977877</v>
          </cell>
          <cell r="J400">
            <v>1863.4933545377512</v>
          </cell>
          <cell r="K400">
            <v>1921.8943401098327</v>
          </cell>
          <cell r="L400">
            <v>1923.3699988210822</v>
          </cell>
          <cell r="M400">
            <v>2754.4073699112405</v>
          </cell>
          <cell r="N400">
            <v>2812.9310544612122</v>
          </cell>
          <cell r="O400">
            <v>2880.5106975378767</v>
          </cell>
          <cell r="P400">
            <v>2949.713916902032</v>
          </cell>
        </row>
        <row r="401">
          <cell r="C401" t="str">
            <v>Large Low Voltage Demand EN.R CXX</v>
          </cell>
          <cell r="D401" t="str">
            <v>DL.CXXR</v>
          </cell>
          <cell r="E401">
            <v>0</v>
          </cell>
          <cell r="F401">
            <v>84.958707434795528</v>
          </cell>
          <cell r="G401">
            <v>87.115203528433881</v>
          </cell>
          <cell r="H401">
            <v>86.116779838751427</v>
          </cell>
          <cell r="I401">
            <v>88.683895247098391</v>
          </cell>
          <cell r="J401">
            <v>93.721861120783927</v>
          </cell>
          <cell r="K401">
            <v>94.22288160964672</v>
          </cell>
          <cell r="L401">
            <v>94.646463459629516</v>
          </cell>
          <cell r="M401">
            <v>79.073101371696225</v>
          </cell>
          <cell r="N401">
            <v>80.753190269081884</v>
          </cell>
          <cell r="O401">
            <v>82.69325622520671</v>
          </cell>
          <cell r="P401">
            <v>84.679931558640021</v>
          </cell>
        </row>
        <row r="402">
          <cell r="C402" t="str">
            <v>Large Low Voltage Demand EN.NR CXX</v>
          </cell>
          <cell r="D402" t="str">
            <v>DL.CXXNR</v>
          </cell>
          <cell r="E402">
            <v>0</v>
          </cell>
          <cell r="F402">
            <v>0.23609713911273475</v>
          </cell>
          <cell r="G402">
            <v>0.23993318914282338</v>
          </cell>
          <cell r="H402">
            <v>0.2520131878661393</v>
          </cell>
          <cell r="I402">
            <v>0.25690267193484628</v>
          </cell>
          <cell r="J402">
            <v>0.25942383000599412</v>
          </cell>
          <cell r="K402">
            <v>0.26071520104679641</v>
          </cell>
          <cell r="L402">
            <v>0.26723413352076758</v>
          </cell>
          <cell r="M402">
            <v>0.28677885860219277</v>
          </cell>
          <cell r="N402">
            <v>0.29287213138376267</v>
          </cell>
          <cell r="O402">
            <v>0.29990827756822991</v>
          </cell>
          <cell r="P402">
            <v>0.30711346459961991</v>
          </cell>
        </row>
        <row r="403">
          <cell r="C403" t="str">
            <v>New Tariff 10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C404" t="str">
            <v>New Tariff 11</v>
          </cell>
          <cell r="D404" t="str">
            <v/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</row>
        <row r="405">
          <cell r="C405" t="str">
            <v>High Voltage Demand</v>
          </cell>
          <cell r="D405" t="str">
            <v>DH</v>
          </cell>
          <cell r="E405">
            <v>249921.83333333334</v>
          </cell>
          <cell r="F405">
            <v>243718.08358710477</v>
          </cell>
          <cell r="G405">
            <v>241603.18247319752</v>
          </cell>
          <cell r="H405">
            <v>254689.09048297183</v>
          </cell>
          <cell r="I405">
            <v>248092.70341945344</v>
          </cell>
          <cell r="J405">
            <v>253823.55306866425</v>
          </cell>
          <cell r="K405">
            <v>252364.49215119189</v>
          </cell>
          <cell r="L405">
            <v>252912.82180171701</v>
          </cell>
          <cell r="M405">
            <v>252575.20546823554</v>
          </cell>
          <cell r="N405">
            <v>254333.46380464424</v>
          </cell>
          <cell r="O405">
            <v>256521.51862328622</v>
          </cell>
          <cell r="P405">
            <v>258728.39748426131</v>
          </cell>
        </row>
        <row r="406">
          <cell r="C406" t="str">
            <v>High Voltage Demand A</v>
          </cell>
          <cell r="D406" t="str">
            <v>DH.A</v>
          </cell>
          <cell r="E406">
            <v>4390</v>
          </cell>
          <cell r="F406">
            <v>4214.7783992283112</v>
          </cell>
          <cell r="G406">
            <v>4175.8641630534594</v>
          </cell>
          <cell r="H406">
            <v>4137.3658636774398</v>
          </cell>
          <cell r="I406">
            <v>4319.9947953358824</v>
          </cell>
          <cell r="J406">
            <v>4238.1587951028669</v>
          </cell>
          <cell r="K406">
            <v>4338.3227439476168</v>
          </cell>
          <cell r="L406">
            <v>4206.1630750896966</v>
          </cell>
          <cell r="M406">
            <v>4787.1899635486461</v>
          </cell>
          <cell r="N406">
            <v>4820.5151533501448</v>
          </cell>
          <cell r="O406">
            <v>4861.9865006586779</v>
          </cell>
          <cell r="P406">
            <v>4903.8146298863358</v>
          </cell>
        </row>
        <row r="407">
          <cell r="C407" t="str">
            <v>High Voltage Demand C</v>
          </cell>
          <cell r="D407" t="str">
            <v>DH.C</v>
          </cell>
          <cell r="E407">
            <v>123487.16666666667</v>
          </cell>
          <cell r="F407">
            <v>123838.0325814696</v>
          </cell>
          <cell r="G407">
            <v>127006.47157604562</v>
          </cell>
          <cell r="H407">
            <v>125875.73340738413</v>
          </cell>
          <cell r="I407">
            <v>133040.06613468932</v>
          </cell>
          <cell r="J407">
            <v>125376.83081264043</v>
          </cell>
          <cell r="K407">
            <v>121035.56811259018</v>
          </cell>
          <cell r="L407">
            <v>129382.3458451105</v>
          </cell>
          <cell r="M407">
            <v>127830.71093044632</v>
          </cell>
          <cell r="N407">
            <v>128720.58217780745</v>
          </cell>
          <cell r="O407">
            <v>129827.97750785685</v>
          </cell>
          <cell r="P407">
            <v>130944.89986455784</v>
          </cell>
        </row>
        <row r="408">
          <cell r="C408" t="str">
            <v>High Voltage Demand D1</v>
          </cell>
          <cell r="D408" t="str">
            <v>DH.D1</v>
          </cell>
          <cell r="E408">
            <v>22140</v>
          </cell>
          <cell r="F408">
            <v>22102.239814140561</v>
          </cell>
          <cell r="G408">
            <v>22683.020333107728</v>
          </cell>
          <cell r="H408">
            <v>23626.902435504602</v>
          </cell>
          <cell r="I408">
            <v>23543.794209533549</v>
          </cell>
          <cell r="J408">
            <v>21934.207969269657</v>
          </cell>
          <cell r="K408">
            <v>22102.749401544115</v>
          </cell>
          <cell r="L408">
            <v>22376.730475302604</v>
          </cell>
          <cell r="M408">
            <v>22848.108955666783</v>
          </cell>
          <cell r="N408">
            <v>23007.162089833302</v>
          </cell>
          <cell r="O408">
            <v>23205.09487901831</v>
          </cell>
          <cell r="P408">
            <v>23404.730502689446</v>
          </cell>
        </row>
        <row r="409">
          <cell r="C409" t="str">
            <v>High Voltage Demand D2</v>
          </cell>
          <cell r="D409" t="str">
            <v>DH.D2</v>
          </cell>
          <cell r="E409">
            <v>12386.333333333334</v>
          </cell>
          <cell r="F409">
            <v>12414.232631678702</v>
          </cell>
          <cell r="G409">
            <v>12277.526853884958</v>
          </cell>
          <cell r="H409">
            <v>12776.756637100667</v>
          </cell>
          <cell r="I409">
            <v>12951.024210578293</v>
          </cell>
          <cell r="J409">
            <v>13220.190288265427</v>
          </cell>
          <cell r="K409">
            <v>12676.611579765769</v>
          </cell>
          <cell r="L409">
            <v>12274.280544324683</v>
          </cell>
          <cell r="M409">
            <v>12837.592299040623</v>
          </cell>
          <cell r="N409">
            <v>12926.958963663779</v>
          </cell>
          <cell r="O409">
            <v>13038.170812972598</v>
          </cell>
          <cell r="P409">
            <v>13150.339428328361</v>
          </cell>
        </row>
        <row r="410">
          <cell r="C410" t="str">
            <v>High Voltage Demand Docklands</v>
          </cell>
          <cell r="D410" t="str">
            <v>DH.DK</v>
          </cell>
          <cell r="E410">
            <v>1000</v>
          </cell>
          <cell r="F410">
            <v>1004.1825286253833</v>
          </cell>
          <cell r="G410">
            <v>1026.9308034025103</v>
          </cell>
          <cell r="H410">
            <v>1036.8306539649172</v>
          </cell>
          <cell r="I410">
            <v>1018.2810796024321</v>
          </cell>
          <cell r="J410">
            <v>1048.6524776842487</v>
          </cell>
          <cell r="K410">
            <v>1024.5586032231929</v>
          </cell>
          <cell r="L410">
            <v>1064.7937698562641</v>
          </cell>
          <cell r="M410">
            <v>1038.6201290698389</v>
          </cell>
          <cell r="N410">
            <v>1045.8503023440267</v>
          </cell>
          <cell r="O410">
            <v>1054.8478513074606</v>
          </cell>
          <cell r="P410">
            <v>1063.922807034719</v>
          </cell>
        </row>
        <row r="411">
          <cell r="C411" t="str">
            <v>High Voltage Demand D3</v>
          </cell>
          <cell r="D411" t="str">
            <v>DH.D3</v>
          </cell>
          <cell r="E411">
            <v>14491</v>
          </cell>
          <cell r="F411">
            <v>14525.726975050955</v>
          </cell>
          <cell r="G411">
            <v>14218.921977671029</v>
          </cell>
          <cell r="H411">
            <v>14503.309889435075</v>
          </cell>
          <cell r="I411">
            <v>14831.592776688383</v>
          </cell>
          <cell r="J411">
            <v>14848.560596965417</v>
          </cell>
          <cell r="K411">
            <v>14969.046887404016</v>
          </cell>
          <cell r="L411">
            <v>14861.968534281448</v>
          </cell>
          <cell r="M411">
            <v>15021.470569617164</v>
          </cell>
          <cell r="N411">
            <v>15126.039922753725</v>
          </cell>
          <cell r="O411">
            <v>15256.170673323672</v>
          </cell>
          <cell r="P411">
            <v>15387.420951035578</v>
          </cell>
        </row>
        <row r="412">
          <cell r="C412" t="str">
            <v>High Voltage Demand D4</v>
          </cell>
          <cell r="D412" t="str">
            <v>DH.D4</v>
          </cell>
          <cell r="E412">
            <v>11000</v>
          </cell>
          <cell r="F412">
            <v>11026.360963740284</v>
          </cell>
          <cell r="G412">
            <v>11093.294750682071</v>
          </cell>
          <cell r="H412">
            <v>11276.637400405403</v>
          </cell>
          <cell r="I412">
            <v>11419.439060186283</v>
          </cell>
          <cell r="J412">
            <v>11233.098391426958</v>
          </cell>
          <cell r="K412">
            <v>11814.289484848083</v>
          </cell>
          <cell r="L412">
            <v>11014.139335162961</v>
          </cell>
          <cell r="M412">
            <v>11402.675886121648</v>
          </cell>
          <cell r="N412">
            <v>11482.053629859291</v>
          </cell>
          <cell r="O412">
            <v>11580.834822066136</v>
          </cell>
          <cell r="P412">
            <v>11680.465838202424</v>
          </cell>
        </row>
        <row r="413">
          <cell r="C413" t="str">
            <v>High Voltage Demand D5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</row>
        <row r="414">
          <cell r="C414" t="str">
            <v>High Voltage Demand EN.R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</row>
        <row r="415">
          <cell r="C415" t="str">
            <v>High Voltage Demand EN.NR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</row>
        <row r="416">
          <cell r="C416" t="str">
            <v>New Tariff 11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C417" t="str">
            <v>New Tariff 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C418" t="str">
            <v>New Tariff 2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</row>
        <row r="419">
          <cell r="C419" t="str">
            <v>High Voltage Demand (kVa)</v>
          </cell>
          <cell r="D419" t="str">
            <v>DHk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C420" t="str">
            <v>High Voltage Demand Docklands (kVa)</v>
          </cell>
          <cell r="D420" t="str">
            <v>DHDKk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C421" t="str">
            <v>New Tariff 5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C422" t="str">
            <v>New Tariff 6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C423" t="str">
            <v>New Tariff 7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C424" t="str">
            <v>New Tariff 8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C425" t="str">
            <v>New Tariff 9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C426" t="str">
            <v>New Tariff 10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C427" t="str">
            <v>New Tariff 11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C428" t="str">
            <v>New Tariff 12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</row>
        <row r="429">
          <cell r="C429" t="str">
            <v>New Tariff 1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C430" t="str">
            <v>Subtransmission Demand A</v>
          </cell>
          <cell r="D430" t="str">
            <v>DS.A</v>
          </cell>
          <cell r="E430">
            <v>42703.833333333336</v>
          </cell>
          <cell r="F430">
            <v>43701.17324700403</v>
          </cell>
          <cell r="G430">
            <v>44094.349959525403</v>
          </cell>
          <cell r="H430">
            <v>44129.20903156999</v>
          </cell>
          <cell r="I430">
            <v>43931.817633216458</v>
          </cell>
          <cell r="J430">
            <v>43964.463150939904</v>
          </cell>
          <cell r="K430">
            <v>42230.320886418318</v>
          </cell>
          <cell r="L430">
            <v>42910.441657586307</v>
          </cell>
          <cell r="M430">
            <v>42019.071121013709</v>
          </cell>
          <cell r="N430">
            <v>41781.663575621322</v>
          </cell>
          <cell r="O430">
            <v>41630.961394633116</v>
          </cell>
          <cell r="P430">
            <v>41480.802780975908</v>
          </cell>
        </row>
        <row r="431">
          <cell r="C431" t="str">
            <v>Subtransmission Demand G</v>
          </cell>
          <cell r="D431" t="str">
            <v>DS.G</v>
          </cell>
          <cell r="E431">
            <v>80148.333333333328</v>
          </cell>
          <cell r="F431">
            <v>76730.67231744848</v>
          </cell>
          <cell r="G431">
            <v>75887.760304362848</v>
          </cell>
          <cell r="H431">
            <v>75163.759273061907</v>
          </cell>
          <cell r="I431">
            <v>76462.528777145504</v>
          </cell>
          <cell r="J431">
            <v>75785.881924680463</v>
          </cell>
          <cell r="K431">
            <v>75397.986501807667</v>
          </cell>
          <cell r="L431">
            <v>74570.629947173788</v>
          </cell>
          <cell r="M431">
            <v>73280.520253777329</v>
          </cell>
          <cell r="N431">
            <v>72866.485674373558</v>
          </cell>
          <cell r="O431">
            <v>72603.663723969425</v>
          </cell>
          <cell r="P431">
            <v>72341.789745420596</v>
          </cell>
        </row>
        <row r="432">
          <cell r="C432" t="str">
            <v>Subtransmission Demand S</v>
          </cell>
          <cell r="D432" t="str">
            <v>DS.S</v>
          </cell>
          <cell r="E432">
            <v>93811</v>
          </cell>
          <cell r="F432">
            <v>92794.463884520883</v>
          </cell>
          <cell r="G432">
            <v>90781.426619115431</v>
          </cell>
          <cell r="H432">
            <v>92681.808457517429</v>
          </cell>
          <cell r="I432">
            <v>93865.974120929415</v>
          </cell>
          <cell r="J432">
            <v>93766.535252543908</v>
          </cell>
          <cell r="K432">
            <v>91859.938743544932</v>
          </cell>
          <cell r="L432">
            <v>89237.563917871579</v>
          </cell>
          <cell r="M432">
            <v>89023.684603980379</v>
          </cell>
          <cell r="N432">
            <v>88520.701223344731</v>
          </cell>
          <cell r="O432">
            <v>88201.416120854279</v>
          </cell>
          <cell r="P432">
            <v>87883.282647025422</v>
          </cell>
        </row>
        <row r="433">
          <cell r="C433" t="str">
            <v>Subtransmission Demand (kVa)</v>
          </cell>
          <cell r="D433" t="str">
            <v>DSk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C434" t="str">
            <v>New Tariff 5</v>
          </cell>
          <cell r="D434" t="str">
            <v/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</row>
        <row r="435">
          <cell r="C435" t="str">
            <v>New Tariff 6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</row>
        <row r="436">
          <cell r="C436" t="str">
            <v>New Tariff 7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</row>
        <row r="437">
          <cell r="C437" t="str">
            <v>New Tariff 8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</row>
        <row r="438">
          <cell r="C438" t="str">
            <v>New Tariff 9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</row>
        <row r="439">
          <cell r="C439" t="str">
            <v>New Tariff 10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C440" t="str">
            <v>New Tariff 11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C441" t="str">
            <v xml:space="preserve">Total </v>
          </cell>
          <cell r="E441">
            <v>1340739.3333333333</v>
          </cell>
          <cell r="F441">
            <v>1316047.9850625989</v>
          </cell>
          <cell r="G441">
            <v>1325638.2406150119</v>
          </cell>
          <cell r="H441">
            <v>1350378.6446315493</v>
          </cell>
          <cell r="I441">
            <v>1377816.8106436513</v>
          </cell>
          <cell r="J441">
            <v>1392355.5612685813</v>
          </cell>
          <cell r="K441">
            <v>1393879.1960081628</v>
          </cell>
          <cell r="L441">
            <v>1393055.1211185846</v>
          </cell>
          <cell r="M441">
            <v>1401011.0232398435</v>
          </cell>
          <cell r="N441">
            <v>1418877.9756669267</v>
          </cell>
          <cell r="O441">
            <v>1440389.8855809472</v>
          </cell>
          <cell r="P441">
            <v>1462378.9630414434</v>
          </cell>
        </row>
      </sheetData>
      <sheetData sheetId="29" refreshError="1">
        <row r="24">
          <cell r="E24" t="str">
            <v>Revenue from demand charges</v>
          </cell>
          <cell r="G24" t="str">
            <v>Revenue from peak charges</v>
          </cell>
          <cell r="K24" t="str">
            <v>Revenue from off peak charges</v>
          </cell>
          <cell r="M24" t="str">
            <v>Summer Time of Use Tariffs</v>
          </cell>
          <cell r="Q24" t="str">
            <v>Winter Time of use tariffs</v>
          </cell>
        </row>
        <row r="25">
          <cell r="B25" t="str">
            <v>Network Tariffs</v>
          </cell>
          <cell r="C25" t="str">
            <v>Network Tariff Category</v>
          </cell>
          <cell r="D25" t="str">
            <v>Standing revenue</v>
          </cell>
          <cell r="E25" t="str">
            <v>kW</v>
          </cell>
          <cell r="F25" t="str">
            <v>kVA</v>
          </cell>
          <cell r="G25" t="str">
            <v>Block1</v>
          </cell>
          <cell r="H25" t="str">
            <v>Block 2</v>
          </cell>
          <cell r="I25" t="str">
            <v>Block 3</v>
          </cell>
          <cell r="J25" t="str">
            <v>Block 4</v>
          </cell>
          <cell r="K25" t="str">
            <v>Block 1</v>
          </cell>
          <cell r="L25" t="str">
            <v>Block 2</v>
          </cell>
          <cell r="M25" t="str">
            <v>Block 1</v>
          </cell>
          <cell r="N25" t="str">
            <v>Block 2</v>
          </cell>
          <cell r="O25" t="str">
            <v>Block 3</v>
          </cell>
          <cell r="P25" t="str">
            <v>Block 4</v>
          </cell>
          <cell r="Q25" t="str">
            <v>Block1</v>
          </cell>
          <cell r="R25" t="str">
            <v>Block 2</v>
          </cell>
          <cell r="S25" t="str">
            <v>Block 3</v>
          </cell>
          <cell r="T25" t="str">
            <v>Block 4</v>
          </cell>
          <cell r="U25" t="str">
            <v>Total Revenue</v>
          </cell>
        </row>
        <row r="26">
          <cell r="D26" t="str">
            <v>$ pa</v>
          </cell>
          <cell r="E26" t="str">
            <v>$ pa</v>
          </cell>
          <cell r="F26" t="str">
            <v>$ pa</v>
          </cell>
          <cell r="G26" t="str">
            <v>$ pa</v>
          </cell>
          <cell r="H26" t="str">
            <v>$ pa</v>
          </cell>
          <cell r="I26" t="str">
            <v>$ pa</v>
          </cell>
          <cell r="J26" t="str">
            <v>$ pa</v>
          </cell>
          <cell r="K26" t="str">
            <v>$ pa</v>
          </cell>
          <cell r="L26" t="str">
            <v>$ pa</v>
          </cell>
          <cell r="M26" t="str">
            <v>c/kWh</v>
          </cell>
          <cell r="N26" t="str">
            <v>c/kWh</v>
          </cell>
          <cell r="O26" t="str">
            <v>c/kWh</v>
          </cell>
          <cell r="P26" t="str">
            <v>c/kWh</v>
          </cell>
          <cell r="Q26" t="str">
            <v>c/kWh</v>
          </cell>
          <cell r="R26" t="str">
            <v>c/kWh</v>
          </cell>
          <cell r="S26" t="str">
            <v>c/kWh</v>
          </cell>
          <cell r="T26" t="str">
            <v>c/kWh</v>
          </cell>
          <cell r="U26" t="str">
            <v>$ pa</v>
          </cell>
        </row>
        <row r="27">
          <cell r="B27" t="str">
            <v>Residential Single Rate</v>
          </cell>
          <cell r="C27" t="str">
            <v>D1</v>
          </cell>
          <cell r="D27">
            <v>12062469.230685463</v>
          </cell>
          <cell r="E27">
            <v>0</v>
          </cell>
          <cell r="F27">
            <v>0</v>
          </cell>
          <cell r="G27">
            <v>91337191.080038264</v>
          </cell>
          <cell r="H27">
            <v>53801438.193960994</v>
          </cell>
          <cell r="I27">
            <v>1854628.0058057623</v>
          </cell>
          <cell r="J27">
            <v>415729.25972583395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159471455.77021632</v>
          </cell>
        </row>
        <row r="28">
          <cell r="B28" t="str">
            <v>ClimateSaver</v>
          </cell>
          <cell r="C28" t="str">
            <v>D1.CS</v>
          </cell>
          <cell r="D28">
            <v>0</v>
          </cell>
          <cell r="E28">
            <v>0</v>
          </cell>
          <cell r="F28">
            <v>0</v>
          </cell>
          <cell r="G28">
            <v>777930.32747101854</v>
          </cell>
          <cell r="H28">
            <v>217147.71166485068</v>
          </cell>
          <cell r="I28">
            <v>5153.4350802534054</v>
          </cell>
          <cell r="J28">
            <v>7.6665621666379629</v>
          </cell>
          <cell r="K28">
            <v>596230.93239450909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1596470.0731727984</v>
          </cell>
        </row>
        <row r="29">
          <cell r="B29" t="str">
            <v>ClimateSaver Interval</v>
          </cell>
          <cell r="C29" t="str">
            <v>D3.CS</v>
          </cell>
          <cell r="D29">
            <v>0</v>
          </cell>
          <cell r="E29">
            <v>0</v>
          </cell>
          <cell r="F29">
            <v>0</v>
          </cell>
          <cell r="G29">
            <v>224376.90354826135</v>
          </cell>
          <cell r="H29">
            <v>65438.244674856069</v>
          </cell>
          <cell r="I29">
            <v>937.10810633711765</v>
          </cell>
          <cell r="J29">
            <v>407.65478516197078</v>
          </cell>
          <cell r="K29">
            <v>211405.92930948333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502565.84042409982</v>
          </cell>
        </row>
        <row r="30">
          <cell r="B30" t="str">
            <v>New Tariff 3</v>
          </cell>
          <cell r="C30" t="str">
            <v/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 t="str">
            <v>New Tariff 4</v>
          </cell>
          <cell r="C31" t="str">
            <v/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New Tariff 5</v>
          </cell>
          <cell r="C32" t="str">
            <v/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New Tariff 6</v>
          </cell>
          <cell r="C33" t="str">
            <v/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 t="str">
            <v>New Tariff 7</v>
          </cell>
          <cell r="C34" t="str">
            <v/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New Tariff 8</v>
          </cell>
          <cell r="C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 t="str">
            <v>New Tariff 9</v>
          </cell>
          <cell r="C36" t="str">
            <v/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New Tariff 10</v>
          </cell>
          <cell r="C37" t="str">
            <v/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 t="str">
            <v>New Tariff 11</v>
          </cell>
          <cell r="C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Residential Two Rate 5d</v>
          </cell>
          <cell r="C39" t="str">
            <v>D2</v>
          </cell>
          <cell r="D39">
            <v>1496134.1957915761</v>
          </cell>
          <cell r="E39">
            <v>0</v>
          </cell>
          <cell r="F39">
            <v>0</v>
          </cell>
          <cell r="G39">
            <v>11252687.686466763</v>
          </cell>
          <cell r="H39">
            <v>2974713.5408039624</v>
          </cell>
          <cell r="I39">
            <v>99035.559504473815</v>
          </cell>
          <cell r="J39">
            <v>34075.380036731192</v>
          </cell>
          <cell r="K39">
            <v>2173341.866795213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18029988.22939872</v>
          </cell>
        </row>
        <row r="40">
          <cell r="B40" t="str">
            <v>Docklands Two Rate 5d</v>
          </cell>
          <cell r="C40" t="str">
            <v>D2.DK</v>
          </cell>
          <cell r="D40">
            <v>17893.907208105262</v>
          </cell>
          <cell r="E40">
            <v>0</v>
          </cell>
          <cell r="F40">
            <v>0</v>
          </cell>
          <cell r="G40">
            <v>178200.80266156883</v>
          </cell>
          <cell r="H40">
            <v>47001.430488620339</v>
          </cell>
          <cell r="I40">
            <v>11182.327557640896</v>
          </cell>
          <cell r="J40">
            <v>6955.2343288573675</v>
          </cell>
          <cell r="K40">
            <v>22754.088642406135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283987.79088719882</v>
          </cell>
        </row>
        <row r="41">
          <cell r="B41" t="str">
            <v>Residential Interval</v>
          </cell>
          <cell r="C41" t="str">
            <v>D3</v>
          </cell>
          <cell r="D41">
            <v>399739.4615172203</v>
          </cell>
          <cell r="E41">
            <v>0</v>
          </cell>
          <cell r="F41">
            <v>0</v>
          </cell>
          <cell r="G41">
            <v>3041167.3360299999</v>
          </cell>
          <cell r="H41">
            <v>1113714.3711509367</v>
          </cell>
          <cell r="I41">
            <v>98589.781380777946</v>
          </cell>
          <cell r="J41">
            <v>101617.71131259676</v>
          </cell>
          <cell r="K41">
            <v>359611.63654411503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5114440.297935647</v>
          </cell>
        </row>
        <row r="42">
          <cell r="B42" t="str">
            <v>Residential AMI</v>
          </cell>
          <cell r="C42" t="str">
            <v>D4</v>
          </cell>
          <cell r="D42">
            <v>60861.324334165394</v>
          </cell>
          <cell r="E42">
            <v>0</v>
          </cell>
          <cell r="F42">
            <v>0</v>
          </cell>
          <cell r="G42">
            <v>500349.78785136127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561211.11218552664</v>
          </cell>
        </row>
        <row r="43">
          <cell r="B43" t="str">
            <v>Residential Docklands AMI</v>
          </cell>
          <cell r="C43" t="str">
            <v>D4.DK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 t="str">
            <v>New Tariff 5</v>
          </cell>
          <cell r="C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 t="str">
            <v>New Tariff 6</v>
          </cell>
          <cell r="C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 t="str">
            <v>New Tariff 7</v>
          </cell>
          <cell r="C46" t="str">
            <v/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 t="str">
            <v>New Tariff 8</v>
          </cell>
          <cell r="C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New Tariff 9</v>
          </cell>
          <cell r="C48" t="str">
            <v/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 t="str">
            <v>New Tariff 10</v>
          </cell>
          <cell r="C49" t="str">
            <v/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 t="str">
            <v>New Tariff 11</v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 t="str">
            <v>Dedicated circuit</v>
          </cell>
          <cell r="C51" t="str">
            <v>DD1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1277534.779320244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1277534.779320244</v>
          </cell>
        </row>
        <row r="52">
          <cell r="B52" t="str">
            <v>Hot Water Interval</v>
          </cell>
          <cell r="C52" t="str">
            <v>D3.HW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32293.109981645892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32293.109981645892</v>
          </cell>
        </row>
        <row r="53">
          <cell r="B53" t="str">
            <v>Dedicated Circuit AMI - Slab Heat</v>
          </cell>
          <cell r="C53" t="str">
            <v>DCSH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2.4177086675095773E-3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2.4177086675095773E-3</v>
          </cell>
        </row>
        <row r="54">
          <cell r="B54" t="str">
            <v>Dedicated Circuit AMI - Hot Water</v>
          </cell>
          <cell r="C54" t="str">
            <v>DCHW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2.4177086675095773E-3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2.4177086675095773E-3</v>
          </cell>
        </row>
        <row r="55">
          <cell r="B55" t="str">
            <v>New Tariff 4</v>
          </cell>
          <cell r="C55" t="str">
            <v/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New Tariff 5</v>
          </cell>
          <cell r="C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B57" t="str">
            <v>New Tariff 6</v>
          </cell>
          <cell r="C57" t="str">
            <v/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B58" t="str">
            <v>New Tariff 7</v>
          </cell>
          <cell r="C58" t="str">
            <v/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B59" t="str">
            <v>New Tariff 8</v>
          </cell>
          <cell r="C59" t="str">
            <v/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New Tariff 9</v>
          </cell>
          <cell r="C60" t="str">
            <v/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New Tariff 10</v>
          </cell>
          <cell r="C61" t="str">
            <v/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B62" t="str">
            <v>New Tariff 11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B63" t="str">
            <v>Non-Residential Single Rate</v>
          </cell>
          <cell r="C63" t="str">
            <v>ND1</v>
          </cell>
          <cell r="D63">
            <v>1054704.4858180352</v>
          </cell>
          <cell r="E63">
            <v>0</v>
          </cell>
          <cell r="F63">
            <v>0</v>
          </cell>
          <cell r="G63">
            <v>5038106.9782084571</v>
          </cell>
          <cell r="H63">
            <v>7791770.5599712264</v>
          </cell>
          <cell r="I63">
            <v>4878657.7415232025</v>
          </cell>
          <cell r="J63">
            <v>1992916.8872748155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20756156.652795739</v>
          </cell>
        </row>
        <row r="64">
          <cell r="B64" t="str">
            <v>Non-Residential Single Rate (R)</v>
          </cell>
          <cell r="C64" t="str">
            <v>ND1.R</v>
          </cell>
          <cell r="D64">
            <v>0</v>
          </cell>
          <cell r="E64">
            <v>0</v>
          </cell>
          <cell r="F64">
            <v>0</v>
          </cell>
          <cell r="G64">
            <v>5.7660000000000003E-2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5.7660000000000003E-2</v>
          </cell>
        </row>
        <row r="65">
          <cell r="B65" t="str">
            <v>New Tariff 2</v>
          </cell>
          <cell r="C65" t="str">
            <v/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</row>
        <row r="66">
          <cell r="B66" t="str">
            <v>New Tariff 3</v>
          </cell>
          <cell r="C66" t="str">
            <v/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New Tariff 4</v>
          </cell>
          <cell r="C67" t="str">
            <v/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New Tariff 5</v>
          </cell>
          <cell r="C68" t="str">
            <v/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 t="str">
            <v>New Tariff 6</v>
          </cell>
          <cell r="C69" t="str">
            <v/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 t="str">
            <v>New Tariff 7</v>
          </cell>
          <cell r="C70" t="str">
            <v/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New Tariff 8</v>
          </cell>
          <cell r="C71" t="str">
            <v/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 t="str">
            <v>New Tariff 9</v>
          </cell>
          <cell r="C72" t="str">
            <v/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New Tariff 10</v>
          </cell>
          <cell r="C73" t="str">
            <v/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 t="str">
            <v>New Tariff 11</v>
          </cell>
          <cell r="C74" t="str">
            <v/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Non-Residential Two Rate 5d</v>
          </cell>
          <cell r="C75" t="str">
            <v>ND2</v>
          </cell>
          <cell r="D75">
            <v>1047584.1022480424</v>
          </cell>
          <cell r="E75">
            <v>0</v>
          </cell>
          <cell r="F75">
            <v>0</v>
          </cell>
          <cell r="G75">
            <v>8925084.8788111098</v>
          </cell>
          <cell r="H75">
            <v>21643506.457965009</v>
          </cell>
          <cell r="I75">
            <v>24851943.196073085</v>
          </cell>
          <cell r="J75">
            <v>17763198.392102316</v>
          </cell>
          <cell r="K75">
            <v>4891145.5603346275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79122462.587534189</v>
          </cell>
        </row>
        <row r="76">
          <cell r="B76" t="str">
            <v>Business Sunraysia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7.7869999999999995E-2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7.7869999999999995E-2</v>
          </cell>
        </row>
        <row r="77">
          <cell r="B77" t="str">
            <v>Non-Residential Interval</v>
          </cell>
          <cell r="C77" t="str">
            <v>ND5</v>
          </cell>
          <cell r="D77">
            <v>180426.27585612042</v>
          </cell>
          <cell r="E77">
            <v>0</v>
          </cell>
          <cell r="F77">
            <v>0</v>
          </cell>
          <cell r="G77">
            <v>1401106.3126541551</v>
          </cell>
          <cell r="H77">
            <v>3190798.1048599621</v>
          </cell>
          <cell r="I77">
            <v>3561733.8151853224</v>
          </cell>
          <cell r="J77">
            <v>2240565.0891815033</v>
          </cell>
          <cell r="K77">
            <v>687778.45626425603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11262408.054001318</v>
          </cell>
        </row>
        <row r="78">
          <cell r="B78" t="str">
            <v>Non-Residential AMI</v>
          </cell>
          <cell r="C78" t="str">
            <v>ND7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 t="str">
            <v>New Tariff 4</v>
          </cell>
          <cell r="C79" t="str">
            <v/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New Tariff 5</v>
          </cell>
          <cell r="C80" t="str">
            <v/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 t="str">
            <v>New Tariff 6</v>
          </cell>
          <cell r="C81" t="str">
            <v/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 t="str">
            <v>New Tariff 7</v>
          </cell>
          <cell r="C82" t="str">
            <v/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 t="str">
            <v>New Tariff 8</v>
          </cell>
          <cell r="C83" t="str">
            <v/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 t="str">
            <v>New Tariff 9</v>
          </cell>
          <cell r="C84" t="str">
            <v/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 t="str">
            <v>New Tariff 10</v>
          </cell>
          <cell r="C85" t="str">
            <v/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New Tariff 11</v>
          </cell>
          <cell r="C86" t="str">
            <v/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 t="str">
            <v>Non-Residential Two Rate 7d</v>
          </cell>
          <cell r="C87" t="str">
            <v>ND3</v>
          </cell>
          <cell r="D87">
            <v>295995.38997118152</v>
          </cell>
          <cell r="E87">
            <v>0</v>
          </cell>
          <cell r="F87">
            <v>0</v>
          </cell>
          <cell r="G87">
            <v>1522529.5639606896</v>
          </cell>
          <cell r="H87">
            <v>3202977.182813853</v>
          </cell>
          <cell r="I87">
            <v>3246799.8837434356</v>
          </cell>
          <cell r="J87">
            <v>4083513.5712184045</v>
          </cell>
          <cell r="K87">
            <v>530302.15033855464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12882117.74204612</v>
          </cell>
        </row>
        <row r="88">
          <cell r="B88" t="str">
            <v>New Tariff  1</v>
          </cell>
          <cell r="C88" t="str">
            <v/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>New Tariff  2</v>
          </cell>
          <cell r="C89" t="str">
            <v/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 t="str">
            <v>New Tariff  3</v>
          </cell>
          <cell r="C90" t="str">
            <v/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New Tariff  4</v>
          </cell>
          <cell r="C91" t="str">
            <v/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 t="str">
            <v>New Tariff  5</v>
          </cell>
          <cell r="C92" t="str">
            <v/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New Tariff  6</v>
          </cell>
          <cell r="C93" t="str">
            <v/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 t="str">
            <v>New Tariff  7</v>
          </cell>
          <cell r="C94" t="str">
            <v/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 t="str">
            <v>New Tariff  8</v>
          </cell>
          <cell r="C95" t="str">
            <v/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 t="str">
            <v>New Tariff  9</v>
          </cell>
          <cell r="C96" t="str">
            <v/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 t="str">
            <v>New Tariff  10</v>
          </cell>
          <cell r="C97" t="str">
            <v/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 t="str">
            <v>New Tariff  11</v>
          </cell>
          <cell r="C98" t="str">
            <v/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 t="str">
            <v>Unmetered supplies</v>
          </cell>
          <cell r="C99" t="str">
            <v>PL2</v>
          </cell>
          <cell r="D99">
            <v>0</v>
          </cell>
          <cell r="E99">
            <v>0</v>
          </cell>
          <cell r="F99">
            <v>0</v>
          </cell>
          <cell r="G99">
            <v>2609073.4775404721</v>
          </cell>
          <cell r="H99">
            <v>0</v>
          </cell>
          <cell r="I99">
            <v>0</v>
          </cell>
          <cell r="J99">
            <v>0</v>
          </cell>
          <cell r="K99">
            <v>1450318.6984465849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4059392.1759870569</v>
          </cell>
        </row>
        <row r="100">
          <cell r="B100" t="str">
            <v>New Tariff 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 t="str">
            <v>New Tariff 2</v>
          </cell>
          <cell r="C101" t="str">
            <v/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 t="str">
            <v>Large Low Voltage Demand (kVa)</v>
          </cell>
          <cell r="C102" t="str">
            <v>DLk</v>
          </cell>
          <cell r="D102">
            <v>0</v>
          </cell>
          <cell r="E102">
            <v>0</v>
          </cell>
          <cell r="F102">
            <v>55.286113884839651</v>
          </cell>
          <cell r="G102">
            <v>1.8855977148534528E-2</v>
          </cell>
          <cell r="H102">
            <v>0</v>
          </cell>
          <cell r="I102">
            <v>0</v>
          </cell>
          <cell r="J102">
            <v>0</v>
          </cell>
          <cell r="K102">
            <v>1.149828961748634E-2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55.316468151605669</v>
          </cell>
        </row>
        <row r="103">
          <cell r="B103" t="str">
            <v>Large Low Voltage Demand Docklands (kVa)</v>
          </cell>
          <cell r="C103" t="str">
            <v>DLDKk</v>
          </cell>
          <cell r="D103">
            <v>0</v>
          </cell>
          <cell r="E103">
            <v>0</v>
          </cell>
          <cell r="F103">
            <v>47.35240725218658</v>
          </cell>
          <cell r="G103">
            <v>1.2797302036761056E-2</v>
          </cell>
          <cell r="H103">
            <v>0</v>
          </cell>
          <cell r="I103">
            <v>0</v>
          </cell>
          <cell r="J103">
            <v>0</v>
          </cell>
          <cell r="K103">
            <v>1.1031457029309487E-2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47.376236011252651</v>
          </cell>
        </row>
        <row r="104">
          <cell r="B104" t="str">
            <v>Large Low Voltage Demand CXX (kVa)</v>
          </cell>
          <cell r="C104" t="str">
            <v>DLCXXk</v>
          </cell>
          <cell r="D104">
            <v>0</v>
          </cell>
          <cell r="E104">
            <v>0</v>
          </cell>
          <cell r="F104">
            <v>63.362001639941688</v>
          </cell>
          <cell r="G104">
            <v>2.2265884749130656E-2</v>
          </cell>
          <cell r="H104">
            <v>0</v>
          </cell>
          <cell r="I104">
            <v>0</v>
          </cell>
          <cell r="J104">
            <v>0</v>
          </cell>
          <cell r="K104">
            <v>1.3304728763040239E-2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63.397572253453859</v>
          </cell>
        </row>
        <row r="105">
          <cell r="B105" t="str">
            <v>New Tariff 6</v>
          </cell>
          <cell r="C105" t="str">
            <v/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 t="str">
            <v>New Tariff 7</v>
          </cell>
          <cell r="C106" t="str">
            <v/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 t="str">
            <v>New Tariff 8</v>
          </cell>
          <cell r="C107" t="str">
            <v/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 t="str">
            <v>New Tariff 9</v>
          </cell>
          <cell r="C108" t="str">
            <v/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 t="str">
            <v>New Tariff 10</v>
          </cell>
          <cell r="C109" t="str">
            <v/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  <row r="110">
          <cell r="B110" t="str">
            <v>New Tariff 11</v>
          </cell>
          <cell r="C110" t="str">
            <v/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</row>
        <row r="111">
          <cell r="B111" t="str">
            <v>Large Low Voltage Demand</v>
          </cell>
          <cell r="C111" t="str">
            <v>DL</v>
          </cell>
          <cell r="D111">
            <v>0</v>
          </cell>
          <cell r="E111">
            <v>19242320.853217006</v>
          </cell>
          <cell r="F111">
            <v>0</v>
          </cell>
          <cell r="G111">
            <v>10569219.831453308</v>
          </cell>
          <cell r="H111">
            <v>0</v>
          </cell>
          <cell r="I111">
            <v>0</v>
          </cell>
          <cell r="J111">
            <v>0</v>
          </cell>
          <cell r="K111">
            <v>4690525.6106946403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34502066.295364954</v>
          </cell>
        </row>
        <row r="112">
          <cell r="B112" t="str">
            <v>Large Low Voltage Demand A</v>
          </cell>
          <cell r="C112" t="str">
            <v>DL.A</v>
          </cell>
          <cell r="D112">
            <v>0</v>
          </cell>
          <cell r="E112">
            <v>72565.351374075733</v>
          </cell>
          <cell r="F112">
            <v>0</v>
          </cell>
          <cell r="G112">
            <v>54771.551320662693</v>
          </cell>
          <cell r="H112">
            <v>0</v>
          </cell>
          <cell r="I112">
            <v>0</v>
          </cell>
          <cell r="J112">
            <v>0</v>
          </cell>
          <cell r="K112">
            <v>29989.694115364495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157326.59681010293</v>
          </cell>
        </row>
        <row r="113">
          <cell r="B113" t="str">
            <v>Large Low Voltage Demand C</v>
          </cell>
          <cell r="C113" t="str">
            <v>DL.C</v>
          </cell>
          <cell r="D113">
            <v>0</v>
          </cell>
          <cell r="E113">
            <v>12424096.636345048</v>
          </cell>
          <cell r="F113">
            <v>0</v>
          </cell>
          <cell r="G113">
            <v>7978719.5485526863</v>
          </cell>
          <cell r="H113">
            <v>0</v>
          </cell>
          <cell r="I113">
            <v>0</v>
          </cell>
          <cell r="J113">
            <v>0</v>
          </cell>
          <cell r="K113">
            <v>3128263.8970040889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23531080.081901826</v>
          </cell>
        </row>
        <row r="114">
          <cell r="B114" t="str">
            <v>Large Low Voltage Demand S</v>
          </cell>
          <cell r="C114" t="str">
            <v>DL.S</v>
          </cell>
          <cell r="D114">
            <v>0</v>
          </cell>
          <cell r="E114">
            <v>1080602.1096675324</v>
          </cell>
          <cell r="F114">
            <v>0</v>
          </cell>
          <cell r="G114">
            <v>427373.13888337195</v>
          </cell>
          <cell r="H114">
            <v>0</v>
          </cell>
          <cell r="I114">
            <v>0</v>
          </cell>
          <cell r="J114">
            <v>0</v>
          </cell>
          <cell r="K114">
            <v>159600.67295181207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1667575.9215027166</v>
          </cell>
        </row>
        <row r="115">
          <cell r="B115" t="str">
            <v>Large Low Voltage Demand Docklands</v>
          </cell>
          <cell r="C115" t="str">
            <v>DL.DK</v>
          </cell>
          <cell r="D115">
            <v>0</v>
          </cell>
          <cell r="E115">
            <v>104794.32148807328</v>
          </cell>
          <cell r="F115">
            <v>0</v>
          </cell>
          <cell r="G115">
            <v>55320.82305820466</v>
          </cell>
          <cell r="H115">
            <v>0</v>
          </cell>
          <cell r="I115">
            <v>0</v>
          </cell>
          <cell r="J115">
            <v>0</v>
          </cell>
          <cell r="K115">
            <v>48458.275969394032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208573.42051567195</v>
          </cell>
        </row>
        <row r="116">
          <cell r="B116" t="str">
            <v>Large Low Voltage Demand CXX</v>
          </cell>
          <cell r="C116" t="str">
            <v>DL.CXX</v>
          </cell>
          <cell r="D116">
            <v>0</v>
          </cell>
          <cell r="E116">
            <v>6900189.7332686093</v>
          </cell>
          <cell r="F116">
            <v>0</v>
          </cell>
          <cell r="G116">
            <v>3981556.5439860686</v>
          </cell>
          <cell r="H116">
            <v>0</v>
          </cell>
          <cell r="I116">
            <v>0</v>
          </cell>
          <cell r="J116">
            <v>0</v>
          </cell>
          <cell r="K116">
            <v>1665560.9139800326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12547307.191234712</v>
          </cell>
        </row>
        <row r="117">
          <cell r="B117" t="str">
            <v>Large Low Voltage Demand EN.R</v>
          </cell>
          <cell r="C117" t="str">
            <v>DL.R</v>
          </cell>
          <cell r="D117">
            <v>0</v>
          </cell>
          <cell r="E117">
            <v>16.73419821192082</v>
          </cell>
          <cell r="F117">
            <v>0</v>
          </cell>
          <cell r="G117">
            <v>2.107850620963736E-2</v>
          </cell>
          <cell r="H117">
            <v>0</v>
          </cell>
          <cell r="I117">
            <v>0</v>
          </cell>
          <cell r="J117">
            <v>0</v>
          </cell>
          <cell r="K117">
            <v>3.0702773618190684E-3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16.758346995492275</v>
          </cell>
        </row>
        <row r="118">
          <cell r="B118" t="str">
            <v>Large Low Voltage Demand EN.NR</v>
          </cell>
          <cell r="C118" t="str">
            <v>DL.NR</v>
          </cell>
          <cell r="D118">
            <v>0</v>
          </cell>
          <cell r="E118">
            <v>160725.93045782414</v>
          </cell>
          <cell r="F118">
            <v>0</v>
          </cell>
          <cell r="G118">
            <v>206024.87190386938</v>
          </cell>
          <cell r="H118">
            <v>0</v>
          </cell>
          <cell r="I118">
            <v>0</v>
          </cell>
          <cell r="J118">
            <v>0</v>
          </cell>
          <cell r="K118">
            <v>79005.850035580661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445756.65239727416</v>
          </cell>
        </row>
        <row r="119">
          <cell r="B119" t="str">
            <v>Large Low Voltage Demand EN.R CXX</v>
          </cell>
          <cell r="C119" t="str">
            <v>DL.CXXR</v>
          </cell>
          <cell r="D119">
            <v>0</v>
          </cell>
          <cell r="E119">
            <v>4842.4090399321321</v>
          </cell>
          <cell r="F119">
            <v>0</v>
          </cell>
          <cell r="G119">
            <v>34.906006283159471</v>
          </cell>
          <cell r="H119">
            <v>0</v>
          </cell>
          <cell r="I119">
            <v>0</v>
          </cell>
          <cell r="J119">
            <v>0</v>
          </cell>
          <cell r="K119">
            <v>22.530140982761871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4899.8451871980533</v>
          </cell>
        </row>
        <row r="120">
          <cell r="B120" t="str">
            <v>Large Low Voltage Demand EN.NR CXX</v>
          </cell>
          <cell r="C120" t="str">
            <v>DL.CXXNR</v>
          </cell>
          <cell r="D120">
            <v>0</v>
          </cell>
          <cell r="E120">
            <v>17.562236882917489</v>
          </cell>
          <cell r="F120">
            <v>0</v>
          </cell>
          <cell r="G120">
            <v>2.107850620963736E-2</v>
          </cell>
          <cell r="H120">
            <v>0</v>
          </cell>
          <cell r="I120">
            <v>0</v>
          </cell>
          <cell r="J120">
            <v>0</v>
          </cell>
          <cell r="K120">
            <v>5.3468208145290444E-3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17.588662209941656</v>
          </cell>
        </row>
        <row r="121">
          <cell r="B121" t="str">
            <v>New Tariff 10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B122" t="str">
            <v>New Tariff 11</v>
          </cell>
          <cell r="C122" t="str">
            <v/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</row>
        <row r="123">
          <cell r="B123" t="str">
            <v>High Voltage Demand</v>
          </cell>
          <cell r="C123" t="str">
            <v>DH</v>
          </cell>
          <cell r="D123">
            <v>0</v>
          </cell>
          <cell r="E123">
            <v>12323562.260246841</v>
          </cell>
          <cell r="F123">
            <v>0</v>
          </cell>
          <cell r="G123">
            <v>6088710.7456320832</v>
          </cell>
          <cell r="H123">
            <v>0</v>
          </cell>
          <cell r="I123">
            <v>0</v>
          </cell>
          <cell r="J123">
            <v>0</v>
          </cell>
          <cell r="K123">
            <v>1479177.9906807225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19891450.99655965</v>
          </cell>
        </row>
        <row r="124">
          <cell r="B124" t="str">
            <v>High Voltage Demand A</v>
          </cell>
          <cell r="C124" t="str">
            <v>DH.A</v>
          </cell>
          <cell r="D124">
            <v>0</v>
          </cell>
          <cell r="E124">
            <v>127260.43885071922</v>
          </cell>
          <cell r="F124">
            <v>0</v>
          </cell>
          <cell r="G124">
            <v>43466.167230730563</v>
          </cell>
          <cell r="H124">
            <v>0</v>
          </cell>
          <cell r="I124">
            <v>0</v>
          </cell>
          <cell r="J124">
            <v>0</v>
          </cell>
          <cell r="K124">
            <v>12621.110863656993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183347.71694510677</v>
          </cell>
        </row>
        <row r="125">
          <cell r="B125" t="str">
            <v>High Voltage Demand C</v>
          </cell>
          <cell r="C125" t="str">
            <v>DH.C</v>
          </cell>
          <cell r="D125">
            <v>0</v>
          </cell>
          <cell r="E125">
            <v>6111120.7654477814</v>
          </cell>
          <cell r="F125">
            <v>0</v>
          </cell>
          <cell r="G125">
            <v>3390390.353698804</v>
          </cell>
          <cell r="H125">
            <v>0</v>
          </cell>
          <cell r="I125">
            <v>0</v>
          </cell>
          <cell r="J125">
            <v>0</v>
          </cell>
          <cell r="K125">
            <v>832015.25601718784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10333526.375163773</v>
          </cell>
        </row>
        <row r="126">
          <cell r="B126" t="str">
            <v>High Voltage Demand D1</v>
          </cell>
          <cell r="C126" t="str">
            <v>DH.D1</v>
          </cell>
          <cell r="D126">
            <v>0</v>
          </cell>
          <cell r="E126">
            <v>706552.73600546911</v>
          </cell>
          <cell r="F126">
            <v>0</v>
          </cell>
          <cell r="G126">
            <v>254954.6909428506</v>
          </cell>
          <cell r="H126">
            <v>0</v>
          </cell>
          <cell r="I126">
            <v>0</v>
          </cell>
          <cell r="J126">
            <v>0</v>
          </cell>
          <cell r="K126">
            <v>85578.226336250038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1047085.6532845697</v>
          </cell>
        </row>
        <row r="127">
          <cell r="B127" t="str">
            <v>High Voltage Demand D2</v>
          </cell>
          <cell r="C127" t="str">
            <v>DH.D2</v>
          </cell>
          <cell r="D127">
            <v>0</v>
          </cell>
          <cell r="E127">
            <v>453708.25806968339</v>
          </cell>
          <cell r="F127">
            <v>0</v>
          </cell>
          <cell r="G127">
            <v>69403.468666120723</v>
          </cell>
          <cell r="H127">
            <v>0</v>
          </cell>
          <cell r="I127">
            <v>0</v>
          </cell>
          <cell r="J127">
            <v>0</v>
          </cell>
          <cell r="K127">
            <v>75581.942704688583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598693.66944049275</v>
          </cell>
        </row>
        <row r="128">
          <cell r="B128" t="str">
            <v>High Voltage Demand Docklands</v>
          </cell>
          <cell r="C128" t="str">
            <v>DH.DK</v>
          </cell>
          <cell r="D128">
            <v>0</v>
          </cell>
          <cell r="E128">
            <v>26686.957367749947</v>
          </cell>
          <cell r="F128">
            <v>0</v>
          </cell>
          <cell r="G128">
            <v>10609.073061858515</v>
          </cell>
          <cell r="H128">
            <v>0</v>
          </cell>
          <cell r="I128">
            <v>0</v>
          </cell>
          <cell r="J128">
            <v>0</v>
          </cell>
          <cell r="K128">
            <v>2004.0142315914907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39300.044661199958</v>
          </cell>
        </row>
        <row r="129">
          <cell r="B129" t="str">
            <v>High Voltage Demand D3</v>
          </cell>
          <cell r="C129" t="str">
            <v>DH.D3</v>
          </cell>
          <cell r="D129">
            <v>0</v>
          </cell>
          <cell r="E129">
            <v>519703.03248605377</v>
          </cell>
          <cell r="F129">
            <v>0</v>
          </cell>
          <cell r="G129">
            <v>160467.49473243556</v>
          </cell>
          <cell r="H129">
            <v>0</v>
          </cell>
          <cell r="I129">
            <v>0</v>
          </cell>
          <cell r="J129">
            <v>0</v>
          </cell>
          <cell r="K129">
            <v>21412.617930347184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701583.14514883654</v>
          </cell>
        </row>
        <row r="130">
          <cell r="B130" t="str">
            <v>High Voltage Demand D4</v>
          </cell>
          <cell r="C130" t="str">
            <v>DH.D4</v>
          </cell>
          <cell r="D130">
            <v>0</v>
          </cell>
          <cell r="E130">
            <v>302845.90504394274</v>
          </cell>
          <cell r="F130">
            <v>0</v>
          </cell>
          <cell r="G130">
            <v>174426.73206628798</v>
          </cell>
          <cell r="H130">
            <v>0</v>
          </cell>
          <cell r="I130">
            <v>0</v>
          </cell>
          <cell r="J130">
            <v>0</v>
          </cell>
          <cell r="K130">
            <v>57234.629461681499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534507.26657191222</v>
          </cell>
        </row>
        <row r="131">
          <cell r="B131" t="str">
            <v>High Voltage Demand D5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6.6900000000000006E-3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6.6900000000000006E-3</v>
          </cell>
        </row>
        <row r="132">
          <cell r="B132" t="str">
            <v>High Voltage Demand EN.R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1.3401642276422765E-2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1.3401642276422765E-2</v>
          </cell>
        </row>
        <row r="133">
          <cell r="B133" t="str">
            <v>High Voltage Demand EN.NR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1.3401642276422765E-2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1.3401642276422765E-2</v>
          </cell>
        </row>
        <row r="134">
          <cell r="B134" t="str">
            <v>New Tariff 11</v>
          </cell>
          <cell r="C134" t="str">
            <v/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</row>
        <row r="135">
          <cell r="B135" t="str">
            <v>New Tariff 1</v>
          </cell>
          <cell r="C135" t="str">
            <v/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</row>
        <row r="136">
          <cell r="B136" t="str">
            <v>New Tariff 2</v>
          </cell>
          <cell r="C136" t="str">
            <v/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</row>
        <row r="137">
          <cell r="B137" t="str">
            <v>High Voltage Demand (kVa)</v>
          </cell>
          <cell r="C137" t="str">
            <v>DHk</v>
          </cell>
          <cell r="D137">
            <v>0</v>
          </cell>
          <cell r="E137">
            <v>0</v>
          </cell>
          <cell r="F137">
            <v>46.907728364781299</v>
          </cell>
          <cell r="G137">
            <v>1.1849873170731707E-2</v>
          </cell>
          <cell r="H137">
            <v>0</v>
          </cell>
          <cell r="I137">
            <v>0</v>
          </cell>
          <cell r="J137">
            <v>0</v>
          </cell>
          <cell r="K137">
            <v>3.2043024390243902E-3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46.922782540391054</v>
          </cell>
        </row>
        <row r="138">
          <cell r="B138" t="str">
            <v>High Voltage Demand Docklands (kVa)</v>
          </cell>
          <cell r="C138" t="str">
            <v>DHDKk</v>
          </cell>
          <cell r="D138">
            <v>0</v>
          </cell>
          <cell r="E138">
            <v>0</v>
          </cell>
          <cell r="F138">
            <v>24.701891972210177</v>
          </cell>
          <cell r="G138">
            <v>8.54480650406504E-3</v>
          </cell>
          <cell r="H138">
            <v>0</v>
          </cell>
          <cell r="I138">
            <v>0</v>
          </cell>
          <cell r="J138">
            <v>0</v>
          </cell>
          <cell r="K138">
            <v>4.0104162601626017E-3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24.714447194974404</v>
          </cell>
        </row>
        <row r="139">
          <cell r="B139" t="str">
            <v>New Tariff 5</v>
          </cell>
          <cell r="C139" t="str">
            <v/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B140" t="str">
            <v>New Tariff 6</v>
          </cell>
          <cell r="C140" t="str">
            <v/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</row>
        <row r="141">
          <cell r="B141" t="str">
            <v>New Tariff 7</v>
          </cell>
          <cell r="C141" t="str">
            <v/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</row>
        <row r="142">
          <cell r="B142" t="str">
            <v>New Tariff 8</v>
          </cell>
          <cell r="C142" t="str">
            <v/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B143" t="str">
            <v>New Tariff 9</v>
          </cell>
          <cell r="C143" t="str">
            <v/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</row>
        <row r="144">
          <cell r="B144" t="str">
            <v>New Tariff 10</v>
          </cell>
          <cell r="C144" t="str">
            <v/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B145" t="str">
            <v>New Tariff 11</v>
          </cell>
          <cell r="C145" t="str">
            <v/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</row>
        <row r="146">
          <cell r="B146" t="str">
            <v>New Tariff 12</v>
          </cell>
          <cell r="C146" t="str">
            <v/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</row>
        <row r="147">
          <cell r="B147" t="str">
            <v>New Tariff 1</v>
          </cell>
          <cell r="C147" t="str">
            <v/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</row>
        <row r="148">
          <cell r="B148" t="str">
            <v>Subtransmission Demand A</v>
          </cell>
          <cell r="C148" t="str">
            <v>DS.A</v>
          </cell>
          <cell r="D148">
            <v>0</v>
          </cell>
          <cell r="E148">
            <v>205609.7857000787</v>
          </cell>
          <cell r="F148">
            <v>0</v>
          </cell>
          <cell r="G148">
            <v>712994.58579737134</v>
          </cell>
          <cell r="H148">
            <v>0</v>
          </cell>
          <cell r="I148">
            <v>0</v>
          </cell>
          <cell r="J148">
            <v>0</v>
          </cell>
          <cell r="K148">
            <v>27166.669441173875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945771.04093862395</v>
          </cell>
        </row>
        <row r="149">
          <cell r="B149" t="str">
            <v>Subtransmission Demand G</v>
          </cell>
          <cell r="C149" t="str">
            <v>DS.G</v>
          </cell>
          <cell r="D149">
            <v>0</v>
          </cell>
          <cell r="E149">
            <v>358579.84632683452</v>
          </cell>
          <cell r="F149">
            <v>0</v>
          </cell>
          <cell r="G149">
            <v>1235565.7004350303</v>
          </cell>
          <cell r="H149">
            <v>0</v>
          </cell>
          <cell r="I149">
            <v>0</v>
          </cell>
          <cell r="J149">
            <v>0</v>
          </cell>
          <cell r="K149">
            <v>58496.275815380781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1652641.8225772455</v>
          </cell>
        </row>
        <row r="150">
          <cell r="B150" t="str">
            <v>Subtransmission Demand S</v>
          </cell>
          <cell r="C150" t="str">
            <v>DS.S</v>
          </cell>
          <cell r="D150">
            <v>0</v>
          </cell>
          <cell r="E150">
            <v>438408.07362738799</v>
          </cell>
          <cell r="F150">
            <v>0</v>
          </cell>
          <cell r="G150">
            <v>1131050.6361495585</v>
          </cell>
          <cell r="H150">
            <v>0</v>
          </cell>
          <cell r="I150">
            <v>0</v>
          </cell>
          <cell r="J150">
            <v>0</v>
          </cell>
          <cell r="K150">
            <v>62248.48855245646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1631707.1983294028</v>
          </cell>
        </row>
        <row r="151">
          <cell r="B151" t="str">
            <v>Subtransmission Demand (kVa)</v>
          </cell>
          <cell r="C151" t="str">
            <v>DSk</v>
          </cell>
          <cell r="D151">
            <v>0</v>
          </cell>
          <cell r="E151">
            <v>0</v>
          </cell>
          <cell r="F151">
            <v>4.3263281228078379</v>
          </cell>
          <cell r="G151">
            <v>6.049913285452531E-3</v>
          </cell>
          <cell r="H151">
            <v>0</v>
          </cell>
          <cell r="I151">
            <v>0</v>
          </cell>
          <cell r="J151">
            <v>0</v>
          </cell>
          <cell r="K151">
            <v>2.7770093769290312E-4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4.3326557370309837</v>
          </cell>
        </row>
        <row r="152">
          <cell r="B152" t="str">
            <v>New Tariff 5</v>
          </cell>
          <cell r="C152" t="str">
            <v/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B153" t="str">
            <v>New Tariff 6</v>
          </cell>
          <cell r="C153" t="str">
            <v/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</row>
        <row r="154">
          <cell r="B154" t="str">
            <v>New Tariff 7</v>
          </cell>
          <cell r="C154" t="str">
            <v/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</row>
        <row r="155">
          <cell r="B155" t="str">
            <v>New Tariff 8</v>
          </cell>
          <cell r="C155" t="str">
            <v/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</row>
        <row r="156">
          <cell r="B156" t="str">
            <v>New Tariff 9</v>
          </cell>
          <cell r="C156" t="str">
            <v/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</row>
        <row r="157">
          <cell r="B157" t="str">
            <v>New Tariff 10</v>
          </cell>
          <cell r="C157" t="str">
            <v/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</row>
        <row r="158">
          <cell r="B158" t="str">
            <v>New Tariff 11</v>
          </cell>
          <cell r="C158" t="str">
            <v/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</row>
        <row r="159">
          <cell r="B159" t="str">
            <v>Total Distribution Revenue</v>
          </cell>
          <cell r="D159">
            <v>16615808.373429911</v>
          </cell>
          <cell r="E159">
            <v>61564209.700465731</v>
          </cell>
          <cell r="F159">
            <v>241.93647123676723</v>
          </cell>
          <cell r="G159">
            <v>163352866.29036367</v>
          </cell>
          <cell r="H159">
            <v>94048505.798354268</v>
          </cell>
          <cell r="I159">
            <v>38608660.853960291</v>
          </cell>
          <cell r="J159">
            <v>26638986.846528385</v>
          </cell>
          <cell r="K159">
            <v>24747681.931878082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425576961.73145181</v>
          </cell>
        </row>
        <row r="167">
          <cell r="E167" t="str">
            <v>Revenue from demand charges</v>
          </cell>
          <cell r="G167" t="str">
            <v>Revenue from peak charges</v>
          </cell>
          <cell r="K167" t="str">
            <v>Revenue from off peak charges</v>
          </cell>
          <cell r="M167" t="str">
            <v>Summer Time of Use Tariffs</v>
          </cell>
          <cell r="Q167" t="str">
            <v>Winter Time of use tariffs</v>
          </cell>
        </row>
        <row r="168">
          <cell r="B168" t="str">
            <v>Network Tariffs</v>
          </cell>
          <cell r="C168" t="str">
            <v>Network Tariff Category</v>
          </cell>
          <cell r="D168" t="str">
            <v>Standing revenue</v>
          </cell>
          <cell r="E168" t="str">
            <v>kW</v>
          </cell>
          <cell r="F168" t="str">
            <v>kVA</v>
          </cell>
          <cell r="G168" t="str">
            <v>Block1</v>
          </cell>
          <cell r="H168" t="str">
            <v>Block 2</v>
          </cell>
          <cell r="I168" t="str">
            <v>Block 3</v>
          </cell>
          <cell r="J168" t="str">
            <v>Block 4</v>
          </cell>
          <cell r="K168" t="str">
            <v>Block 1</v>
          </cell>
          <cell r="L168" t="str">
            <v>Block 2</v>
          </cell>
          <cell r="M168" t="str">
            <v>Block 1</v>
          </cell>
          <cell r="N168" t="str">
            <v>Block 2</v>
          </cell>
          <cell r="O168" t="str">
            <v>Block 3</v>
          </cell>
          <cell r="P168" t="str">
            <v>Block 4</v>
          </cell>
          <cell r="Q168" t="str">
            <v>Block1</v>
          </cell>
          <cell r="R168" t="str">
            <v>Block 2</v>
          </cell>
          <cell r="S168" t="str">
            <v>Block 3</v>
          </cell>
          <cell r="T168" t="str">
            <v>Block 4</v>
          </cell>
          <cell r="U168" t="str">
            <v>Total Revenue</v>
          </cell>
        </row>
        <row r="169">
          <cell r="D169" t="str">
            <v>$ pa</v>
          </cell>
          <cell r="E169" t="str">
            <v>$ pa</v>
          </cell>
          <cell r="F169" t="str">
            <v>$ pa</v>
          </cell>
          <cell r="G169" t="str">
            <v>$ pa</v>
          </cell>
          <cell r="H169" t="str">
            <v>$ pa</v>
          </cell>
          <cell r="I169" t="str">
            <v>$ pa</v>
          </cell>
          <cell r="J169" t="str">
            <v>$ pa</v>
          </cell>
          <cell r="K169" t="str">
            <v>$ pa</v>
          </cell>
          <cell r="L169" t="str">
            <v>$ pa</v>
          </cell>
          <cell r="M169" t="str">
            <v>c/kWh</v>
          </cell>
          <cell r="N169" t="str">
            <v>c/kWh</v>
          </cell>
          <cell r="O169" t="str">
            <v>c/kWh</v>
          </cell>
          <cell r="P169" t="str">
            <v>c/kWh</v>
          </cell>
          <cell r="Q169" t="str">
            <v>c/kWh</v>
          </cell>
          <cell r="R169" t="str">
            <v>c/kWh</v>
          </cell>
          <cell r="S169" t="str">
            <v>c/kWh</v>
          </cell>
          <cell r="T169" t="str">
            <v>c/kWh</v>
          </cell>
          <cell r="U169" t="str">
            <v>$ pa</v>
          </cell>
        </row>
        <row r="170">
          <cell r="B170" t="str">
            <v>Residential Single Rate</v>
          </cell>
          <cell r="C170" t="str">
            <v>D1</v>
          </cell>
          <cell r="D170">
            <v>11387393.718192922</v>
          </cell>
          <cell r="E170">
            <v>0</v>
          </cell>
          <cell r="F170">
            <v>0</v>
          </cell>
          <cell r="G170">
            <v>84444593.230505288</v>
          </cell>
          <cell r="H170">
            <v>49741236.492378749</v>
          </cell>
          <cell r="I170">
            <v>1714655.5326585297</v>
          </cell>
          <cell r="J170">
            <v>384352.75191701931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147672231.72565249</v>
          </cell>
        </row>
        <row r="171">
          <cell r="B171" t="str">
            <v>ClimateSaver</v>
          </cell>
          <cell r="C171" t="str">
            <v>D1.CS</v>
          </cell>
          <cell r="D171">
            <v>0</v>
          </cell>
          <cell r="E171">
            <v>0</v>
          </cell>
          <cell r="F171">
            <v>0</v>
          </cell>
          <cell r="G171">
            <v>718279.87726805045</v>
          </cell>
          <cell r="H171">
            <v>200506.47122341083</v>
          </cell>
          <cell r="I171">
            <v>4758.0703116127133</v>
          </cell>
          <cell r="J171">
            <v>7.0787016652219066</v>
          </cell>
          <cell r="K171">
            <v>550431.61667346128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1473983.1141782005</v>
          </cell>
        </row>
        <row r="172">
          <cell r="B172" t="str">
            <v>ClimateSaver Interval</v>
          </cell>
          <cell r="C172" t="str">
            <v>D3.CS</v>
          </cell>
          <cell r="D172">
            <v>0</v>
          </cell>
          <cell r="E172">
            <v>0</v>
          </cell>
          <cell r="F172">
            <v>0</v>
          </cell>
          <cell r="G172">
            <v>207172.04234261517</v>
          </cell>
          <cell r="H172">
            <v>60423.346956841931</v>
          </cell>
          <cell r="I172">
            <v>865.21440361581097</v>
          </cell>
          <cell r="J172">
            <v>376.39642695640987</v>
          </cell>
          <cell r="K172">
            <v>195166.84076897119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464003.84089900047</v>
          </cell>
        </row>
        <row r="173">
          <cell r="B173" t="str">
            <v>New Tariff 3</v>
          </cell>
          <cell r="C173" t="str">
            <v/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</row>
        <row r="174">
          <cell r="B174" t="str">
            <v>New Tariff 4</v>
          </cell>
          <cell r="C174" t="str">
            <v/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B175" t="str">
            <v>New Tariff 5</v>
          </cell>
          <cell r="C175" t="str">
            <v/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</row>
        <row r="176">
          <cell r="B176" t="str">
            <v>New Tariff 6</v>
          </cell>
          <cell r="C176" t="str">
            <v/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</row>
        <row r="177">
          <cell r="B177" t="str">
            <v>New Tariff 7</v>
          </cell>
          <cell r="C177" t="str">
            <v/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B178" t="str">
            <v>New Tariff 8</v>
          </cell>
          <cell r="C178" t="str">
            <v/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</row>
        <row r="179">
          <cell r="B179" t="str">
            <v>New Tariff 9</v>
          </cell>
          <cell r="C179" t="str">
            <v/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</row>
        <row r="180">
          <cell r="B180" t="str">
            <v>New Tariff 10</v>
          </cell>
          <cell r="C180" t="str">
            <v/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</row>
        <row r="181">
          <cell r="B181" t="str">
            <v>New Tariff 11</v>
          </cell>
          <cell r="C181" t="str">
            <v/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</row>
        <row r="182">
          <cell r="B182" t="str">
            <v>Residential Two Rate 5d</v>
          </cell>
          <cell r="C182" t="str">
            <v>D2</v>
          </cell>
          <cell r="D182">
            <v>1381441.6526071669</v>
          </cell>
          <cell r="E182">
            <v>0</v>
          </cell>
          <cell r="F182">
            <v>0</v>
          </cell>
          <cell r="G182">
            <v>9952653.3631866686</v>
          </cell>
          <cell r="H182">
            <v>2631115.2064220412</v>
          </cell>
          <cell r="I182">
            <v>87593.845326263821</v>
          </cell>
          <cell r="J182">
            <v>30139.952580152305</v>
          </cell>
          <cell r="K182">
            <v>1990111.5843877834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16073055.604510074</v>
          </cell>
        </row>
        <row r="183">
          <cell r="B183" t="str">
            <v>Docklands Two Rate 5d</v>
          </cell>
          <cell r="C183" t="str">
            <v>D2.DK</v>
          </cell>
          <cell r="D183">
            <v>16594.33754707962</v>
          </cell>
          <cell r="E183">
            <v>0</v>
          </cell>
          <cell r="F183">
            <v>0</v>
          </cell>
          <cell r="G183">
            <v>166047.03118471062</v>
          </cell>
          <cell r="H183">
            <v>43792.459970407872</v>
          </cell>
          <cell r="I183">
            <v>10419.620318875302</v>
          </cell>
          <cell r="J183">
            <v>6480.5222745137453</v>
          </cell>
          <cell r="K183">
            <v>21191.863877275977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264525.83517286315</v>
          </cell>
        </row>
        <row r="184">
          <cell r="B184" t="str">
            <v>Residential Interval</v>
          </cell>
          <cell r="C184" t="str">
            <v>D3</v>
          </cell>
          <cell r="D184">
            <v>370713.99486955092</v>
          </cell>
          <cell r="E184">
            <v>0</v>
          </cell>
          <cell r="F184">
            <v>0</v>
          </cell>
          <cell r="G184">
            <v>2833594.9990413534</v>
          </cell>
          <cell r="H184">
            <v>1037727.641504345</v>
          </cell>
          <cell r="I184">
            <v>91860.58000096085</v>
          </cell>
          <cell r="J184">
            <v>94686.074701783582</v>
          </cell>
          <cell r="K184">
            <v>334991.68577451142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4763574.9758925047</v>
          </cell>
        </row>
        <row r="185">
          <cell r="B185" t="str">
            <v>Residential AMI</v>
          </cell>
          <cell r="C185" t="str">
            <v>D4</v>
          </cell>
          <cell r="D185">
            <v>115079.46512281269</v>
          </cell>
          <cell r="E185">
            <v>0</v>
          </cell>
          <cell r="F185">
            <v>0</v>
          </cell>
          <cell r="G185">
            <v>1053879.183454572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1168958.6485773847</v>
          </cell>
        </row>
        <row r="186">
          <cell r="B186" t="str">
            <v>Residential Docklands AMI</v>
          </cell>
          <cell r="C186" t="str">
            <v>D4.DK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</row>
        <row r="187">
          <cell r="B187" t="str">
            <v>New Tariff 5</v>
          </cell>
          <cell r="C187" t="str">
            <v/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</row>
        <row r="188">
          <cell r="B188" t="str">
            <v>New Tariff 6</v>
          </cell>
          <cell r="C188" t="str">
            <v/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</row>
        <row r="189">
          <cell r="B189" t="str">
            <v>New Tariff 7</v>
          </cell>
          <cell r="C189" t="str">
            <v/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</row>
        <row r="190">
          <cell r="B190" t="str">
            <v>New Tariff 8</v>
          </cell>
          <cell r="C190" t="str">
            <v/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</row>
        <row r="191">
          <cell r="B191" t="str">
            <v>New Tariff 9</v>
          </cell>
          <cell r="C191" t="str">
            <v/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B192" t="str">
            <v>New Tariff 10</v>
          </cell>
          <cell r="C192" t="str">
            <v/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</row>
        <row r="193">
          <cell r="B193" t="str">
            <v>New Tariff 11</v>
          </cell>
          <cell r="C193" t="str">
            <v/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</row>
        <row r="194">
          <cell r="B194" t="str">
            <v>Dedicated circuit</v>
          </cell>
          <cell r="C194" t="str">
            <v>DD1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1102277.8437657524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1102277.8437657524</v>
          </cell>
        </row>
        <row r="195">
          <cell r="B195" t="str">
            <v>Hot Water Interval</v>
          </cell>
          <cell r="C195" t="str">
            <v>D3.HW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27863.021982070019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27863.021982070019</v>
          </cell>
        </row>
        <row r="196">
          <cell r="B196" t="str">
            <v>Dedicated Circuit AMI - Slab Heat</v>
          </cell>
          <cell r="C196" t="str">
            <v>DCSH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2.0860384703532096E-3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2.0860384703532096E-3</v>
          </cell>
        </row>
        <row r="197">
          <cell r="B197" t="str">
            <v>Dedicated Circuit AMI - Hot Water</v>
          </cell>
          <cell r="C197" t="str">
            <v>DCHW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2.0860384703532096E-3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2.0860384703532096E-3</v>
          </cell>
        </row>
        <row r="198">
          <cell r="B198" t="str">
            <v>New Tariff 4</v>
          </cell>
          <cell r="C198" t="str">
            <v/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</row>
        <row r="199">
          <cell r="B199" t="str">
            <v>New Tariff 5</v>
          </cell>
          <cell r="C199" t="str">
            <v/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</row>
        <row r="200">
          <cell r="B200" t="str">
            <v>New Tariff 6</v>
          </cell>
          <cell r="C200" t="str">
            <v/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</row>
        <row r="201">
          <cell r="B201" t="str">
            <v>New Tariff 7</v>
          </cell>
          <cell r="C201" t="str">
            <v/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</row>
        <row r="202">
          <cell r="B202" t="str">
            <v>New Tariff 8</v>
          </cell>
          <cell r="C202" t="str">
            <v/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</row>
        <row r="203">
          <cell r="B203" t="str">
            <v>New Tariff 9</v>
          </cell>
          <cell r="C203" t="str">
            <v/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</row>
        <row r="204">
          <cell r="B204" t="str">
            <v>New Tariff 10</v>
          </cell>
          <cell r="C204" t="str">
            <v/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</row>
        <row r="205">
          <cell r="B205" t="str">
            <v>New Tariff 11</v>
          </cell>
          <cell r="C205" t="str">
            <v/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</row>
        <row r="206">
          <cell r="B206" t="str">
            <v>Non-Residential Single Rate</v>
          </cell>
          <cell r="C206" t="str">
            <v>ND1</v>
          </cell>
          <cell r="D206">
            <v>960259.01897916384</v>
          </cell>
          <cell r="E206">
            <v>0</v>
          </cell>
          <cell r="F206">
            <v>0</v>
          </cell>
          <cell r="G206">
            <v>4680525.5172613859</v>
          </cell>
          <cell r="H206">
            <v>7238253.4015729101</v>
          </cell>
          <cell r="I206">
            <v>4531842.3243967807</v>
          </cell>
          <cell r="J206">
            <v>1851378.3746132278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19262258.636823472</v>
          </cell>
        </row>
        <row r="207">
          <cell r="B207" t="str">
            <v>Non-Residential Single Rate (R)</v>
          </cell>
          <cell r="C207" t="str">
            <v>ND1.R</v>
          </cell>
          <cell r="D207">
            <v>0</v>
          </cell>
          <cell r="E207">
            <v>0</v>
          </cell>
          <cell r="F207">
            <v>0</v>
          </cell>
          <cell r="G207">
            <v>5.3238723650118558E-2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5.3238723650118558E-2</v>
          </cell>
        </row>
        <row r="208">
          <cell r="B208" t="str">
            <v>New Tariff 2</v>
          </cell>
          <cell r="C208" t="str">
            <v/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</row>
        <row r="209">
          <cell r="B209" t="str">
            <v>New Tariff 3</v>
          </cell>
          <cell r="C209" t="str">
            <v/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</row>
        <row r="210">
          <cell r="B210" t="str">
            <v>New Tariff 4</v>
          </cell>
          <cell r="C210" t="str">
            <v/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</row>
        <row r="211">
          <cell r="B211" t="str">
            <v>New Tariff 5</v>
          </cell>
          <cell r="C211" t="str">
            <v/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</row>
        <row r="212">
          <cell r="B212" t="str">
            <v>New Tariff 6</v>
          </cell>
          <cell r="C212" t="str">
            <v/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</row>
        <row r="213">
          <cell r="B213" t="str">
            <v>New Tariff 7</v>
          </cell>
          <cell r="C213" t="str">
            <v/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</row>
        <row r="214">
          <cell r="B214" t="str">
            <v>New Tariff 8</v>
          </cell>
          <cell r="C214" t="str">
            <v/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</row>
        <row r="215">
          <cell r="B215" t="str">
            <v>New Tariff 9</v>
          </cell>
          <cell r="C215" t="str">
            <v/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B216" t="str">
            <v>New Tariff 10</v>
          </cell>
          <cell r="C216" t="str">
            <v/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B217" t="str">
            <v>New Tariff 11</v>
          </cell>
          <cell r="C217" t="str">
            <v/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</row>
        <row r="218">
          <cell r="B218" t="str">
            <v>Non-Residential Two Rate 5d</v>
          </cell>
          <cell r="C218" t="str">
            <v>ND2</v>
          </cell>
          <cell r="D218">
            <v>1006617.3956809749</v>
          </cell>
          <cell r="E218">
            <v>0</v>
          </cell>
          <cell r="F218">
            <v>0</v>
          </cell>
          <cell r="G218">
            <v>8620481.7179392911</v>
          </cell>
          <cell r="H218">
            <v>20906927.997263491</v>
          </cell>
          <cell r="I218">
            <v>24005333.057842847</v>
          </cell>
          <cell r="J218">
            <v>17158408.895795207</v>
          </cell>
          <cell r="K218">
            <v>4776154.0749998055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76473923.139521629</v>
          </cell>
        </row>
        <row r="219">
          <cell r="B219" t="str">
            <v>Business Sunraysia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7.1902408660085793E-2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7.1902408660085793E-2</v>
          </cell>
        </row>
        <row r="220">
          <cell r="B220" t="str">
            <v>Non-Residential Interval</v>
          </cell>
          <cell r="C220" t="str">
            <v>ND5</v>
          </cell>
          <cell r="D220">
            <v>173370.54612127159</v>
          </cell>
          <cell r="E220">
            <v>0</v>
          </cell>
          <cell r="F220">
            <v>0</v>
          </cell>
          <cell r="G220">
            <v>1353288.1218641575</v>
          </cell>
          <cell r="H220">
            <v>3082207.8835364599</v>
          </cell>
          <cell r="I220">
            <v>3440399.240507483</v>
          </cell>
          <cell r="J220">
            <v>2164279.8278328576</v>
          </cell>
          <cell r="K220">
            <v>671608.6929048301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10885154.312767059</v>
          </cell>
        </row>
        <row r="221">
          <cell r="B221" t="str">
            <v>Non-Residential AMI</v>
          </cell>
          <cell r="C221" t="str">
            <v>ND7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B222" t="str">
            <v>New Tariff 4</v>
          </cell>
          <cell r="C222" t="str">
            <v/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</row>
        <row r="223">
          <cell r="B223" t="str">
            <v>New Tariff 5</v>
          </cell>
          <cell r="C223" t="str">
            <v/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</row>
        <row r="224">
          <cell r="B224" t="str">
            <v>New Tariff 6</v>
          </cell>
          <cell r="C224" t="str">
            <v/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</row>
        <row r="225">
          <cell r="B225" t="str">
            <v>New Tariff 7</v>
          </cell>
          <cell r="C225" t="str">
            <v/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</row>
        <row r="226">
          <cell r="B226" t="str">
            <v>New Tariff 8</v>
          </cell>
          <cell r="C226" t="str">
            <v/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</row>
        <row r="227">
          <cell r="B227" t="str">
            <v>New Tariff 9</v>
          </cell>
          <cell r="C227" t="str">
            <v/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</row>
        <row r="228">
          <cell r="B228" t="str">
            <v>New Tariff 10</v>
          </cell>
          <cell r="C228" t="str">
            <v/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</row>
        <row r="229">
          <cell r="B229" t="str">
            <v>New Tariff 11</v>
          </cell>
          <cell r="C229" t="str">
            <v/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</row>
        <row r="230">
          <cell r="B230" t="str">
            <v>Non-Residential Two Rate 7d</v>
          </cell>
          <cell r="C230" t="str">
            <v>ND3</v>
          </cell>
          <cell r="D230">
            <v>269365.94178677403</v>
          </cell>
          <cell r="E230">
            <v>0</v>
          </cell>
          <cell r="F230">
            <v>0</v>
          </cell>
          <cell r="G230">
            <v>1371516.3408867156</v>
          </cell>
          <cell r="H230">
            <v>2885244.6500795837</v>
          </cell>
          <cell r="I230">
            <v>2924784.2352638892</v>
          </cell>
          <cell r="J230">
            <v>3678675.5658738222</v>
          </cell>
          <cell r="K230">
            <v>473936.08393688529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11603522.81782767</v>
          </cell>
        </row>
        <row r="231">
          <cell r="B231" t="str">
            <v>New Tariff  1</v>
          </cell>
          <cell r="C231" t="str">
            <v/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B232" t="str">
            <v>New Tariff  2</v>
          </cell>
          <cell r="C232" t="str">
            <v/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</row>
        <row r="233">
          <cell r="B233" t="str">
            <v>New Tariff  3</v>
          </cell>
          <cell r="C233" t="str">
            <v/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</row>
        <row r="234">
          <cell r="B234" t="str">
            <v>New Tariff  4</v>
          </cell>
          <cell r="C234" t="str">
            <v/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</row>
        <row r="235">
          <cell r="B235" t="str">
            <v>New Tariff  5</v>
          </cell>
          <cell r="C235" t="str">
            <v/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</row>
        <row r="236">
          <cell r="B236" t="str">
            <v>New Tariff  6</v>
          </cell>
          <cell r="C236" t="str">
            <v/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</row>
        <row r="237">
          <cell r="B237" t="str">
            <v>New Tariff  7</v>
          </cell>
          <cell r="C237" t="str">
            <v/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</row>
        <row r="238">
          <cell r="B238" t="str">
            <v>New Tariff  8</v>
          </cell>
          <cell r="C238" t="str">
            <v/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</row>
        <row r="239">
          <cell r="B239" t="str">
            <v>New Tariff  9</v>
          </cell>
          <cell r="C239" t="str">
            <v/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</row>
        <row r="240">
          <cell r="B240" t="str">
            <v>New Tariff  10</v>
          </cell>
          <cell r="C240" t="str">
            <v/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</row>
        <row r="241">
          <cell r="B241" t="str">
            <v>New Tariff  11</v>
          </cell>
          <cell r="C241" t="str">
            <v/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</row>
        <row r="242">
          <cell r="B242" t="str">
            <v>Unmetered supplies</v>
          </cell>
          <cell r="C242" t="str">
            <v>PL2</v>
          </cell>
          <cell r="D242">
            <v>0</v>
          </cell>
          <cell r="E242">
            <v>0</v>
          </cell>
          <cell r="F242">
            <v>0</v>
          </cell>
          <cell r="G242">
            <v>2482212.0361366188</v>
          </cell>
          <cell r="H242">
            <v>0</v>
          </cell>
          <cell r="I242">
            <v>0</v>
          </cell>
          <cell r="J242">
            <v>0</v>
          </cell>
          <cell r="K242">
            <v>1379669.7668997033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3861881.8030363219</v>
          </cell>
        </row>
        <row r="243">
          <cell r="B243" t="str">
            <v>New Tariff 1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</row>
        <row r="244">
          <cell r="B244" t="str">
            <v>New Tariff 2</v>
          </cell>
          <cell r="C244" t="str">
            <v/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</row>
        <row r="245">
          <cell r="B245" t="str">
            <v>Large Low Voltage Demand (kVa)</v>
          </cell>
          <cell r="C245" t="str">
            <v>DLk</v>
          </cell>
          <cell r="D245">
            <v>0</v>
          </cell>
          <cell r="E245">
            <v>0</v>
          </cell>
          <cell r="F245">
            <v>52.797244907344698</v>
          </cell>
          <cell r="G245">
            <v>1.7977425649685009E-2</v>
          </cell>
          <cell r="H245">
            <v>0</v>
          </cell>
          <cell r="I245">
            <v>0</v>
          </cell>
          <cell r="J245">
            <v>0</v>
          </cell>
          <cell r="K245">
            <v>1.0963684336960492E-2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52.826186017331338</v>
          </cell>
        </row>
        <row r="246">
          <cell r="B246" t="str">
            <v>Large Low Voltage Demand Docklands (kVa)</v>
          </cell>
          <cell r="C246" t="str">
            <v>DLDKk</v>
          </cell>
          <cell r="D246">
            <v>0</v>
          </cell>
          <cell r="E246">
            <v>0</v>
          </cell>
          <cell r="F246">
            <v>45.220639491444395</v>
          </cell>
          <cell r="G246">
            <v>1.2198630724012793E-2</v>
          </cell>
          <cell r="H246">
            <v>0</v>
          </cell>
          <cell r="I246">
            <v>0</v>
          </cell>
          <cell r="J246">
            <v>0</v>
          </cell>
          <cell r="K246">
            <v>1.052061196908677E-2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45.243358734137495</v>
          </cell>
        </row>
        <row r="247">
          <cell r="B247" t="str">
            <v>Large Low Voltage Demand CXX (kVa)</v>
          </cell>
          <cell r="C247" t="str">
            <v>DLCXXk</v>
          </cell>
          <cell r="D247">
            <v>0</v>
          </cell>
          <cell r="E247">
            <v>0</v>
          </cell>
          <cell r="F247">
            <v>60.509162538720915</v>
          </cell>
          <cell r="G247">
            <v>2.1229765371311288E-2</v>
          </cell>
          <cell r="H247">
            <v>0</v>
          </cell>
          <cell r="I247">
            <v>0</v>
          </cell>
          <cell r="J247">
            <v>0</v>
          </cell>
          <cell r="K247">
            <v>1.268883845017096E-2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60.543081142542398</v>
          </cell>
        </row>
        <row r="248">
          <cell r="B248" t="str">
            <v>New Tariff 6</v>
          </cell>
          <cell r="C248" t="str">
            <v/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</row>
        <row r="249">
          <cell r="B249" t="str">
            <v>New Tariff 7</v>
          </cell>
          <cell r="C249" t="str">
            <v/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</row>
        <row r="250">
          <cell r="B250" t="str">
            <v>New Tariff 8</v>
          </cell>
          <cell r="C250" t="str">
            <v/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</row>
        <row r="251">
          <cell r="B251" t="str">
            <v>New Tariff 9</v>
          </cell>
          <cell r="C251" t="str">
            <v/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</row>
        <row r="252">
          <cell r="B252" t="str">
            <v>New Tariff 10</v>
          </cell>
          <cell r="C252" t="str">
            <v/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</row>
        <row r="253">
          <cell r="B253" t="str">
            <v>New Tariff 11</v>
          </cell>
          <cell r="C253" t="str">
            <v/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</row>
        <row r="254">
          <cell r="B254" t="str">
            <v>Large Low Voltage Demand</v>
          </cell>
          <cell r="C254" t="str">
            <v>DL</v>
          </cell>
          <cell r="D254">
            <v>0</v>
          </cell>
          <cell r="E254">
            <v>18254394.278823391</v>
          </cell>
          <cell r="F254">
            <v>0</v>
          </cell>
          <cell r="G254">
            <v>10076770.999369577</v>
          </cell>
          <cell r="H254">
            <v>0</v>
          </cell>
          <cell r="I254">
            <v>0</v>
          </cell>
          <cell r="J254">
            <v>0</v>
          </cell>
          <cell r="K254">
            <v>4472442.7615632704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32803608.039756238</v>
          </cell>
        </row>
        <row r="255">
          <cell r="B255" t="str">
            <v>Large Low Voltage Demand A</v>
          </cell>
          <cell r="C255" t="str">
            <v>DL.A</v>
          </cell>
          <cell r="D255">
            <v>0</v>
          </cell>
          <cell r="E255">
            <v>68838.98978313517</v>
          </cell>
          <cell r="F255">
            <v>0</v>
          </cell>
          <cell r="G255">
            <v>52236.491707652443</v>
          </cell>
          <cell r="H255">
            <v>0</v>
          </cell>
          <cell r="I255">
            <v>0</v>
          </cell>
          <cell r="J255">
            <v>0</v>
          </cell>
          <cell r="K255">
            <v>28584.925733257409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149660.40722404502</v>
          </cell>
        </row>
        <row r="256">
          <cell r="B256" t="str">
            <v>Large Low Voltage Demand C</v>
          </cell>
          <cell r="C256" t="str">
            <v>DL.C</v>
          </cell>
          <cell r="D256">
            <v>0</v>
          </cell>
          <cell r="E256">
            <v>11786205.023665657</v>
          </cell>
          <cell r="F256">
            <v>0</v>
          </cell>
          <cell r="G256">
            <v>7608310.1585946037</v>
          </cell>
          <cell r="H256">
            <v>0</v>
          </cell>
          <cell r="I256">
            <v>0</v>
          </cell>
          <cell r="J256">
            <v>0</v>
          </cell>
          <cell r="K256">
            <v>2982273.1015061527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22376788.283766411</v>
          </cell>
        </row>
        <row r="257">
          <cell r="B257" t="str">
            <v>Large Low Voltage Demand S</v>
          </cell>
          <cell r="C257" t="str">
            <v>DL.S</v>
          </cell>
          <cell r="D257">
            <v>0</v>
          </cell>
          <cell r="E257">
            <v>1025111.1808444335</v>
          </cell>
          <cell r="F257">
            <v>0</v>
          </cell>
          <cell r="G257">
            <v>407590.3081260997</v>
          </cell>
          <cell r="H257">
            <v>0</v>
          </cell>
          <cell r="I257">
            <v>0</v>
          </cell>
          <cell r="J257">
            <v>0</v>
          </cell>
          <cell r="K257">
            <v>152149.82979628287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1584851.3187668161</v>
          </cell>
        </row>
        <row r="258">
          <cell r="B258" t="str">
            <v>Large Low Voltage Demand Docklands</v>
          </cell>
          <cell r="C258" t="str">
            <v>DL.DK</v>
          </cell>
          <cell r="D258">
            <v>0</v>
          </cell>
          <cell r="E258">
            <v>99414.050131499011</v>
          </cell>
          <cell r="F258">
            <v>0</v>
          </cell>
          <cell r="G258">
            <v>52732.856495609434</v>
          </cell>
          <cell r="H258">
            <v>0</v>
          </cell>
          <cell r="I258">
            <v>0</v>
          </cell>
          <cell r="J258">
            <v>0</v>
          </cell>
          <cell r="K258">
            <v>46214.268596650494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198361.17522375897</v>
          </cell>
        </row>
        <row r="259">
          <cell r="B259" t="str">
            <v>Large Low Voltage Demand CXX</v>
          </cell>
          <cell r="C259" t="str">
            <v>DL.CXX</v>
          </cell>
          <cell r="D259">
            <v>0</v>
          </cell>
          <cell r="E259">
            <v>6545828.3674516845</v>
          </cell>
          <cell r="F259">
            <v>0</v>
          </cell>
          <cell r="G259">
            <v>3796279.0247862739</v>
          </cell>
          <cell r="H259">
            <v>0</v>
          </cell>
          <cell r="I259">
            <v>0</v>
          </cell>
          <cell r="J259">
            <v>0</v>
          </cell>
          <cell r="K259">
            <v>1588460.294291819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11930567.686529776</v>
          </cell>
        </row>
        <row r="260">
          <cell r="B260" t="str">
            <v>Large Low Voltage Demand EN.R</v>
          </cell>
          <cell r="C260" t="str">
            <v>DL.R</v>
          </cell>
          <cell r="D260">
            <v>0</v>
          </cell>
          <cell r="E260">
            <v>15.874960126212454</v>
          </cell>
          <cell r="F260">
            <v>0</v>
          </cell>
          <cell r="G260">
            <v>2.009851677248476E-2</v>
          </cell>
          <cell r="H260">
            <v>0</v>
          </cell>
          <cell r="I260">
            <v>0</v>
          </cell>
          <cell r="J260">
            <v>0</v>
          </cell>
          <cell r="K260">
            <v>2.9278260242566116E-3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15.897986469009195</v>
          </cell>
        </row>
        <row r="261">
          <cell r="B261" t="str">
            <v>Large Low Voltage Demand EN.NR</v>
          </cell>
          <cell r="C261" t="str">
            <v>DL.NR</v>
          </cell>
          <cell r="D261">
            <v>0</v>
          </cell>
          <cell r="E261">
            <v>152473.25894877641</v>
          </cell>
          <cell r="F261">
            <v>0</v>
          </cell>
          <cell r="G261">
            <v>196446.28999448355</v>
          </cell>
          <cell r="H261">
            <v>0</v>
          </cell>
          <cell r="I261">
            <v>0</v>
          </cell>
          <cell r="J261">
            <v>0</v>
          </cell>
          <cell r="K261">
            <v>75340.223876594391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424259.77281985438</v>
          </cell>
        </row>
        <row r="262">
          <cell r="B262" t="str">
            <v>Large Low Voltage Demand EN.R CXX</v>
          </cell>
          <cell r="C262" t="str">
            <v>DL.CXXR</v>
          </cell>
          <cell r="D262">
            <v>0</v>
          </cell>
          <cell r="E262">
            <v>4593.7754463947995</v>
          </cell>
          <cell r="F262">
            <v>0</v>
          </cell>
          <cell r="G262">
            <v>33.283143775234763</v>
          </cell>
          <cell r="H262">
            <v>0</v>
          </cell>
          <cell r="I262">
            <v>0</v>
          </cell>
          <cell r="J262">
            <v>0</v>
          </cell>
          <cell r="K262">
            <v>21.487717721710396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4648.5463078917446</v>
          </cell>
        </row>
        <row r="263">
          <cell r="B263" t="str">
            <v>Large Low Voltage Demand EN.NR CXX</v>
          </cell>
          <cell r="C263" t="str">
            <v>DL.CXXNR</v>
          </cell>
          <cell r="D263">
            <v>0</v>
          </cell>
          <cell r="E263">
            <v>16.660503462476232</v>
          </cell>
          <cell r="F263">
            <v>0</v>
          </cell>
          <cell r="G263">
            <v>2.009851677248476E-2</v>
          </cell>
          <cell r="H263">
            <v>0</v>
          </cell>
          <cell r="I263">
            <v>0</v>
          </cell>
          <cell r="J263">
            <v>0</v>
          </cell>
          <cell r="K263">
            <v>5.0994344180567029E-3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16.685701413666774</v>
          </cell>
        </row>
        <row r="264">
          <cell r="B264" t="str">
            <v>New Tariff 10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</row>
        <row r="265">
          <cell r="B265" t="str">
            <v>New Tariff 11</v>
          </cell>
          <cell r="C265" t="str">
            <v/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</row>
        <row r="266">
          <cell r="B266" t="str">
            <v>High Voltage Demand</v>
          </cell>
          <cell r="C266" t="str">
            <v>DH</v>
          </cell>
          <cell r="D266">
            <v>0</v>
          </cell>
          <cell r="E266">
            <v>11516840.920927826</v>
          </cell>
          <cell r="F266">
            <v>0</v>
          </cell>
          <cell r="G266">
            <v>5721261.8460640237</v>
          </cell>
          <cell r="H266">
            <v>0</v>
          </cell>
          <cell r="I266">
            <v>0</v>
          </cell>
          <cell r="J266">
            <v>0</v>
          </cell>
          <cell r="K266">
            <v>1388281.2235087503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18626383.990500599</v>
          </cell>
        </row>
        <row r="267">
          <cell r="B267" t="str">
            <v>High Voltage Demand A</v>
          </cell>
          <cell r="C267" t="str">
            <v>DH.A</v>
          </cell>
          <cell r="D267">
            <v>0</v>
          </cell>
          <cell r="E267">
            <v>118931.30614346461</v>
          </cell>
          <cell r="F267">
            <v>0</v>
          </cell>
          <cell r="G267">
            <v>40836.664315154303</v>
          </cell>
          <cell r="H267">
            <v>0</v>
          </cell>
          <cell r="I267">
            <v>0</v>
          </cell>
          <cell r="J267">
            <v>0</v>
          </cell>
          <cell r="K267">
            <v>11833.947294436333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171601.91775305526</v>
          </cell>
        </row>
        <row r="268">
          <cell r="B268" t="str">
            <v>High Voltage Demand C</v>
          </cell>
          <cell r="C268" t="str">
            <v>DH.C</v>
          </cell>
          <cell r="D268">
            <v>0</v>
          </cell>
          <cell r="E268">
            <v>5711060.3162113521</v>
          </cell>
          <cell r="F268">
            <v>0</v>
          </cell>
          <cell r="G268">
            <v>3186626.492048664</v>
          </cell>
          <cell r="H268">
            <v>0</v>
          </cell>
          <cell r="I268">
            <v>0</v>
          </cell>
          <cell r="J268">
            <v>0</v>
          </cell>
          <cell r="K268">
            <v>780947.64946723729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9678634.4577272534</v>
          </cell>
        </row>
        <row r="269">
          <cell r="B269" t="str">
            <v>High Voltage Demand D1</v>
          </cell>
          <cell r="C269" t="str">
            <v>DH.D1</v>
          </cell>
          <cell r="D269">
            <v>0</v>
          </cell>
          <cell r="E269">
            <v>660301.11825712537</v>
          </cell>
          <cell r="F269">
            <v>0</v>
          </cell>
          <cell r="G269">
            <v>239610.33554563692</v>
          </cell>
          <cell r="H269">
            <v>0</v>
          </cell>
          <cell r="I269">
            <v>0</v>
          </cell>
          <cell r="J269">
            <v>0</v>
          </cell>
          <cell r="K269">
            <v>80427.731892274678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980339.18569503701</v>
          </cell>
        </row>
        <row r="270">
          <cell r="B270" t="str">
            <v>High Voltage Demand D2</v>
          </cell>
          <cell r="C270" t="str">
            <v>DH.D2</v>
          </cell>
          <cell r="D270">
            <v>0</v>
          </cell>
          <cell r="E270">
            <v>424008.08163254411</v>
          </cell>
          <cell r="F270">
            <v>0</v>
          </cell>
          <cell r="G270">
            <v>65226.446132924619</v>
          </cell>
          <cell r="H270">
            <v>0</v>
          </cell>
          <cell r="I270">
            <v>0</v>
          </cell>
          <cell r="J270">
            <v>0</v>
          </cell>
          <cell r="K270">
            <v>71033.070957384509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560267.59872285323</v>
          </cell>
        </row>
        <row r="271">
          <cell r="B271" t="str">
            <v>High Voltage Demand Docklands</v>
          </cell>
          <cell r="C271" t="str">
            <v>DH.DK</v>
          </cell>
          <cell r="D271">
            <v>0</v>
          </cell>
          <cell r="E271">
            <v>24939.612140552566</v>
          </cell>
          <cell r="F271">
            <v>0</v>
          </cell>
          <cell r="G271">
            <v>9976.225946129498</v>
          </cell>
          <cell r="H271">
            <v>0</v>
          </cell>
          <cell r="I271">
            <v>0</v>
          </cell>
          <cell r="J271">
            <v>0</v>
          </cell>
          <cell r="K271">
            <v>1885.4176613131217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36801.255747995187</v>
          </cell>
        </row>
        <row r="272">
          <cell r="B272" t="str">
            <v>High Voltage Demand D3</v>
          </cell>
          <cell r="C272" t="str">
            <v>DH.D3</v>
          </cell>
          <cell r="D272">
            <v>0</v>
          </cell>
          <cell r="E272">
            <v>485682.7750073339</v>
          </cell>
          <cell r="F272">
            <v>0</v>
          </cell>
          <cell r="G272">
            <v>150809.81689262309</v>
          </cell>
          <cell r="H272">
            <v>0</v>
          </cell>
          <cell r="I272">
            <v>0</v>
          </cell>
          <cell r="J272">
            <v>0</v>
          </cell>
          <cell r="K272">
            <v>20123.907303792574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656616.49920374958</v>
          </cell>
        </row>
        <row r="273">
          <cell r="B273" t="str">
            <v>High Voltage Demand D4</v>
          </cell>
          <cell r="C273" t="str">
            <v>DH.D4</v>
          </cell>
          <cell r="D273">
            <v>0</v>
          </cell>
          <cell r="E273">
            <v>283021.32249978115</v>
          </cell>
          <cell r="F273">
            <v>0</v>
          </cell>
          <cell r="G273">
            <v>163928.92260178342</v>
          </cell>
          <cell r="H273">
            <v>0</v>
          </cell>
          <cell r="I273">
            <v>0</v>
          </cell>
          <cell r="J273">
            <v>0</v>
          </cell>
          <cell r="K273">
            <v>53789.984092576531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500740.22919414111</v>
          </cell>
        </row>
        <row r="274">
          <cell r="B274" t="str">
            <v>High Voltage Demand D5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6.1770543074187211E-3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6.1770543074187211E-3</v>
          </cell>
        </row>
        <row r="275">
          <cell r="B275" t="str">
            <v>High Voltage Demand EN.R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1.2592314601378586E-2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1.2592314601378586E-2</v>
          </cell>
        </row>
        <row r="276">
          <cell r="B276" t="str">
            <v>High Voltage Demand EN.NR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1.2592314601378586E-2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1.2592314601378586E-2</v>
          </cell>
        </row>
        <row r="277">
          <cell r="B277" t="str">
            <v>New Tariff 11</v>
          </cell>
          <cell r="C277" t="str">
            <v/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</row>
        <row r="278">
          <cell r="B278" t="str">
            <v>New Tariff 1</v>
          </cell>
          <cell r="C278" t="str">
            <v/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</row>
        <row r="279">
          <cell r="B279" t="str">
            <v>New Tariff 2</v>
          </cell>
          <cell r="C279" t="str">
            <v/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</row>
        <row r="280">
          <cell r="B280" t="str">
            <v>High Voltage Demand (kVa)</v>
          </cell>
          <cell r="C280" t="str">
            <v>DHk</v>
          </cell>
          <cell r="D280">
            <v>0</v>
          </cell>
          <cell r="E280">
            <v>0</v>
          </cell>
          <cell r="F280">
            <v>43.968576171972302</v>
          </cell>
          <cell r="G280">
            <v>1.1134742654845388E-2</v>
          </cell>
          <cell r="H280">
            <v>0</v>
          </cell>
          <cell r="I280">
            <v>0</v>
          </cell>
          <cell r="J280">
            <v>0</v>
          </cell>
          <cell r="K280">
            <v>3.0073952820874866E-3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43.982718309909238</v>
          </cell>
        </row>
        <row r="281">
          <cell r="B281" t="str">
            <v>High Voltage Demand Docklands (kVa)</v>
          </cell>
          <cell r="C281" t="str">
            <v>DHDKk</v>
          </cell>
          <cell r="D281">
            <v>0</v>
          </cell>
          <cell r="E281">
            <v>0</v>
          </cell>
          <cell r="F281">
            <v>23.154356136282203</v>
          </cell>
          <cell r="G281">
            <v>8.0350959837368098E-3</v>
          </cell>
          <cell r="H281">
            <v>0</v>
          </cell>
          <cell r="I281">
            <v>0</v>
          </cell>
          <cell r="J281">
            <v>0</v>
          </cell>
          <cell r="K281">
            <v>3.7730818109625213E-3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23.166164314076902</v>
          </cell>
        </row>
        <row r="282">
          <cell r="B282" t="str">
            <v>New Tariff 5</v>
          </cell>
          <cell r="C282" t="str">
            <v/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</row>
        <row r="283">
          <cell r="B283" t="str">
            <v>New Tariff 6</v>
          </cell>
          <cell r="C283" t="str">
            <v/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</row>
        <row r="284">
          <cell r="B284" t="str">
            <v>New Tariff 7</v>
          </cell>
          <cell r="C284" t="str">
            <v/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</row>
        <row r="285">
          <cell r="B285" t="str">
            <v>New Tariff 8</v>
          </cell>
          <cell r="C285" t="str">
            <v/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B286" t="str">
            <v>New Tariff 9</v>
          </cell>
          <cell r="C286" t="str">
            <v/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</row>
        <row r="287">
          <cell r="B287" t="str">
            <v>New Tariff 10</v>
          </cell>
          <cell r="C287" t="str">
            <v/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</row>
        <row r="288">
          <cell r="B288" t="str">
            <v>New Tariff 11</v>
          </cell>
          <cell r="C288" t="str">
            <v/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</row>
        <row r="289">
          <cell r="B289" t="str">
            <v>New Tariff 12</v>
          </cell>
          <cell r="C289" t="str">
            <v/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B290" t="str">
            <v>New Tariff 1</v>
          </cell>
          <cell r="C290" t="str">
            <v/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</row>
        <row r="291">
          <cell r="B291" t="str">
            <v>Subtransmission Demand A</v>
          </cell>
          <cell r="C291" t="str">
            <v>DS.A</v>
          </cell>
          <cell r="D291">
            <v>0</v>
          </cell>
          <cell r="E291">
            <v>190649.34452015074</v>
          </cell>
          <cell r="F291">
            <v>0</v>
          </cell>
          <cell r="G291">
            <v>663218.45775089168</v>
          </cell>
          <cell r="H291">
            <v>0</v>
          </cell>
          <cell r="I291">
            <v>0</v>
          </cell>
          <cell r="J291">
            <v>0</v>
          </cell>
          <cell r="K291">
            <v>25503.644092334449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879371.44636337692</v>
          </cell>
        </row>
        <row r="292">
          <cell r="B292" t="str">
            <v>Subtransmission Demand G</v>
          </cell>
          <cell r="C292" t="str">
            <v>DS.G</v>
          </cell>
          <cell r="D292">
            <v>0</v>
          </cell>
          <cell r="E292">
            <v>332489.10030025488</v>
          </cell>
          <cell r="F292">
            <v>0</v>
          </cell>
          <cell r="G292">
            <v>1149648.4410582003</v>
          </cell>
          <cell r="H292">
            <v>0</v>
          </cell>
          <cell r="I292">
            <v>0</v>
          </cell>
          <cell r="J292">
            <v>0</v>
          </cell>
          <cell r="K292">
            <v>54915.388224270995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1537052.929582726</v>
          </cell>
        </row>
        <row r="293">
          <cell r="B293" t="str">
            <v>Subtransmission Demand S</v>
          </cell>
          <cell r="C293" t="str">
            <v>DS.S</v>
          </cell>
          <cell r="D293">
            <v>0</v>
          </cell>
          <cell r="E293">
            <v>406526.1561564912</v>
          </cell>
          <cell r="F293">
            <v>0</v>
          </cell>
          <cell r="G293">
            <v>1052000.9793288368</v>
          </cell>
          <cell r="H293">
            <v>0</v>
          </cell>
          <cell r="I293">
            <v>0</v>
          </cell>
          <cell r="J293">
            <v>0</v>
          </cell>
          <cell r="K293">
            <v>58512.540158893811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1517039.6756442219</v>
          </cell>
        </row>
        <row r="294">
          <cell r="B294" t="str">
            <v>Subtransmission Demand (kVa)</v>
          </cell>
          <cell r="C294" t="str">
            <v>DSk</v>
          </cell>
          <cell r="D294">
            <v>0</v>
          </cell>
          <cell r="E294">
            <v>0</v>
          </cell>
          <cell r="F294">
            <v>4.0162417243020272</v>
          </cell>
          <cell r="G294">
            <v>5.6275520721061423E-3</v>
          </cell>
          <cell r="H294">
            <v>0</v>
          </cell>
          <cell r="I294">
            <v>0</v>
          </cell>
          <cell r="J294">
            <v>0</v>
          </cell>
          <cell r="K294">
            <v>2.6070129407520463E-4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4.0221299776682082</v>
          </cell>
        </row>
        <row r="295">
          <cell r="B295" t="str">
            <v>New Tariff 5</v>
          </cell>
          <cell r="C295" t="str">
            <v/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</row>
        <row r="296">
          <cell r="B296" t="str">
            <v>New Tariff 6</v>
          </cell>
          <cell r="C296" t="str">
            <v/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</row>
        <row r="297">
          <cell r="B297" t="str">
            <v>New Tariff 7</v>
          </cell>
          <cell r="C297" t="str">
            <v/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</row>
        <row r="298">
          <cell r="B298" t="str">
            <v>New Tariff 8</v>
          </cell>
          <cell r="C298" t="str">
            <v/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</row>
        <row r="299">
          <cell r="B299" t="str">
            <v>New Tariff 9</v>
          </cell>
          <cell r="C299" t="str">
            <v/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B300" t="str">
            <v>New Tariff 10</v>
          </cell>
          <cell r="C300" t="str">
            <v/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B301" t="str">
            <v>New Tariff 11</v>
          </cell>
          <cell r="C301" t="str">
            <v/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</row>
        <row r="302">
          <cell r="B302" t="str">
            <v>Total Distribution Revenue</v>
          </cell>
          <cell r="D302">
            <v>15680836.070907716</v>
          </cell>
          <cell r="E302">
            <v>58091341.514355421</v>
          </cell>
          <cell r="F302">
            <v>229.66622097006658</v>
          </cell>
          <cell r="G302">
            <v>152517787.77387738</v>
          </cell>
          <cell r="H302">
            <v>87827435.550908238</v>
          </cell>
          <cell r="I302">
            <v>36812511.721030861</v>
          </cell>
          <cell r="J302">
            <v>25368785.440717205</v>
          </cell>
          <cell r="K302">
            <v>23416144.527119711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399715072.26513755</v>
          </cell>
        </row>
        <row r="310">
          <cell r="E310" t="str">
            <v>Revenue from demand charges</v>
          </cell>
          <cell r="G310" t="str">
            <v>Revenue from peak charges</v>
          </cell>
          <cell r="K310" t="str">
            <v>Revenue from off peak charges</v>
          </cell>
          <cell r="M310" t="str">
            <v>Summer Time of Use Tariffs</v>
          </cell>
          <cell r="Q310" t="str">
            <v>Winter Time of use tariffs</v>
          </cell>
        </row>
        <row r="311">
          <cell r="B311" t="str">
            <v>Network Tariffs</v>
          </cell>
          <cell r="C311" t="str">
            <v>Network Tariff Category</v>
          </cell>
          <cell r="D311" t="str">
            <v>Standing revenue</v>
          </cell>
          <cell r="E311" t="str">
            <v>kW</v>
          </cell>
          <cell r="F311" t="str">
            <v>kVA</v>
          </cell>
          <cell r="G311" t="str">
            <v>Block1</v>
          </cell>
          <cell r="H311" t="str">
            <v>Block 2</v>
          </cell>
          <cell r="I311" t="str">
            <v>Block 3</v>
          </cell>
          <cell r="J311" t="str">
            <v>Block 4</v>
          </cell>
          <cell r="K311" t="str">
            <v>Block 1</v>
          </cell>
          <cell r="L311" t="str">
            <v>Block 2</v>
          </cell>
          <cell r="M311" t="str">
            <v>Block 1</v>
          </cell>
          <cell r="N311" t="str">
            <v>Block 2</v>
          </cell>
          <cell r="O311" t="str">
            <v>Block 3</v>
          </cell>
          <cell r="P311" t="str">
            <v>Block 4</v>
          </cell>
          <cell r="Q311" t="str">
            <v>Block1</v>
          </cell>
          <cell r="R311" t="str">
            <v>Block 2</v>
          </cell>
          <cell r="S311" t="str">
            <v>Block 3</v>
          </cell>
          <cell r="T311" t="str">
            <v>Block 4</v>
          </cell>
          <cell r="U311" t="str">
            <v>Total Revenue</v>
          </cell>
        </row>
        <row r="312">
          <cell r="D312" t="str">
            <v>$ pa</v>
          </cell>
          <cell r="E312" t="str">
            <v>$ pa</v>
          </cell>
          <cell r="F312" t="str">
            <v>$ pa</v>
          </cell>
          <cell r="G312" t="str">
            <v>$ pa</v>
          </cell>
          <cell r="H312" t="str">
            <v>$ pa</v>
          </cell>
          <cell r="I312" t="str">
            <v>$ pa</v>
          </cell>
          <cell r="J312" t="str">
            <v>$ pa</v>
          </cell>
          <cell r="K312" t="str">
            <v>$ pa</v>
          </cell>
          <cell r="L312" t="str">
            <v>$ pa</v>
          </cell>
          <cell r="M312" t="str">
            <v>c/kWh</v>
          </cell>
          <cell r="N312" t="str">
            <v>c/kWh</v>
          </cell>
          <cell r="O312" t="str">
            <v>c/kWh</v>
          </cell>
          <cell r="P312" t="str">
            <v>c/kWh</v>
          </cell>
          <cell r="Q312" t="str">
            <v>c/kWh</v>
          </cell>
          <cell r="R312" t="str">
            <v>c/kWh</v>
          </cell>
          <cell r="S312" t="str">
            <v>c/kWh</v>
          </cell>
          <cell r="T312" t="str">
            <v>c/kWh</v>
          </cell>
          <cell r="U312" t="str">
            <v>$ pa</v>
          </cell>
        </row>
        <row r="313">
          <cell r="B313" t="str">
            <v>Residential Single Rate</v>
          </cell>
          <cell r="C313" t="str">
            <v>D1</v>
          </cell>
          <cell r="D313">
            <v>11437967.32327126</v>
          </cell>
          <cell r="E313">
            <v>0</v>
          </cell>
          <cell r="F313">
            <v>0</v>
          </cell>
          <cell r="G313">
            <v>82748506.171929613</v>
          </cell>
          <cell r="H313">
            <v>48742173.506048925</v>
          </cell>
          <cell r="I313">
            <v>1680216.3229045211</v>
          </cell>
          <cell r="J313">
            <v>376632.94768189261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144985496.27183622</v>
          </cell>
        </row>
        <row r="314">
          <cell r="B314" t="str">
            <v>ClimateSaver</v>
          </cell>
          <cell r="C314" t="str">
            <v>D1.CS</v>
          </cell>
          <cell r="D314">
            <v>0</v>
          </cell>
          <cell r="E314">
            <v>0</v>
          </cell>
          <cell r="F314">
            <v>0</v>
          </cell>
          <cell r="G314">
            <v>705101.91919983923</v>
          </cell>
          <cell r="H314">
            <v>196827.86911605834</v>
          </cell>
          <cell r="I314">
            <v>4670.7761341807673</v>
          </cell>
          <cell r="J314">
            <v>6.9488319073825693</v>
          </cell>
          <cell r="K314">
            <v>540333.09520084353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1446940.6084828293</v>
          </cell>
        </row>
        <row r="315">
          <cell r="B315" t="str">
            <v>ClimateSaver Interval</v>
          </cell>
          <cell r="C315" t="str">
            <v>D3.CS</v>
          </cell>
          <cell r="D315">
            <v>0</v>
          </cell>
          <cell r="E315">
            <v>0</v>
          </cell>
          <cell r="F315">
            <v>0</v>
          </cell>
          <cell r="G315">
            <v>203371.14999786441</v>
          </cell>
          <cell r="H315">
            <v>59314.786968266482</v>
          </cell>
          <cell r="I315">
            <v>849.340703834289</v>
          </cell>
          <cell r="J315">
            <v>369.49085088720159</v>
          </cell>
          <cell r="K315">
            <v>191586.2024616015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455490.9709824539</v>
          </cell>
        </row>
        <row r="316">
          <cell r="B316" t="str">
            <v>New Tariff 3</v>
          </cell>
          <cell r="C316" t="str">
            <v/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</row>
        <row r="317">
          <cell r="B317" t="str">
            <v>New Tariff 4</v>
          </cell>
          <cell r="C317" t="str">
            <v/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</row>
        <row r="318">
          <cell r="B318" t="str">
            <v>New Tariff 5</v>
          </cell>
          <cell r="C318" t="str">
            <v/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</row>
        <row r="319">
          <cell r="B319" t="str">
            <v>New Tariff 6</v>
          </cell>
          <cell r="C319" t="str">
            <v/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B320" t="str">
            <v>New Tariff 7</v>
          </cell>
          <cell r="C320" t="str">
            <v/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</row>
        <row r="321">
          <cell r="B321" t="str">
            <v>New Tariff 8</v>
          </cell>
          <cell r="C321" t="str">
            <v/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</row>
        <row r="322">
          <cell r="B322" t="str">
            <v>New Tariff 9</v>
          </cell>
          <cell r="C322" t="str">
            <v/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</row>
        <row r="323">
          <cell r="B323" t="str">
            <v>New Tariff 10</v>
          </cell>
          <cell r="C323" t="str">
            <v/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</row>
        <row r="324">
          <cell r="B324" t="str">
            <v>New Tariff 11</v>
          </cell>
          <cell r="C324" t="str">
            <v/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</row>
        <row r="325">
          <cell r="B325" t="str">
            <v>Residential Two Rate 5d</v>
          </cell>
          <cell r="C325" t="str">
            <v>D2</v>
          </cell>
          <cell r="D325">
            <v>1356096.9635133026</v>
          </cell>
          <cell r="E325">
            <v>0</v>
          </cell>
          <cell r="F325">
            <v>0</v>
          </cell>
          <cell r="G325">
            <v>9224740.8982297461</v>
          </cell>
          <cell r="H325">
            <v>2438681.9440945885</v>
          </cell>
          <cell r="I325">
            <v>81187.448002878999</v>
          </cell>
          <cell r="J325">
            <v>27935.59095157863</v>
          </cell>
          <cell r="K325">
            <v>1939705.8411782947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15068348.685970388</v>
          </cell>
        </row>
        <row r="326">
          <cell r="B326" t="str">
            <v>Docklands Two Rate 5d</v>
          </cell>
          <cell r="C326" t="str">
            <v>D2.DK</v>
          </cell>
          <cell r="D326">
            <v>16359.900182826768</v>
          </cell>
          <cell r="E326">
            <v>0</v>
          </cell>
          <cell r="F326">
            <v>0</v>
          </cell>
          <cell r="G326">
            <v>164455.8788664352</v>
          </cell>
          <cell r="H326">
            <v>43372.816971025451</v>
          </cell>
          <cell r="I326">
            <v>10319.773890380684</v>
          </cell>
          <cell r="J326">
            <v>6418.4224105947233</v>
          </cell>
          <cell r="K326">
            <v>20988.045661160526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261914.83798242337</v>
          </cell>
        </row>
        <row r="327">
          <cell r="B327" t="str">
            <v>Residential Interval</v>
          </cell>
          <cell r="C327" t="str">
            <v>D3</v>
          </cell>
          <cell r="D327">
            <v>365476.71368238138</v>
          </cell>
          <cell r="E327">
            <v>0</v>
          </cell>
          <cell r="F327">
            <v>0</v>
          </cell>
          <cell r="G327">
            <v>2806441.9616181012</v>
          </cell>
          <cell r="H327">
            <v>1027783.5748701072</v>
          </cell>
          <cell r="I327">
            <v>90980.322318641556</v>
          </cell>
          <cell r="J327">
            <v>93778.741603472721</v>
          </cell>
          <cell r="K327">
            <v>331769.81684389414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4716231.1309365984</v>
          </cell>
        </row>
        <row r="328">
          <cell r="B328" t="str">
            <v>Residential AMI</v>
          </cell>
          <cell r="C328" t="str">
            <v>D4</v>
          </cell>
          <cell r="D328">
            <v>169753.81850964937</v>
          </cell>
          <cell r="E328">
            <v>0</v>
          </cell>
          <cell r="F328">
            <v>0</v>
          </cell>
          <cell r="G328">
            <v>1639577.0055205761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1809330.8240302256</v>
          </cell>
        </row>
        <row r="329">
          <cell r="B329" t="str">
            <v>Residential Docklands AMI</v>
          </cell>
          <cell r="C329" t="str">
            <v>D4.DK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</row>
        <row r="330">
          <cell r="B330" t="str">
            <v>New Tariff 5</v>
          </cell>
          <cell r="C330" t="str">
            <v/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</row>
        <row r="331">
          <cell r="B331" t="str">
            <v>New Tariff 6</v>
          </cell>
          <cell r="C331" t="str">
            <v/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</row>
        <row r="332">
          <cell r="B332" t="str">
            <v>New Tariff 7</v>
          </cell>
          <cell r="C332" t="str">
            <v/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</row>
        <row r="333">
          <cell r="B333" t="str">
            <v>New Tariff 8</v>
          </cell>
          <cell r="C333" t="str">
            <v/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</row>
        <row r="334">
          <cell r="B334" t="str">
            <v>New Tariff 9</v>
          </cell>
          <cell r="C334" t="str">
            <v/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</row>
        <row r="335">
          <cell r="B335" t="str">
            <v>New Tariff 10</v>
          </cell>
          <cell r="C335" t="str">
            <v/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</row>
        <row r="336">
          <cell r="B336" t="str">
            <v>New Tariff 11</v>
          </cell>
          <cell r="C336" t="str">
            <v/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</row>
        <row r="337">
          <cell r="B337" t="str">
            <v>Dedicated circuit</v>
          </cell>
          <cell r="C337" t="str">
            <v>DD1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1009904.1755835686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1009904.1755835686</v>
          </cell>
        </row>
        <row r="338">
          <cell r="B338" t="str">
            <v>Hot Water Interval</v>
          </cell>
          <cell r="C338" t="str">
            <v>D3.HW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25528.03034481491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25528.03034481491</v>
          </cell>
        </row>
        <row r="339">
          <cell r="B339" t="str">
            <v>Dedicated Circuit AMI - Slab Heat</v>
          </cell>
          <cell r="C339" t="str">
            <v>DCSH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1.9112231762188684E-3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1.9112231762188684E-3</v>
          </cell>
        </row>
        <row r="340">
          <cell r="B340" t="str">
            <v>Dedicated Circuit AMI - Hot Water</v>
          </cell>
          <cell r="C340" t="str">
            <v>DCHW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1.9112231762188684E-3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1.9112231762188684E-3</v>
          </cell>
        </row>
        <row r="341">
          <cell r="B341" t="str">
            <v>New Tariff 4</v>
          </cell>
          <cell r="C341" t="str">
            <v/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</row>
        <row r="342">
          <cell r="B342" t="str">
            <v>New Tariff 5</v>
          </cell>
          <cell r="C342" t="str">
            <v/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</row>
        <row r="343">
          <cell r="B343" t="str">
            <v>New Tariff 6</v>
          </cell>
          <cell r="C343" t="str">
            <v/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</row>
        <row r="344">
          <cell r="B344" t="str">
            <v>New Tariff 7</v>
          </cell>
          <cell r="C344" t="str">
            <v/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 t="str">
            <v>New Tariff 8</v>
          </cell>
          <cell r="C345" t="str">
            <v/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B346" t="str">
            <v>New Tariff 9</v>
          </cell>
          <cell r="C346" t="str">
            <v/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</row>
        <row r="347">
          <cell r="B347" t="str">
            <v>New Tariff 10</v>
          </cell>
          <cell r="C347" t="str">
            <v/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 t="str">
            <v>New Tariff 11</v>
          </cell>
          <cell r="C348" t="str">
            <v/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B349" t="str">
            <v>Non-Residential Single Rate</v>
          </cell>
          <cell r="C349" t="str">
            <v>ND1</v>
          </cell>
          <cell r="D349">
            <v>929402.81372859445</v>
          </cell>
          <cell r="E349">
            <v>0</v>
          </cell>
          <cell r="F349">
            <v>0</v>
          </cell>
          <cell r="G349">
            <v>4651925.4109671554</v>
          </cell>
          <cell r="H349">
            <v>7194024.4328585835</v>
          </cell>
          <cell r="I349">
            <v>4504150.738973639</v>
          </cell>
          <cell r="J349">
            <v>1840065.6239168576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19119569.020444829</v>
          </cell>
        </row>
        <row r="350">
          <cell r="B350" t="str">
            <v>Non-Residential Single Rate (R)</v>
          </cell>
          <cell r="C350" t="str">
            <v>ND1.R</v>
          </cell>
          <cell r="D350">
            <v>0</v>
          </cell>
          <cell r="E350">
            <v>0</v>
          </cell>
          <cell r="F350">
            <v>0</v>
          </cell>
          <cell r="G350">
            <v>5.2261976716131253E-2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5.2261976716131253E-2</v>
          </cell>
        </row>
        <row r="351">
          <cell r="B351" t="str">
            <v>New Tariff 2</v>
          </cell>
          <cell r="C351" t="str">
            <v/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 t="str">
            <v>New Tariff 3</v>
          </cell>
          <cell r="C352" t="str">
            <v/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 t="str">
            <v>New Tariff 4</v>
          </cell>
          <cell r="C353" t="str">
            <v/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 t="str">
            <v>New Tariff 5</v>
          </cell>
          <cell r="C354" t="str">
            <v/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 t="str">
            <v>New Tariff 6</v>
          </cell>
          <cell r="C355" t="str">
            <v/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 t="str">
            <v>New Tariff 7</v>
          </cell>
          <cell r="C356" t="str">
            <v/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 t="str">
            <v>New Tariff 8</v>
          </cell>
          <cell r="C357" t="str">
            <v/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 t="str">
            <v>New Tariff 9</v>
          </cell>
          <cell r="C358" t="str">
            <v/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 t="str">
            <v>New Tariff 10</v>
          </cell>
          <cell r="C359" t="str">
            <v/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 t="str">
            <v>New Tariff 11</v>
          </cell>
          <cell r="C360" t="str">
            <v/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 t="str">
            <v>Non-Residential Two Rate 5d</v>
          </cell>
          <cell r="C361" t="str">
            <v>ND2</v>
          </cell>
          <cell r="D361">
            <v>1028685.1527888806</v>
          </cell>
          <cell r="E361">
            <v>0</v>
          </cell>
          <cell r="F361">
            <v>0</v>
          </cell>
          <cell r="G361">
            <v>8902648.6712534279</v>
          </cell>
          <cell r="H361">
            <v>21591256.828199871</v>
          </cell>
          <cell r="I361">
            <v>24791079.366906632</v>
          </cell>
          <cell r="J361">
            <v>17720040.614330083</v>
          </cell>
          <cell r="K361">
            <v>4992709.5832814854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79026420.216760382</v>
          </cell>
        </row>
        <row r="362">
          <cell r="B362" t="str">
            <v>Business Sunraysia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7.0583247485851194E-2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7.0583247485851194E-2</v>
          </cell>
        </row>
        <row r="363">
          <cell r="B363" t="str">
            <v>Non-Residential Interval</v>
          </cell>
          <cell r="C363" t="str">
            <v>ND5</v>
          </cell>
          <cell r="D363">
            <v>177171.29416902509</v>
          </cell>
          <cell r="E363">
            <v>0</v>
          </cell>
          <cell r="F363">
            <v>0</v>
          </cell>
          <cell r="G363">
            <v>1397584.1599275502</v>
          </cell>
          <cell r="H363">
            <v>3183095.1931363917</v>
          </cell>
          <cell r="I363">
            <v>3553010.9255201761</v>
          </cell>
          <cell r="J363">
            <v>2235121.3730179709</v>
          </cell>
          <cell r="K363">
            <v>702060.08948344784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11248043.03525456</v>
          </cell>
        </row>
        <row r="364">
          <cell r="B364" t="str">
            <v>Non-Residential AMI</v>
          </cell>
          <cell r="C364" t="str">
            <v>ND7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</row>
        <row r="365">
          <cell r="B365" t="str">
            <v>New Tariff 4</v>
          </cell>
          <cell r="C365" t="str">
            <v/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</row>
        <row r="366">
          <cell r="B366" t="str">
            <v>New Tariff 5</v>
          </cell>
          <cell r="C366" t="str">
            <v/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</row>
        <row r="367">
          <cell r="B367" t="str">
            <v>New Tariff 6</v>
          </cell>
          <cell r="C367" t="str">
            <v/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</row>
        <row r="368">
          <cell r="B368" t="str">
            <v>New Tariff 7</v>
          </cell>
          <cell r="C368" t="str">
            <v/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</row>
        <row r="369">
          <cell r="B369" t="str">
            <v>New Tariff 8</v>
          </cell>
          <cell r="C369" t="str">
            <v/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</row>
        <row r="370">
          <cell r="B370" t="str">
            <v>New Tariff 9</v>
          </cell>
          <cell r="C370" t="str">
            <v/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</row>
        <row r="371">
          <cell r="B371" t="str">
            <v>New Tariff 10</v>
          </cell>
          <cell r="C371" t="str">
            <v/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</row>
        <row r="372">
          <cell r="B372" t="str">
            <v>New Tariff 11</v>
          </cell>
          <cell r="C372" t="str">
            <v/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</row>
        <row r="373">
          <cell r="B373" t="str">
            <v>Non-Residential Two Rate 7d</v>
          </cell>
          <cell r="C373" t="str">
            <v>ND3</v>
          </cell>
          <cell r="D373">
            <v>260577.86943794743</v>
          </cell>
          <cell r="E373">
            <v>0</v>
          </cell>
          <cell r="F373">
            <v>0</v>
          </cell>
          <cell r="G373">
            <v>1321844.0407011525</v>
          </cell>
          <cell r="H373">
            <v>2780749.5492229033</v>
          </cell>
          <cell r="I373">
            <v>2818857.1265732967</v>
          </cell>
          <cell r="J373">
            <v>3545444.7238152847</v>
          </cell>
          <cell r="K373">
            <v>453804.54525865894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11181277.855009243</v>
          </cell>
        </row>
        <row r="374">
          <cell r="B374" t="str">
            <v>New Tariff  1</v>
          </cell>
          <cell r="C374" t="str">
            <v/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</row>
        <row r="375">
          <cell r="B375" t="str">
            <v>New Tariff  2</v>
          </cell>
          <cell r="C375" t="str">
            <v/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</row>
        <row r="376">
          <cell r="B376" t="str">
            <v>New Tariff  3</v>
          </cell>
          <cell r="C376" t="str">
            <v/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</row>
        <row r="377">
          <cell r="B377" t="str">
            <v>New Tariff  4</v>
          </cell>
          <cell r="C377" t="str">
            <v/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</row>
        <row r="378">
          <cell r="B378" t="str">
            <v>New Tariff  5</v>
          </cell>
          <cell r="C378" t="str">
            <v/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</row>
        <row r="379">
          <cell r="B379" t="str">
            <v>New Tariff  6</v>
          </cell>
          <cell r="C379" t="str">
            <v/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</row>
        <row r="380">
          <cell r="B380" t="str">
            <v>New Tariff  7</v>
          </cell>
          <cell r="C380" t="str">
            <v/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</row>
        <row r="381">
          <cell r="B381" t="str">
            <v>New Tariff  8</v>
          </cell>
          <cell r="C381" t="str">
            <v/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</row>
        <row r="382">
          <cell r="B382" t="str">
            <v>New Tariff  9</v>
          </cell>
          <cell r="C382" t="str">
            <v/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</row>
        <row r="383">
          <cell r="B383" t="str">
            <v>New Tariff  10</v>
          </cell>
          <cell r="C383" t="str">
            <v/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</row>
        <row r="384">
          <cell r="B384" t="str">
            <v>New Tariff  11</v>
          </cell>
          <cell r="C384" t="str">
            <v/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</row>
        <row r="385">
          <cell r="B385" t="str">
            <v>Unmetered supplies</v>
          </cell>
          <cell r="C385" t="str">
            <v>PL2</v>
          </cell>
          <cell r="D385">
            <v>0</v>
          </cell>
          <cell r="E385">
            <v>0</v>
          </cell>
          <cell r="F385">
            <v>0</v>
          </cell>
          <cell r="G385">
            <v>2507003.5429703128</v>
          </cell>
          <cell r="H385">
            <v>0</v>
          </cell>
          <cell r="I385">
            <v>0</v>
          </cell>
          <cell r="J385">
            <v>0</v>
          </cell>
          <cell r="K385">
            <v>1393449.4488754508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3900452.9918457633</v>
          </cell>
        </row>
        <row r="386">
          <cell r="B386" t="str">
            <v>New Tariff 1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</row>
        <row r="387">
          <cell r="B387" t="str">
            <v>New Tariff 2</v>
          </cell>
          <cell r="C387" t="str">
            <v/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</row>
        <row r="388">
          <cell r="B388" t="str">
            <v>Large Low Voltage Demand (kVa)</v>
          </cell>
          <cell r="C388" t="str">
            <v>DLk</v>
          </cell>
          <cell r="D388">
            <v>0</v>
          </cell>
          <cell r="E388">
            <v>0</v>
          </cell>
          <cell r="F388">
            <v>53.797771985695782</v>
          </cell>
          <cell r="G388">
            <v>1.828832912948156E-2</v>
          </cell>
          <cell r="H388">
            <v>0</v>
          </cell>
          <cell r="I388">
            <v>0</v>
          </cell>
          <cell r="J388">
            <v>0</v>
          </cell>
          <cell r="K388">
            <v>1.1153291440790272E-2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53.827213606266056</v>
          </cell>
        </row>
        <row r="389">
          <cell r="B389" t="str">
            <v>Large Low Voltage Demand Docklands (kVa)</v>
          </cell>
          <cell r="C389" t="str">
            <v>DLDKk</v>
          </cell>
          <cell r="D389">
            <v>0</v>
          </cell>
          <cell r="E389">
            <v>0</v>
          </cell>
          <cell r="F389">
            <v>46.077587129355109</v>
          </cell>
          <cell r="G389">
            <v>1.2409595119847475E-2</v>
          </cell>
          <cell r="H389">
            <v>0</v>
          </cell>
          <cell r="I389">
            <v>0</v>
          </cell>
          <cell r="J389">
            <v>0</v>
          </cell>
          <cell r="K389">
            <v>1.0702556533036929E-2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46.100699281007998</v>
          </cell>
        </row>
        <row r="390">
          <cell r="B390" t="str">
            <v>Large Low Voltage Demand CXX (kVa)</v>
          </cell>
          <cell r="C390" t="str">
            <v>DLCXXk</v>
          </cell>
          <cell r="D390">
            <v>0</v>
          </cell>
          <cell r="E390">
            <v>0</v>
          </cell>
          <cell r="F390">
            <v>61.655833273426524</v>
          </cell>
          <cell r="G390">
            <v>2.1596915154479531E-2</v>
          </cell>
          <cell r="H390">
            <v>0</v>
          </cell>
          <cell r="I390">
            <v>0</v>
          </cell>
          <cell r="J390">
            <v>0</v>
          </cell>
          <cell r="K390">
            <v>1.290828054970224E-2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61.690338469130708</v>
          </cell>
        </row>
        <row r="391">
          <cell r="B391" t="str">
            <v>New Tariff 6</v>
          </cell>
          <cell r="C391" t="str">
            <v/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</row>
        <row r="392">
          <cell r="B392" t="str">
            <v>New Tariff 7</v>
          </cell>
          <cell r="C392" t="str">
            <v/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</row>
        <row r="393">
          <cell r="B393" t="str">
            <v>New Tariff 8</v>
          </cell>
          <cell r="C393" t="str">
            <v/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</row>
        <row r="394">
          <cell r="B394" t="str">
            <v>New Tariff 9</v>
          </cell>
          <cell r="C394" t="str">
            <v/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B395" t="str">
            <v>New Tariff 10</v>
          </cell>
          <cell r="C395" t="str">
            <v/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</row>
        <row r="396">
          <cell r="B396" t="str">
            <v>New Tariff 11</v>
          </cell>
          <cell r="C396" t="str">
            <v/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</row>
        <row r="397">
          <cell r="B397" t="str">
            <v>Large Low Voltage Demand</v>
          </cell>
          <cell r="C397" t="str">
            <v>DL</v>
          </cell>
          <cell r="D397">
            <v>0</v>
          </cell>
          <cell r="E397">
            <v>18464155.197466508</v>
          </cell>
          <cell r="F397">
            <v>0</v>
          </cell>
          <cell r="G397">
            <v>10251039.731159428</v>
          </cell>
          <cell r="H397">
            <v>0</v>
          </cell>
          <cell r="I397">
            <v>0</v>
          </cell>
          <cell r="J397">
            <v>0</v>
          </cell>
          <cell r="K397">
            <v>4549789.6545420922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33264984.583168026</v>
          </cell>
        </row>
        <row r="398">
          <cell r="B398" t="str">
            <v>Large Low Voltage Demand A</v>
          </cell>
          <cell r="C398" t="str">
            <v>DL.A</v>
          </cell>
          <cell r="D398">
            <v>0</v>
          </cell>
          <cell r="E398">
            <v>69630.017385301398</v>
          </cell>
          <cell r="F398">
            <v>0</v>
          </cell>
          <cell r="G398">
            <v>53139.875059681901</v>
          </cell>
          <cell r="H398">
            <v>0</v>
          </cell>
          <cell r="I398">
            <v>0</v>
          </cell>
          <cell r="J398">
            <v>0</v>
          </cell>
          <cell r="K398">
            <v>29079.276429145364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151849.16887412866</v>
          </cell>
        </row>
        <row r="399">
          <cell r="B399" t="str">
            <v>Large Low Voltage Demand C</v>
          </cell>
          <cell r="C399" t="str">
            <v>DL.C</v>
          </cell>
          <cell r="D399">
            <v>0</v>
          </cell>
          <cell r="E399">
            <v>11921640.095096555</v>
          </cell>
          <cell r="F399">
            <v>0</v>
          </cell>
          <cell r="G399">
            <v>7739889.0703794463</v>
          </cell>
          <cell r="H399">
            <v>0</v>
          </cell>
          <cell r="I399">
            <v>0</v>
          </cell>
          <cell r="J399">
            <v>0</v>
          </cell>
          <cell r="K399">
            <v>3033848.8444979279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22695378.009973928</v>
          </cell>
        </row>
        <row r="400">
          <cell r="B400" t="str">
            <v>Large Low Voltage Demand S</v>
          </cell>
          <cell r="C400" t="str">
            <v>DL.S</v>
          </cell>
          <cell r="D400">
            <v>0</v>
          </cell>
          <cell r="E400">
            <v>1036890.7151155162</v>
          </cell>
          <cell r="F400">
            <v>0</v>
          </cell>
          <cell r="G400">
            <v>414639.21755268221</v>
          </cell>
          <cell r="H400">
            <v>0</v>
          </cell>
          <cell r="I400">
            <v>0</v>
          </cell>
          <cell r="J400">
            <v>0</v>
          </cell>
          <cell r="K400">
            <v>154781.1248691091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1606311.0575373075</v>
          </cell>
        </row>
        <row r="401">
          <cell r="B401" t="str">
            <v>Large Low Voltage Demand Docklands</v>
          </cell>
          <cell r="C401" t="str">
            <v>DL.DK</v>
          </cell>
          <cell r="D401">
            <v>0</v>
          </cell>
          <cell r="E401">
            <v>100556.41520607217</v>
          </cell>
          <cell r="F401">
            <v>0</v>
          </cell>
          <cell r="G401">
            <v>53644.824032206321</v>
          </cell>
          <cell r="H401">
            <v>0</v>
          </cell>
          <cell r="I401">
            <v>0</v>
          </cell>
          <cell r="J401">
            <v>0</v>
          </cell>
          <cell r="K401">
            <v>47013.502992216061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201214.74223049454</v>
          </cell>
        </row>
        <row r="402">
          <cell r="B402" t="str">
            <v>Large Low Voltage Demand CXX</v>
          </cell>
          <cell r="C402" t="str">
            <v>DL.CXX</v>
          </cell>
          <cell r="D402">
            <v>0</v>
          </cell>
          <cell r="E402">
            <v>6621046.3643166749</v>
          </cell>
          <cell r="F402">
            <v>0</v>
          </cell>
          <cell r="G402">
            <v>3861932.2713680724</v>
          </cell>
          <cell r="H402">
            <v>0</v>
          </cell>
          <cell r="I402">
            <v>0</v>
          </cell>
          <cell r="J402">
            <v>0</v>
          </cell>
          <cell r="K402">
            <v>1615931.2927894616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12098909.928474208</v>
          </cell>
        </row>
        <row r="403">
          <cell r="B403" t="str">
            <v>Large Low Voltage Demand EN.R</v>
          </cell>
          <cell r="C403" t="str">
            <v>DL.R</v>
          </cell>
          <cell r="D403">
            <v>0</v>
          </cell>
          <cell r="E403">
            <v>16.057379009503485</v>
          </cell>
          <cell r="F403">
            <v>0</v>
          </cell>
          <cell r="G403">
            <v>2.0446102624045458E-2</v>
          </cell>
          <cell r="H403">
            <v>0</v>
          </cell>
          <cell r="I403">
            <v>0</v>
          </cell>
          <cell r="J403">
            <v>0</v>
          </cell>
          <cell r="K403">
            <v>2.9784601537987477E-3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16.080803572281329</v>
          </cell>
        </row>
        <row r="404">
          <cell r="B404" t="str">
            <v>Large Low Voltage Demand EN.NR</v>
          </cell>
          <cell r="C404" t="str">
            <v>DL.NR</v>
          </cell>
          <cell r="D404">
            <v>0</v>
          </cell>
          <cell r="E404">
            <v>154225.32644425653</v>
          </cell>
          <cell r="F404">
            <v>0</v>
          </cell>
          <cell r="G404">
            <v>199843.6526838115</v>
          </cell>
          <cell r="H404">
            <v>0</v>
          </cell>
          <cell r="I404">
            <v>0</v>
          </cell>
          <cell r="J404">
            <v>0</v>
          </cell>
          <cell r="K404">
            <v>76643.165589625176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430712.14471769321</v>
          </cell>
        </row>
        <row r="405">
          <cell r="B405" t="str">
            <v>Large Low Voltage Demand EN.R CXX</v>
          </cell>
          <cell r="C405" t="str">
            <v>DL.CXXR</v>
          </cell>
          <cell r="D405">
            <v>0</v>
          </cell>
          <cell r="E405">
            <v>4646.5624380066665</v>
          </cell>
          <cell r="F405">
            <v>0</v>
          </cell>
          <cell r="G405">
            <v>33.858745945419273</v>
          </cell>
          <cell r="H405">
            <v>0</v>
          </cell>
          <cell r="I405">
            <v>0</v>
          </cell>
          <cell r="J405">
            <v>0</v>
          </cell>
          <cell r="K405">
            <v>21.859328559810727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4702.2805125118966</v>
          </cell>
        </row>
        <row r="406">
          <cell r="B406" t="str">
            <v>Large Low Voltage Demand EN.NR CXX</v>
          </cell>
          <cell r="C406" t="str">
            <v>DL.CXXNR</v>
          </cell>
          <cell r="D406">
            <v>0</v>
          </cell>
          <cell r="E406">
            <v>16.851949010214838</v>
          </cell>
          <cell r="F406">
            <v>0</v>
          </cell>
          <cell r="G406">
            <v>2.0446102624045458E-2</v>
          </cell>
          <cell r="H406">
            <v>0</v>
          </cell>
          <cell r="I406">
            <v>0</v>
          </cell>
          <cell r="J406">
            <v>0</v>
          </cell>
          <cell r="K406">
            <v>5.1876245703322546E-3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16.877582737409217</v>
          </cell>
        </row>
        <row r="407">
          <cell r="B407" t="str">
            <v>New Tariff 10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</row>
        <row r="408">
          <cell r="B408" t="str">
            <v>New Tariff 11</v>
          </cell>
          <cell r="C408" t="str">
            <v/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</row>
        <row r="409">
          <cell r="B409" t="str">
            <v>High Voltage Demand</v>
          </cell>
          <cell r="C409" t="str">
            <v>DH</v>
          </cell>
          <cell r="D409">
            <v>0</v>
          </cell>
          <cell r="E409">
            <v>11441443.389534878</v>
          </cell>
          <cell r="F409">
            <v>0</v>
          </cell>
          <cell r="G409">
            <v>5716020.3391296724</v>
          </cell>
          <cell r="H409">
            <v>0</v>
          </cell>
          <cell r="I409">
            <v>0</v>
          </cell>
          <cell r="J409">
            <v>0</v>
          </cell>
          <cell r="K409">
            <v>1387009.356243165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18544473.084907714</v>
          </cell>
        </row>
        <row r="410">
          <cell r="B410" t="str">
            <v>High Voltage Demand A</v>
          </cell>
          <cell r="C410" t="str">
            <v>DH.A</v>
          </cell>
          <cell r="D410">
            <v>0</v>
          </cell>
          <cell r="E410">
            <v>118152.69619737587</v>
          </cell>
          <cell r="F410">
            <v>0</v>
          </cell>
          <cell r="G410">
            <v>40799.25199861596</v>
          </cell>
          <cell r="H410">
            <v>0</v>
          </cell>
          <cell r="I410">
            <v>0</v>
          </cell>
          <cell r="J410">
            <v>0</v>
          </cell>
          <cell r="K410">
            <v>11823.105679688841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170775.05387568066</v>
          </cell>
        </row>
        <row r="411">
          <cell r="B411" t="str">
            <v>High Voltage Demand C</v>
          </cell>
          <cell r="C411" t="str">
            <v>DH.C</v>
          </cell>
          <cell r="D411">
            <v>0</v>
          </cell>
          <cell r="E411">
            <v>5673671.6041126987</v>
          </cell>
          <cell r="F411">
            <v>0</v>
          </cell>
          <cell r="G411">
            <v>3183707.0792854195</v>
          </cell>
          <cell r="H411">
            <v>0</v>
          </cell>
          <cell r="I411">
            <v>0</v>
          </cell>
          <cell r="J411">
            <v>0</v>
          </cell>
          <cell r="K411">
            <v>780232.187978114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9637610.8713762313</v>
          </cell>
        </row>
        <row r="412">
          <cell r="B412" t="str">
            <v>High Voltage Demand D1</v>
          </cell>
          <cell r="C412" t="str">
            <v>DH.D1</v>
          </cell>
          <cell r="D412">
            <v>0</v>
          </cell>
          <cell r="E412">
            <v>655978.31180052832</v>
          </cell>
          <cell r="F412">
            <v>0</v>
          </cell>
          <cell r="G412">
            <v>239390.8176719411</v>
          </cell>
          <cell r="H412">
            <v>0</v>
          </cell>
          <cell r="I412">
            <v>0</v>
          </cell>
          <cell r="J412">
            <v>0</v>
          </cell>
          <cell r="K412">
            <v>80354.048406748203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975723.17787921766</v>
          </cell>
        </row>
        <row r="413">
          <cell r="B413" t="str">
            <v>High Voltage Demand D2</v>
          </cell>
          <cell r="C413" t="str">
            <v>DH.D2</v>
          </cell>
          <cell r="D413">
            <v>0</v>
          </cell>
          <cell r="E413">
            <v>421232.21949593519</v>
          </cell>
          <cell r="F413">
            <v>0</v>
          </cell>
          <cell r="G413">
            <v>65166.689233326651</v>
          </cell>
          <cell r="H413">
            <v>0</v>
          </cell>
          <cell r="I413">
            <v>0</v>
          </cell>
          <cell r="J413">
            <v>0</v>
          </cell>
          <cell r="K413">
            <v>70967.994345963947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557366.90307522577</v>
          </cell>
        </row>
        <row r="414">
          <cell r="B414" t="str">
            <v>High Voltage Demand Docklands</v>
          </cell>
          <cell r="C414" t="str">
            <v>DH.DK</v>
          </cell>
          <cell r="D414">
            <v>0</v>
          </cell>
          <cell r="E414">
            <v>24776.339485993423</v>
          </cell>
          <cell r="F414">
            <v>0</v>
          </cell>
          <cell r="G414">
            <v>9967.0862739938366</v>
          </cell>
          <cell r="H414">
            <v>0</v>
          </cell>
          <cell r="I414">
            <v>0</v>
          </cell>
          <cell r="J414">
            <v>0</v>
          </cell>
          <cell r="K414">
            <v>1883.6903448553508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36627.116104842607</v>
          </cell>
        </row>
        <row r="415">
          <cell r="B415" t="str">
            <v>High Voltage Demand D3</v>
          </cell>
          <cell r="C415" t="str">
            <v>DH.D3</v>
          </cell>
          <cell r="D415">
            <v>0</v>
          </cell>
          <cell r="E415">
            <v>482503.14592961635</v>
          </cell>
          <cell r="F415">
            <v>0</v>
          </cell>
          <cell r="G415">
            <v>150671.65319337641</v>
          </cell>
          <cell r="H415">
            <v>0</v>
          </cell>
          <cell r="I415">
            <v>0</v>
          </cell>
          <cell r="J415">
            <v>0</v>
          </cell>
          <cell r="K415">
            <v>20105.470881458281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653280.27000445104</v>
          </cell>
        </row>
        <row r="416">
          <cell r="B416" t="str">
            <v>High Voltage Demand D4</v>
          </cell>
          <cell r="C416" t="str">
            <v>DH.D4</v>
          </cell>
          <cell r="D416">
            <v>0</v>
          </cell>
          <cell r="E416">
            <v>281168.46118177212</v>
          </cell>
          <cell r="F416">
            <v>0</v>
          </cell>
          <cell r="G416">
            <v>163778.7398959964</v>
          </cell>
          <cell r="H416">
            <v>0</v>
          </cell>
          <cell r="I416">
            <v>0</v>
          </cell>
          <cell r="J416">
            <v>0</v>
          </cell>
          <cell r="K416">
            <v>53740.704653493725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498687.90573126223</v>
          </cell>
        </row>
        <row r="417">
          <cell r="B417" t="str">
            <v>High Voltage Demand D5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6.0637266683961268E-3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6.0637266683961268E-3</v>
          </cell>
        </row>
        <row r="418">
          <cell r="B418" t="str">
            <v>High Voltage Demand EN.R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1.2580778212015795E-2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1.2580778212015795E-2</v>
          </cell>
        </row>
        <row r="419">
          <cell r="B419" t="str">
            <v>High Voltage Demand EN.NR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1.2580778212015795E-2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1.2580778212015795E-2</v>
          </cell>
        </row>
        <row r="420">
          <cell r="B420" t="str">
            <v>New Tariff 11</v>
          </cell>
          <cell r="C420" t="str">
            <v/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</row>
        <row r="421">
          <cell r="B421" t="str">
            <v>New Tariff 1</v>
          </cell>
          <cell r="C421" t="str">
            <v/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</row>
        <row r="422">
          <cell r="B422" t="str">
            <v>New Tariff 2</v>
          </cell>
          <cell r="C422" t="str">
            <v/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</row>
        <row r="423">
          <cell r="B423" t="str">
            <v>High Voltage Demand (kVa)</v>
          </cell>
          <cell r="C423" t="str">
            <v>DHk</v>
          </cell>
          <cell r="D423">
            <v>0</v>
          </cell>
          <cell r="E423">
            <v>0</v>
          </cell>
          <cell r="F423">
            <v>43.810431658609879</v>
          </cell>
          <cell r="G423">
            <v>1.1124541613115799E-2</v>
          </cell>
          <cell r="H423">
            <v>0</v>
          </cell>
          <cell r="I423">
            <v>0</v>
          </cell>
          <cell r="J423">
            <v>0</v>
          </cell>
          <cell r="K423">
            <v>3.0046400711480955E-3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43.82456084029414</v>
          </cell>
        </row>
        <row r="424">
          <cell r="B424" t="str">
            <v>High Voltage Demand Docklands (kVa)</v>
          </cell>
          <cell r="C424" t="str">
            <v>DHDKk</v>
          </cell>
          <cell r="D424">
            <v>0</v>
          </cell>
          <cell r="E424">
            <v>0</v>
          </cell>
          <cell r="F424">
            <v>23.07107542305031</v>
          </cell>
          <cell r="G424">
            <v>8.0277346686196006E-3</v>
          </cell>
          <cell r="H424">
            <v>0</v>
          </cell>
          <cell r="I424">
            <v>0</v>
          </cell>
          <cell r="J424">
            <v>0</v>
          </cell>
          <cell r="K424">
            <v>3.7696251199373335E-3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23.082872782838866</v>
          </cell>
        </row>
        <row r="425">
          <cell r="B425" t="str">
            <v>New Tariff 5</v>
          </cell>
          <cell r="C425" t="str">
            <v/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</row>
        <row r="426">
          <cell r="B426" t="str">
            <v>New Tariff 6</v>
          </cell>
          <cell r="C426" t="str">
            <v/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</row>
        <row r="427">
          <cell r="B427" t="str">
            <v>New Tariff 7</v>
          </cell>
          <cell r="C427" t="str">
            <v/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</row>
        <row r="428">
          <cell r="B428" t="str">
            <v>New Tariff 8</v>
          </cell>
          <cell r="C428" t="str">
            <v/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</row>
        <row r="429">
          <cell r="B429" t="str">
            <v>New Tariff 9</v>
          </cell>
          <cell r="C429" t="str">
            <v/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</row>
        <row r="430">
          <cell r="B430" t="str">
            <v>New Tariff 10</v>
          </cell>
          <cell r="C430" t="str">
            <v/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</row>
        <row r="431">
          <cell r="B431" t="str">
            <v>New Tariff 11</v>
          </cell>
          <cell r="C431" t="str">
            <v/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</row>
        <row r="432">
          <cell r="B432" t="str">
            <v>New Tariff 12</v>
          </cell>
          <cell r="C432" t="str">
            <v/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B433" t="str">
            <v>New Tariff 1</v>
          </cell>
          <cell r="C433" t="str">
            <v/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</row>
        <row r="434">
          <cell r="B434" t="str">
            <v>Subtransmission Demand A</v>
          </cell>
          <cell r="C434" t="str">
            <v>DS.A</v>
          </cell>
          <cell r="D434">
            <v>0</v>
          </cell>
          <cell r="E434">
            <v>188053.33218017206</v>
          </cell>
          <cell r="F434">
            <v>0</v>
          </cell>
          <cell r="G434">
            <v>656775.87861508492</v>
          </cell>
          <cell r="H434">
            <v>0</v>
          </cell>
          <cell r="I434">
            <v>0</v>
          </cell>
          <cell r="J434">
            <v>0</v>
          </cell>
          <cell r="K434">
            <v>25255.898808113139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870085.10960337019</v>
          </cell>
        </row>
        <row r="435">
          <cell r="B435" t="str">
            <v>Subtransmission Demand G</v>
          </cell>
          <cell r="C435" t="str">
            <v>DS.G</v>
          </cell>
          <cell r="D435">
            <v>0</v>
          </cell>
          <cell r="E435">
            <v>327961.70048432407</v>
          </cell>
          <cell r="F435">
            <v>0</v>
          </cell>
          <cell r="G435">
            <v>1138480.6260293606</v>
          </cell>
          <cell r="H435">
            <v>0</v>
          </cell>
          <cell r="I435">
            <v>0</v>
          </cell>
          <cell r="J435">
            <v>0</v>
          </cell>
          <cell r="K435">
            <v>54381.933929877239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1520824.2604435617</v>
          </cell>
        </row>
        <row r="436">
          <cell r="B436" t="str">
            <v>Subtransmission Demand S</v>
          </cell>
          <cell r="C436" t="str">
            <v>DS.S</v>
          </cell>
          <cell r="D436">
            <v>0</v>
          </cell>
          <cell r="E436">
            <v>400990.61696771212</v>
          </cell>
          <cell r="F436">
            <v>0</v>
          </cell>
          <cell r="G436">
            <v>1041781.7227911695</v>
          </cell>
          <cell r="H436">
            <v>0</v>
          </cell>
          <cell r="I436">
            <v>0</v>
          </cell>
          <cell r="J436">
            <v>0</v>
          </cell>
          <cell r="K436">
            <v>57944.142723621677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1500716.4824825032</v>
          </cell>
        </row>
        <row r="437">
          <cell r="B437" t="str">
            <v>Subtransmission Demand (kVa)</v>
          </cell>
          <cell r="C437" t="str">
            <v>DSk</v>
          </cell>
          <cell r="D437">
            <v>0</v>
          </cell>
          <cell r="E437">
            <v>0</v>
          </cell>
          <cell r="F437">
            <v>3.9663028895737904</v>
          </cell>
          <cell r="G437">
            <v>5.5728853945707056E-3</v>
          </cell>
          <cell r="H437">
            <v>0</v>
          </cell>
          <cell r="I437">
            <v>0</v>
          </cell>
          <cell r="J437">
            <v>0</v>
          </cell>
          <cell r="K437">
            <v>2.5816881220854703E-4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3.9721339437805701</v>
          </cell>
        </row>
        <row r="438">
          <cell r="B438" t="str">
            <v>New Tariff 5</v>
          </cell>
          <cell r="C438" t="str">
            <v/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</row>
        <row r="439">
          <cell r="B439" t="str">
            <v>New Tariff 6</v>
          </cell>
          <cell r="C439" t="str">
            <v/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</row>
        <row r="440">
          <cell r="B440" t="str">
            <v>New Tariff 7</v>
          </cell>
          <cell r="C440" t="str">
            <v/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</row>
        <row r="441">
          <cell r="B441" t="str">
            <v>New Tariff 8</v>
          </cell>
          <cell r="C441" t="str">
            <v/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B442" t="str">
            <v>New Tariff 9</v>
          </cell>
          <cell r="C442" t="str">
            <v/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</row>
        <row r="443">
          <cell r="B443" t="str">
            <v>New Tariff 10</v>
          </cell>
          <cell r="C443" t="str">
            <v/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</row>
        <row r="444">
          <cell r="B444" t="str">
            <v>New Tariff 11</v>
          </cell>
          <cell r="C444" t="str">
            <v/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</row>
        <row r="445">
          <cell r="B445" t="str">
            <v>Total Distribution Revenue</v>
          </cell>
          <cell r="D445">
            <v>15741491.84928387</v>
          </cell>
          <cell r="E445">
            <v>58388755.420167923</v>
          </cell>
          <cell r="F445">
            <v>232.37900235971136</v>
          </cell>
          <cell r="G445">
            <v>151253903.46826378</v>
          </cell>
          <cell r="H445">
            <v>87257280.501486734</v>
          </cell>
          <cell r="I445">
            <v>37535322.141928181</v>
          </cell>
          <cell r="J445">
            <v>25845814.477410529</v>
          </cell>
          <cell r="K445">
            <v>23652646.182991549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399675446.42053479</v>
          </cell>
        </row>
        <row r="453">
          <cell r="E453" t="str">
            <v>Revenue from demand charges</v>
          </cell>
          <cell r="G453" t="str">
            <v>Revenue from peak charges</v>
          </cell>
          <cell r="K453" t="str">
            <v>Revenue from off peak charges</v>
          </cell>
          <cell r="M453" t="str">
            <v>Summer Time of Use Tariffs</v>
          </cell>
          <cell r="Q453" t="str">
            <v>Winter Time of use tariffs</v>
          </cell>
        </row>
        <row r="454">
          <cell r="B454" t="str">
            <v>Network Tariffs</v>
          </cell>
          <cell r="C454" t="str">
            <v>Network Tariff Category</v>
          </cell>
          <cell r="D454" t="str">
            <v>Standing revenue</v>
          </cell>
          <cell r="E454" t="str">
            <v>kW</v>
          </cell>
          <cell r="F454" t="str">
            <v>kVA</v>
          </cell>
          <cell r="G454" t="str">
            <v>Block1</v>
          </cell>
          <cell r="H454" t="str">
            <v>Block 2</v>
          </cell>
          <cell r="I454" t="str">
            <v>Block 3</v>
          </cell>
          <cell r="J454" t="str">
            <v>Block 4</v>
          </cell>
          <cell r="K454" t="str">
            <v>Block 1</v>
          </cell>
          <cell r="L454" t="str">
            <v>Block 2</v>
          </cell>
          <cell r="M454" t="str">
            <v>Block 1</v>
          </cell>
          <cell r="N454" t="str">
            <v>Block 2</v>
          </cell>
          <cell r="O454" t="str">
            <v>Block 3</v>
          </cell>
          <cell r="P454" t="str">
            <v>Block 4</v>
          </cell>
          <cell r="Q454" t="str">
            <v>Block1</v>
          </cell>
          <cell r="R454" t="str">
            <v>Block 2</v>
          </cell>
          <cell r="S454" t="str">
            <v>Block 3</v>
          </cell>
          <cell r="T454" t="str">
            <v>Block 4</v>
          </cell>
          <cell r="U454" t="str">
            <v>Total Revenue</v>
          </cell>
        </row>
        <row r="455">
          <cell r="D455" t="str">
            <v>$ pa</v>
          </cell>
          <cell r="E455" t="str">
            <v>$ pa</v>
          </cell>
          <cell r="F455" t="str">
            <v>$ pa</v>
          </cell>
          <cell r="G455" t="str">
            <v>$ pa</v>
          </cell>
          <cell r="H455" t="str">
            <v>$ pa</v>
          </cell>
          <cell r="I455" t="str">
            <v>$ pa</v>
          </cell>
          <cell r="J455" t="str">
            <v>$ pa</v>
          </cell>
          <cell r="K455" t="str">
            <v>$ pa</v>
          </cell>
          <cell r="L455" t="str">
            <v>$ pa</v>
          </cell>
          <cell r="M455" t="str">
            <v>c/kWh</v>
          </cell>
          <cell r="N455" t="str">
            <v>c/kWh</v>
          </cell>
          <cell r="O455" t="str">
            <v>c/kWh</v>
          </cell>
          <cell r="P455" t="str">
            <v>c/kWh</v>
          </cell>
          <cell r="Q455" t="str">
            <v>c/kWh</v>
          </cell>
          <cell r="R455" t="str">
            <v>c/kWh</v>
          </cell>
          <cell r="S455" t="str">
            <v>c/kWh</v>
          </cell>
          <cell r="T455" t="str">
            <v>c/kWh</v>
          </cell>
          <cell r="U455" t="str">
            <v>$ pa</v>
          </cell>
        </row>
        <row r="456">
          <cell r="B456" t="str">
            <v>Residential Single Rate</v>
          </cell>
          <cell r="C456" t="str">
            <v>D1</v>
          </cell>
          <cell r="D456">
            <v>11787755.553916186</v>
          </cell>
          <cell r="E456">
            <v>0</v>
          </cell>
          <cell r="F456">
            <v>0</v>
          </cell>
          <cell r="G456">
            <v>82588219.422373205</v>
          </cell>
          <cell r="H456">
            <v>48647758.211815506</v>
          </cell>
          <cell r="I456">
            <v>1676961.685142355</v>
          </cell>
          <cell r="J456">
            <v>375903.3964941728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145076598.26974145</v>
          </cell>
        </row>
        <row r="457">
          <cell r="B457" t="str">
            <v>ClimateSaver</v>
          </cell>
          <cell r="C457" t="str">
            <v>D1.CS</v>
          </cell>
          <cell r="D457">
            <v>0</v>
          </cell>
          <cell r="E457">
            <v>0</v>
          </cell>
          <cell r="F457">
            <v>0</v>
          </cell>
          <cell r="G457">
            <v>710648.8900029388</v>
          </cell>
          <cell r="H457">
            <v>198376.29553994621</v>
          </cell>
          <cell r="I457">
            <v>4707.5206928589187</v>
          </cell>
          <cell r="J457">
            <v>7.0034977176098883</v>
          </cell>
          <cell r="K457">
            <v>544583.84508736897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1458323.5548208305</v>
          </cell>
        </row>
        <row r="458">
          <cell r="B458" t="str">
            <v>ClimateSaver Interval</v>
          </cell>
          <cell r="C458" t="str">
            <v>D3.CS</v>
          </cell>
          <cell r="D458">
            <v>0</v>
          </cell>
          <cell r="E458">
            <v>0</v>
          </cell>
          <cell r="F458">
            <v>0</v>
          </cell>
          <cell r="G458">
            <v>204971.05180001963</v>
          </cell>
          <cell r="H458">
            <v>59781.410845674756</v>
          </cell>
          <cell r="I458">
            <v>856.02238765582683</v>
          </cell>
          <cell r="J458">
            <v>372.39760082798961</v>
          </cell>
          <cell r="K458">
            <v>193093.39318452173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459074.27581869985</v>
          </cell>
        </row>
        <row r="459">
          <cell r="B459" t="str">
            <v>New Tariff 3</v>
          </cell>
          <cell r="C459" t="str">
            <v/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</row>
        <row r="460">
          <cell r="B460" t="str">
            <v>New Tariff 4</v>
          </cell>
          <cell r="C460" t="str">
            <v/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</row>
        <row r="461">
          <cell r="B461" t="str">
            <v>New Tariff 5</v>
          </cell>
          <cell r="C461" t="str">
            <v/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</row>
        <row r="462">
          <cell r="B462" t="str">
            <v>New Tariff 6</v>
          </cell>
          <cell r="C462" t="str">
            <v/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</row>
        <row r="463">
          <cell r="B463" t="str">
            <v>New Tariff 7</v>
          </cell>
          <cell r="C463" t="str">
            <v/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</row>
        <row r="464">
          <cell r="B464" t="str">
            <v>New Tariff 8</v>
          </cell>
          <cell r="C464" t="str">
            <v/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</row>
        <row r="465">
          <cell r="B465" t="str">
            <v>New Tariff 9</v>
          </cell>
          <cell r="C465" t="str">
            <v/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</row>
        <row r="466">
          <cell r="B466" t="str">
            <v>New Tariff 10</v>
          </cell>
          <cell r="C466" t="str">
            <v/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B467" t="str">
            <v>New Tariff 11</v>
          </cell>
          <cell r="C467" t="str">
            <v/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</row>
        <row r="468">
          <cell r="B468" t="str">
            <v>Residential Two Rate 5d</v>
          </cell>
          <cell r="C468" t="str">
            <v>D2</v>
          </cell>
          <cell r="D468">
            <v>1366765.2513989981</v>
          </cell>
          <cell r="E468">
            <v>0</v>
          </cell>
          <cell r="F468">
            <v>0</v>
          </cell>
          <cell r="G468">
            <v>8637608.0534072425</v>
          </cell>
          <cell r="H468">
            <v>2283465.6314360616</v>
          </cell>
          <cell r="I468">
            <v>76020.059798083254</v>
          </cell>
          <cell r="J468">
            <v>26157.556948439771</v>
          </cell>
          <cell r="K468">
            <v>1933840.5930240117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14323857.146012835</v>
          </cell>
        </row>
        <row r="469">
          <cell r="B469" t="str">
            <v>Docklands Two Rate 5d</v>
          </cell>
          <cell r="C469" t="str">
            <v>D2.DK</v>
          </cell>
          <cell r="D469">
            <v>16545.605225447285</v>
          </cell>
          <cell r="E469">
            <v>0</v>
          </cell>
          <cell r="F469">
            <v>0</v>
          </cell>
          <cell r="G469">
            <v>166518.23782734328</v>
          </cell>
          <cell r="H469">
            <v>43916.733785411081</v>
          </cell>
          <cell r="I469">
            <v>10449.189015604981</v>
          </cell>
          <cell r="J469">
            <v>6498.9126373024837</v>
          </cell>
          <cell r="K469">
            <v>21251.751873646968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265180.43036475609</v>
          </cell>
        </row>
        <row r="470">
          <cell r="B470" t="str">
            <v>Residential Interval</v>
          </cell>
          <cell r="C470" t="str">
            <v>D3</v>
          </cell>
          <cell r="D470">
            <v>369625.32510009885</v>
          </cell>
          <cell r="E470">
            <v>0</v>
          </cell>
          <cell r="F470">
            <v>0</v>
          </cell>
          <cell r="G470">
            <v>2841636.1472422727</v>
          </cell>
          <cell r="H470">
            <v>1040672.4948656582</v>
          </cell>
          <cell r="I470">
            <v>92121.261057308031</v>
          </cell>
          <cell r="J470">
            <v>94954.773919384505</v>
          </cell>
          <cell r="K470">
            <v>335938.36894396541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4774948.3711286876</v>
          </cell>
        </row>
        <row r="471">
          <cell r="B471" t="str">
            <v>Residential AMI</v>
          </cell>
          <cell r="C471" t="str">
            <v>D4</v>
          </cell>
          <cell r="D471">
            <v>217522.54211269872</v>
          </cell>
          <cell r="E471">
            <v>0</v>
          </cell>
          <cell r="F471">
            <v>0</v>
          </cell>
          <cell r="G471">
            <v>2050409.0023113203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2267931.5444240188</v>
          </cell>
        </row>
        <row r="472">
          <cell r="B472" t="str">
            <v>Residential Docklands AMI</v>
          </cell>
          <cell r="C472" t="str">
            <v>D4.DK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</row>
        <row r="473">
          <cell r="B473" t="str">
            <v>New Tariff 5</v>
          </cell>
          <cell r="C473" t="str">
            <v/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</row>
        <row r="474">
          <cell r="B474" t="str">
            <v>New Tariff 6</v>
          </cell>
          <cell r="C474" t="str">
            <v/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B475" t="str">
            <v>New Tariff 7</v>
          </cell>
          <cell r="C475" t="str">
            <v/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B476" t="str">
            <v>New Tariff 8</v>
          </cell>
          <cell r="C476" t="str">
            <v/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</row>
        <row r="477">
          <cell r="B477" t="str">
            <v>New Tariff 9</v>
          </cell>
          <cell r="C477" t="str">
            <v/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</row>
        <row r="478">
          <cell r="B478" t="str">
            <v>New Tariff 10</v>
          </cell>
          <cell r="C478" t="str">
            <v/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</row>
        <row r="479">
          <cell r="B479" t="str">
            <v>New Tariff 11</v>
          </cell>
          <cell r="C479" t="str">
            <v/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</row>
        <row r="480">
          <cell r="B480" t="str">
            <v>Dedicated circuit</v>
          </cell>
          <cell r="C480" t="str">
            <v>DD1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949980.13978464482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949980.13978464482</v>
          </cell>
        </row>
        <row r="481">
          <cell r="B481" t="str">
            <v>Hot Water Interval</v>
          </cell>
          <cell r="C481" t="str">
            <v>D3.HW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24013.28999494484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24013.28999494484</v>
          </cell>
        </row>
        <row r="482">
          <cell r="B482" t="str">
            <v>Dedicated Circuit AMI - Slab Heat</v>
          </cell>
          <cell r="C482" t="str">
            <v>DCSH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1.797818153445007E-3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1.797818153445007E-3</v>
          </cell>
        </row>
        <row r="483">
          <cell r="B483" t="str">
            <v>Dedicated Circuit AMI - Hot Water</v>
          </cell>
          <cell r="C483" t="str">
            <v>DCHW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1.797818153445007E-3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1.797818153445007E-3</v>
          </cell>
        </row>
        <row r="484">
          <cell r="B484" t="str">
            <v>New Tariff 4</v>
          </cell>
          <cell r="C484" t="str">
            <v/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</row>
        <row r="485">
          <cell r="B485" t="str">
            <v>New Tariff 5</v>
          </cell>
          <cell r="C485" t="str">
            <v/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</row>
        <row r="486">
          <cell r="B486" t="str">
            <v>New Tariff 6</v>
          </cell>
          <cell r="C486" t="str">
            <v/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</row>
        <row r="487">
          <cell r="B487" t="str">
            <v>New Tariff 7</v>
          </cell>
          <cell r="C487" t="str">
            <v/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B488" t="str">
            <v>New Tariff 8</v>
          </cell>
          <cell r="C488" t="str">
            <v/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B489" t="str">
            <v>New Tariff 9</v>
          </cell>
          <cell r="C489" t="str">
            <v/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</row>
        <row r="490">
          <cell r="B490" t="str">
            <v>New Tariff 10</v>
          </cell>
          <cell r="C490" t="str">
            <v/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</row>
        <row r="491">
          <cell r="B491" t="str">
            <v>New Tariff 11</v>
          </cell>
          <cell r="C491" t="str">
            <v/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</row>
        <row r="492">
          <cell r="B492" t="str">
            <v>Non-Residential Single Rate</v>
          </cell>
          <cell r="C492" t="str">
            <v>ND1</v>
          </cell>
          <cell r="D492">
            <v>920628.94153456809</v>
          </cell>
          <cell r="E492">
            <v>0</v>
          </cell>
          <cell r="F492">
            <v>0</v>
          </cell>
          <cell r="G492">
            <v>4674498.8285099352</v>
          </cell>
          <cell r="H492">
            <v>7228933.3583011581</v>
          </cell>
          <cell r="I492">
            <v>4526007.0815252131</v>
          </cell>
          <cell r="J492">
            <v>1848994.5223761632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19199062.73224704</v>
          </cell>
        </row>
        <row r="493">
          <cell r="B493" t="str">
            <v>Non-Residential Single Rate (R)</v>
          </cell>
          <cell r="C493" t="str">
            <v>ND1.R</v>
          </cell>
          <cell r="D493">
            <v>0</v>
          </cell>
          <cell r="E493">
            <v>0</v>
          </cell>
          <cell r="F493">
            <v>0</v>
          </cell>
          <cell r="G493">
            <v>5.2673116795406073E-2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5.2673116795406073E-2</v>
          </cell>
        </row>
        <row r="494">
          <cell r="B494" t="str">
            <v>New Tariff 2</v>
          </cell>
          <cell r="C494" t="str">
            <v/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B495" t="str">
            <v>New Tariff 3</v>
          </cell>
          <cell r="C495" t="str">
            <v/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</row>
        <row r="496">
          <cell r="B496" t="str">
            <v>New Tariff 4</v>
          </cell>
          <cell r="C496" t="str">
            <v/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B497" t="str">
            <v>New Tariff 5</v>
          </cell>
          <cell r="C497" t="str">
            <v/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</row>
        <row r="498">
          <cell r="B498" t="str">
            <v>New Tariff 6</v>
          </cell>
          <cell r="C498" t="str">
            <v/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</row>
        <row r="499">
          <cell r="B499" t="str">
            <v>New Tariff 7</v>
          </cell>
          <cell r="C499" t="str">
            <v/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</row>
        <row r="500">
          <cell r="B500" t="str">
            <v>New Tariff 8</v>
          </cell>
          <cell r="C500" t="str">
            <v/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</row>
        <row r="501">
          <cell r="B501" t="str">
            <v>New Tariff 9</v>
          </cell>
          <cell r="C501" t="str">
            <v/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</row>
        <row r="502">
          <cell r="B502" t="str">
            <v>New Tariff 10</v>
          </cell>
          <cell r="C502" t="str">
            <v/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</row>
        <row r="503">
          <cell r="B503" t="str">
            <v>New Tariff 11</v>
          </cell>
          <cell r="C503" t="str">
            <v/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</row>
        <row r="504">
          <cell r="B504" t="str">
            <v>Non-Residential Two Rate 5d</v>
          </cell>
          <cell r="C504" t="str">
            <v>ND2</v>
          </cell>
          <cell r="D504">
            <v>1073633.5627362775</v>
          </cell>
          <cell r="E504">
            <v>0</v>
          </cell>
          <cell r="F504">
            <v>0</v>
          </cell>
          <cell r="G504">
            <v>9301684.6964119412</v>
          </cell>
          <cell r="H504">
            <v>22559023.795206159</v>
          </cell>
          <cell r="I504">
            <v>25902269.321184233</v>
          </cell>
          <cell r="J504">
            <v>18514291.273150492</v>
          </cell>
          <cell r="K504">
            <v>5262418.9443042371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82613321.592993349</v>
          </cell>
        </row>
        <row r="505">
          <cell r="B505" t="str">
            <v>Business Sunraysia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7.1138519287460067E-2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7.1138519287460067E-2</v>
          </cell>
        </row>
        <row r="506">
          <cell r="B506" t="str">
            <v>Non-Residential Interval</v>
          </cell>
          <cell r="C506" t="str">
            <v>ND5</v>
          </cell>
          <cell r="D506">
            <v>184912.79596831716</v>
          </cell>
          <cell r="E506">
            <v>0</v>
          </cell>
          <cell r="F506">
            <v>0</v>
          </cell>
          <cell r="G506">
            <v>1460226.9136287889</v>
          </cell>
          <cell r="H506">
            <v>3325768.4244941198</v>
          </cell>
          <cell r="I506">
            <v>3712264.5824281862</v>
          </cell>
          <cell r="J506">
            <v>2335304.3614038709</v>
          </cell>
          <cell r="K506">
            <v>739985.82399206399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11758462.901915347</v>
          </cell>
        </row>
        <row r="507">
          <cell r="B507" t="str">
            <v>Non-Residential AMI</v>
          </cell>
          <cell r="C507" t="str">
            <v>ND7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</row>
        <row r="508">
          <cell r="B508" t="str">
            <v>New Tariff 4</v>
          </cell>
          <cell r="C508" t="str">
            <v/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</row>
        <row r="509">
          <cell r="B509" t="str">
            <v>New Tariff 5</v>
          </cell>
          <cell r="C509" t="str">
            <v/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</row>
        <row r="510">
          <cell r="B510" t="str">
            <v>New Tariff 6</v>
          </cell>
          <cell r="C510" t="str">
            <v/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</row>
        <row r="511">
          <cell r="B511" t="str">
            <v>New Tariff 7</v>
          </cell>
          <cell r="C511" t="str">
            <v/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</row>
        <row r="512">
          <cell r="B512" t="str">
            <v>New Tariff 8</v>
          </cell>
          <cell r="C512" t="str">
            <v/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</row>
        <row r="513">
          <cell r="B513" t="str">
            <v>New Tariff 9</v>
          </cell>
          <cell r="C513" t="str">
            <v/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</row>
        <row r="514">
          <cell r="B514" t="str">
            <v>New Tariff 10</v>
          </cell>
          <cell r="C514" t="str">
            <v/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</row>
        <row r="515">
          <cell r="B515" t="str">
            <v>New Tariff 11</v>
          </cell>
          <cell r="C515" t="str">
            <v/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</row>
        <row r="516">
          <cell r="B516" t="str">
            <v>Non-Residential Two Rate 7d</v>
          </cell>
          <cell r="C516" t="str">
            <v>ND3</v>
          </cell>
          <cell r="D516">
            <v>258024.05882939068</v>
          </cell>
          <cell r="E516">
            <v>0</v>
          </cell>
          <cell r="F516">
            <v>0</v>
          </cell>
          <cell r="G516">
            <v>1291503.6243185005</v>
          </cell>
          <cell r="H516">
            <v>2716922.7310949927</v>
          </cell>
          <cell r="I516">
            <v>2754155.6214713226</v>
          </cell>
          <cell r="J516">
            <v>3464065.7820717688</v>
          </cell>
          <cell r="K516">
            <v>438564.11288636964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10923235.930672346</v>
          </cell>
        </row>
        <row r="517">
          <cell r="B517" t="str">
            <v>New Tariff  1</v>
          </cell>
          <cell r="C517" t="str">
            <v/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</row>
        <row r="518">
          <cell r="B518" t="str">
            <v>New Tariff  2</v>
          </cell>
          <cell r="C518" t="str">
            <v/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</row>
        <row r="519">
          <cell r="B519" t="str">
            <v>New Tariff  3</v>
          </cell>
          <cell r="C519" t="str">
            <v/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</row>
        <row r="520">
          <cell r="B520" t="str">
            <v>New Tariff  4</v>
          </cell>
          <cell r="C520" t="str">
            <v/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</row>
        <row r="521">
          <cell r="B521" t="str">
            <v>New Tariff  5</v>
          </cell>
          <cell r="C521" t="str">
            <v/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</row>
        <row r="522">
          <cell r="B522" t="str">
            <v>New Tariff  6</v>
          </cell>
          <cell r="C522" t="str">
            <v/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</row>
        <row r="523">
          <cell r="B523" t="str">
            <v>New Tariff  7</v>
          </cell>
          <cell r="C523" t="str">
            <v/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</row>
        <row r="524">
          <cell r="B524" t="str">
            <v>New Tariff  8</v>
          </cell>
          <cell r="C524" t="str">
            <v/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</row>
        <row r="525">
          <cell r="B525" t="str">
            <v>New Tariff  9</v>
          </cell>
          <cell r="C525" t="str">
            <v/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</row>
        <row r="526">
          <cell r="B526" t="str">
            <v>New Tariff  10</v>
          </cell>
          <cell r="C526" t="str">
            <v/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</row>
        <row r="527">
          <cell r="B527" t="str">
            <v>New Tariff  11</v>
          </cell>
          <cell r="C527" t="str">
            <v/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</row>
        <row r="528">
          <cell r="B528" t="str">
            <v>Unmetered supplies</v>
          </cell>
          <cell r="C528" t="str">
            <v>PL2</v>
          </cell>
          <cell r="D528">
            <v>0</v>
          </cell>
          <cell r="E528">
            <v>0</v>
          </cell>
          <cell r="F528">
            <v>0</v>
          </cell>
          <cell r="G528">
            <v>2599825.1546160751</v>
          </cell>
          <cell r="H528">
            <v>0</v>
          </cell>
          <cell r="I528">
            <v>0</v>
          </cell>
          <cell r="J528">
            <v>0</v>
          </cell>
          <cell r="K528">
            <v>1445041.8065943683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4044866.9612104436</v>
          </cell>
        </row>
        <row r="529">
          <cell r="B529" t="str">
            <v>New Tariff 1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B530" t="str">
            <v>New Tariff 2</v>
          </cell>
          <cell r="C530" t="str">
            <v/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</row>
        <row r="531">
          <cell r="B531" t="str">
            <v>Large Low Voltage Demand (kVa)</v>
          </cell>
          <cell r="C531" t="str">
            <v>DLk</v>
          </cell>
          <cell r="D531">
            <v>0</v>
          </cell>
          <cell r="E531">
            <v>0</v>
          </cell>
          <cell r="F531">
            <v>55.520678527566027</v>
          </cell>
          <cell r="G531">
            <v>1.8853721134569578E-2</v>
          </cell>
          <cell r="H531">
            <v>0</v>
          </cell>
          <cell r="I531">
            <v>0</v>
          </cell>
          <cell r="J531">
            <v>0</v>
          </cell>
          <cell r="K531">
            <v>1.1498100513636299E-2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55.55103034921423</v>
          </cell>
        </row>
        <row r="532">
          <cell r="B532" t="str">
            <v>Large Low Voltage Demand Docklands (kVa)</v>
          </cell>
          <cell r="C532" t="str">
            <v>DLDKk</v>
          </cell>
          <cell r="D532">
            <v>0</v>
          </cell>
          <cell r="E532">
            <v>0</v>
          </cell>
          <cell r="F532">
            <v>47.553250030782891</v>
          </cell>
          <cell r="G532">
            <v>1.2793243391784496E-2</v>
          </cell>
          <cell r="H532">
            <v>0</v>
          </cell>
          <cell r="I532">
            <v>0</v>
          </cell>
          <cell r="J532">
            <v>0</v>
          </cell>
          <cell r="K532">
            <v>1.1033430931399925E-2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47.577076705106073</v>
          </cell>
        </row>
        <row r="533">
          <cell r="B533" t="str">
            <v>Large Low Voltage Demand CXX (kVa)</v>
          </cell>
          <cell r="C533" t="str">
            <v>DLCXXk</v>
          </cell>
          <cell r="D533">
            <v>0</v>
          </cell>
          <cell r="E533">
            <v>0</v>
          </cell>
          <cell r="F533">
            <v>63.63039903275746</v>
          </cell>
          <cell r="G533">
            <v>2.2264593599921705E-2</v>
          </cell>
          <cell r="H533">
            <v>0</v>
          </cell>
          <cell r="I533">
            <v>0</v>
          </cell>
          <cell r="J533">
            <v>0</v>
          </cell>
          <cell r="K533">
            <v>1.3307345908301339E-2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63.665970972265683</v>
          </cell>
        </row>
        <row r="534">
          <cell r="B534" t="str">
            <v>New Tariff 6</v>
          </cell>
          <cell r="C534" t="str">
            <v/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</row>
        <row r="535">
          <cell r="B535" t="str">
            <v>New Tariff 7</v>
          </cell>
          <cell r="C535" t="str">
            <v/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</row>
        <row r="536">
          <cell r="B536" t="str">
            <v>New Tariff 8</v>
          </cell>
          <cell r="C536" t="str">
            <v/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</row>
        <row r="537">
          <cell r="B537" t="str">
            <v>New Tariff 9</v>
          </cell>
          <cell r="C537" t="str">
            <v/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</row>
        <row r="538">
          <cell r="B538" t="str">
            <v>New Tariff 10</v>
          </cell>
          <cell r="C538" t="str">
            <v/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</row>
        <row r="539">
          <cell r="B539" t="str">
            <v>New Tariff 11</v>
          </cell>
          <cell r="C539" t="str">
            <v/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</row>
        <row r="540">
          <cell r="B540" t="str">
            <v>Large Low Voltage Demand</v>
          </cell>
          <cell r="C540" t="str">
            <v>DL</v>
          </cell>
          <cell r="D540">
            <v>0</v>
          </cell>
          <cell r="E540">
            <v>18966267.041532423</v>
          </cell>
          <cell r="F540">
            <v>0</v>
          </cell>
          <cell r="G540">
            <v>10567955.282427259</v>
          </cell>
          <cell r="H540">
            <v>0</v>
          </cell>
          <cell r="I540">
            <v>0</v>
          </cell>
          <cell r="J540">
            <v>0</v>
          </cell>
          <cell r="K540">
            <v>4690448.4690952199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34224670.793054901</v>
          </cell>
        </row>
        <row r="541">
          <cell r="B541" t="str">
            <v>Large Low Voltage Demand A</v>
          </cell>
          <cell r="C541" t="str">
            <v>DL.A</v>
          </cell>
          <cell r="D541">
            <v>0</v>
          </cell>
          <cell r="E541">
            <v>71523.527056216262</v>
          </cell>
          <cell r="F541">
            <v>0</v>
          </cell>
          <cell r="G541">
            <v>54782.718443426944</v>
          </cell>
          <cell r="H541">
            <v>0</v>
          </cell>
          <cell r="I541">
            <v>0</v>
          </cell>
          <cell r="J541">
            <v>0</v>
          </cell>
          <cell r="K541">
            <v>29978.275473310616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156284.52097295382</v>
          </cell>
        </row>
        <row r="542">
          <cell r="B542" t="str">
            <v>Large Low Voltage Demand C</v>
          </cell>
          <cell r="C542" t="str">
            <v>DL.C</v>
          </cell>
          <cell r="D542">
            <v>0</v>
          </cell>
          <cell r="E542">
            <v>12245835.631172881</v>
          </cell>
          <cell r="F542">
            <v>0</v>
          </cell>
          <cell r="G542">
            <v>7979171.2579252897</v>
          </cell>
          <cell r="H542">
            <v>0</v>
          </cell>
          <cell r="I542">
            <v>0</v>
          </cell>
          <cell r="J542">
            <v>0</v>
          </cell>
          <cell r="K542">
            <v>3127641.6600788496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23352648.549177021</v>
          </cell>
        </row>
        <row r="543">
          <cell r="B543" t="str">
            <v>Large Low Voltage Demand S</v>
          </cell>
          <cell r="C543" t="str">
            <v>DL.S</v>
          </cell>
          <cell r="D543">
            <v>0</v>
          </cell>
          <cell r="E543">
            <v>1065087.7868739315</v>
          </cell>
          <cell r="F543">
            <v>0</v>
          </cell>
          <cell r="G543">
            <v>427457.9773716054</v>
          </cell>
          <cell r="H543">
            <v>0</v>
          </cell>
          <cell r="I543">
            <v>0</v>
          </cell>
          <cell r="J543">
            <v>0</v>
          </cell>
          <cell r="K543">
            <v>159566.25367557027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1652112.0179211071</v>
          </cell>
        </row>
        <row r="544">
          <cell r="B544" t="str">
            <v>Large Low Voltage Demand Docklands</v>
          </cell>
          <cell r="C544" t="str">
            <v>DL.DK</v>
          </cell>
          <cell r="D544">
            <v>0</v>
          </cell>
          <cell r="E544">
            <v>103290.93333223627</v>
          </cell>
          <cell r="F544">
            <v>0</v>
          </cell>
          <cell r="G544">
            <v>55303.27814288118</v>
          </cell>
          <cell r="H544">
            <v>0</v>
          </cell>
          <cell r="I544">
            <v>0</v>
          </cell>
          <cell r="J544">
            <v>0</v>
          </cell>
          <cell r="K544">
            <v>48466.946799727753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207061.15827484522</v>
          </cell>
        </row>
        <row r="545">
          <cell r="B545" t="str">
            <v>Large Low Voltage Demand CXX</v>
          </cell>
          <cell r="C545" t="str">
            <v>DL.CXX</v>
          </cell>
          <cell r="D545">
            <v>0</v>
          </cell>
          <cell r="E545">
            <v>6801098.2412684653</v>
          </cell>
          <cell r="F545">
            <v>0</v>
          </cell>
          <cell r="G545">
            <v>3981325.6623642477</v>
          </cell>
          <cell r="H545">
            <v>0</v>
          </cell>
          <cell r="I545">
            <v>0</v>
          </cell>
          <cell r="J545">
            <v>0</v>
          </cell>
          <cell r="K545">
            <v>1665888.5429705018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12448312.446603216</v>
          </cell>
        </row>
        <row r="546">
          <cell r="B546" t="str">
            <v>Large Low Voltage Demand EN.R</v>
          </cell>
          <cell r="C546" t="str">
            <v>DL.R</v>
          </cell>
          <cell r="D546">
            <v>0</v>
          </cell>
          <cell r="E546">
            <v>16.49404129375646</v>
          </cell>
          <cell r="F546">
            <v>0</v>
          </cell>
          <cell r="G546">
            <v>2.1078203177190533E-2</v>
          </cell>
          <cell r="H546">
            <v>0</v>
          </cell>
          <cell r="I546">
            <v>0</v>
          </cell>
          <cell r="J546">
            <v>0</v>
          </cell>
          <cell r="K546">
            <v>3.0705406028385882E-3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16.518190037536488</v>
          </cell>
        </row>
        <row r="547">
          <cell r="B547" t="str">
            <v>Large Low Voltage Demand EN.NR</v>
          </cell>
          <cell r="C547" t="str">
            <v>DL.NR</v>
          </cell>
          <cell r="D547">
            <v>0</v>
          </cell>
          <cell r="E547">
            <v>158419.30998882829</v>
          </cell>
          <cell r="F547">
            <v>0</v>
          </cell>
          <cell r="G547">
            <v>206021.91001366617</v>
          </cell>
          <cell r="H547">
            <v>0</v>
          </cell>
          <cell r="I547">
            <v>0</v>
          </cell>
          <cell r="J547">
            <v>0</v>
          </cell>
          <cell r="K547">
            <v>79012.623879784456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443453.84388227889</v>
          </cell>
        </row>
        <row r="548">
          <cell r="B548" t="str">
            <v>Large Low Voltage Demand EN.R CXX</v>
          </cell>
          <cell r="C548" t="str">
            <v>DL.CXXR</v>
          </cell>
          <cell r="D548">
            <v>0</v>
          </cell>
          <cell r="E548">
            <v>4772.9204548974203</v>
          </cell>
          <cell r="F548">
            <v>0</v>
          </cell>
          <cell r="G548">
            <v>34.905504461427519</v>
          </cell>
          <cell r="H548">
            <v>0</v>
          </cell>
          <cell r="I548">
            <v>0</v>
          </cell>
          <cell r="J548">
            <v>0</v>
          </cell>
          <cell r="K548">
            <v>22.53511963491697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4830.3610789937647</v>
          </cell>
        </row>
        <row r="549">
          <cell r="B549" t="str">
            <v>Large Low Voltage Demand EN.NR CXX</v>
          </cell>
          <cell r="C549" t="str">
            <v>DL.CXXNR</v>
          </cell>
          <cell r="D549">
            <v>0</v>
          </cell>
          <cell r="E549">
            <v>17.310218728115867</v>
          </cell>
          <cell r="F549">
            <v>0</v>
          </cell>
          <cell r="G549">
            <v>2.1078203177190533E-2</v>
          </cell>
          <cell r="H549">
            <v>0</v>
          </cell>
          <cell r="I549">
            <v>0</v>
          </cell>
          <cell r="J549">
            <v>0</v>
          </cell>
          <cell r="K549">
            <v>5.3480023411334073E-3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17.33664493363419</v>
          </cell>
        </row>
        <row r="550">
          <cell r="B550" t="str">
            <v>New Tariff 10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</row>
        <row r="551">
          <cell r="B551" t="str">
            <v>New Tariff 11</v>
          </cell>
          <cell r="C551" t="str">
            <v/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B552" t="str">
            <v>High Voltage Demand</v>
          </cell>
          <cell r="C552" t="str">
            <v>DH</v>
          </cell>
          <cell r="D552">
            <v>0</v>
          </cell>
          <cell r="E552">
            <v>11583836.484499134</v>
          </cell>
          <cell r="F552">
            <v>0</v>
          </cell>
          <cell r="G552">
            <v>5799575.794600877</v>
          </cell>
          <cell r="H552">
            <v>0</v>
          </cell>
          <cell r="I552">
            <v>0</v>
          </cell>
          <cell r="J552">
            <v>0</v>
          </cell>
          <cell r="K552">
            <v>1407284.3363215895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18790696.615421601</v>
          </cell>
        </row>
        <row r="553">
          <cell r="B553" t="str">
            <v>High Voltage Demand A</v>
          </cell>
          <cell r="C553" t="str">
            <v>DH.A</v>
          </cell>
          <cell r="D553">
            <v>0</v>
          </cell>
          <cell r="E553">
            <v>119623.15123675526</v>
          </cell>
          <cell r="F553">
            <v>0</v>
          </cell>
          <cell r="G553">
            <v>41395.645972285405</v>
          </cell>
          <cell r="H553">
            <v>0</v>
          </cell>
          <cell r="I553">
            <v>0</v>
          </cell>
          <cell r="J553">
            <v>0</v>
          </cell>
          <cell r="K553">
            <v>11995.933087839912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173014.73029688059</v>
          </cell>
        </row>
        <row r="554">
          <cell r="B554" t="str">
            <v>High Voltage Demand C</v>
          </cell>
          <cell r="C554" t="str">
            <v>DH.C</v>
          </cell>
          <cell r="D554">
            <v>0</v>
          </cell>
          <cell r="E554">
            <v>5744282.5954024317</v>
          </cell>
          <cell r="F554">
            <v>0</v>
          </cell>
          <cell r="G554">
            <v>3230245.7686731308</v>
          </cell>
          <cell r="H554">
            <v>0</v>
          </cell>
          <cell r="I554">
            <v>0</v>
          </cell>
          <cell r="J554">
            <v>0</v>
          </cell>
          <cell r="K554">
            <v>791637.44057904044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9766165.804654602</v>
          </cell>
        </row>
        <row r="555">
          <cell r="B555" t="str">
            <v>High Voltage Demand D1</v>
          </cell>
          <cell r="C555" t="str">
            <v>DH.D1</v>
          </cell>
          <cell r="D555">
            <v>0</v>
          </cell>
          <cell r="E555">
            <v>664142.21025866689</v>
          </cell>
          <cell r="F555">
            <v>0</v>
          </cell>
          <cell r="G555">
            <v>242890.17694980698</v>
          </cell>
          <cell r="H555">
            <v>0</v>
          </cell>
          <cell r="I555">
            <v>0</v>
          </cell>
          <cell r="J555">
            <v>0</v>
          </cell>
          <cell r="K555">
            <v>81528.645191791016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988561.03240026487</v>
          </cell>
        </row>
        <row r="556">
          <cell r="B556" t="str">
            <v>High Voltage Demand D2</v>
          </cell>
          <cell r="C556" t="str">
            <v>DH.D2</v>
          </cell>
          <cell r="D556">
            <v>0</v>
          </cell>
          <cell r="E556">
            <v>426474.61395532219</v>
          </cell>
          <cell r="F556">
            <v>0</v>
          </cell>
          <cell r="G556">
            <v>66119.280735348875</v>
          </cell>
          <cell r="H556">
            <v>0</v>
          </cell>
          <cell r="I556">
            <v>0</v>
          </cell>
          <cell r="J556">
            <v>0</v>
          </cell>
          <cell r="K556">
            <v>72005.387976434795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564599.2826671059</v>
          </cell>
        </row>
        <row r="557">
          <cell r="B557" t="str">
            <v>High Voltage Demand Docklands</v>
          </cell>
          <cell r="C557" t="str">
            <v>DH.DK</v>
          </cell>
          <cell r="D557">
            <v>0</v>
          </cell>
          <cell r="E557">
            <v>25084.690411762338</v>
          </cell>
          <cell r="F557">
            <v>0</v>
          </cell>
          <cell r="G557">
            <v>10112.78282227994</v>
          </cell>
          <cell r="H557">
            <v>0</v>
          </cell>
          <cell r="I557">
            <v>0</v>
          </cell>
          <cell r="J557">
            <v>0</v>
          </cell>
          <cell r="K557">
            <v>1911.2256920712541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37108.698926113531</v>
          </cell>
        </row>
        <row r="558">
          <cell r="B558" t="str">
            <v>High Voltage Demand D3</v>
          </cell>
          <cell r="C558" t="str">
            <v>DH.D3</v>
          </cell>
          <cell r="D558">
            <v>0</v>
          </cell>
          <cell r="E558">
            <v>488508.08026698773</v>
          </cell>
          <cell r="F558">
            <v>0</v>
          </cell>
          <cell r="G558">
            <v>152874.13636562641</v>
          </cell>
          <cell r="H558">
            <v>0</v>
          </cell>
          <cell r="I558">
            <v>0</v>
          </cell>
          <cell r="J558">
            <v>0</v>
          </cell>
          <cell r="K558">
            <v>20399.367977216185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661781.58460983029</v>
          </cell>
        </row>
        <row r="559">
          <cell r="B559" t="str">
            <v>High Voltage Demand D4</v>
          </cell>
          <cell r="C559" t="str">
            <v>DH.D4</v>
          </cell>
          <cell r="D559">
            <v>0</v>
          </cell>
          <cell r="E559">
            <v>284667.70913772756</v>
          </cell>
          <cell r="F559">
            <v>0</v>
          </cell>
          <cell r="G559">
            <v>166172.81941226937</v>
          </cell>
          <cell r="H559">
            <v>0</v>
          </cell>
          <cell r="I559">
            <v>0</v>
          </cell>
          <cell r="J559">
            <v>0</v>
          </cell>
          <cell r="K559">
            <v>54526.273771211367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505366.80232120829</v>
          </cell>
        </row>
        <row r="560">
          <cell r="B560" t="str">
            <v>High Voltage Demand D5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6.1114294385513114E-3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6.1114294385513114E-3</v>
          </cell>
        </row>
        <row r="561">
          <cell r="B561" t="str">
            <v>High Voltage Demand EN.R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1.2764681100970047E-2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1.2764681100970047E-2</v>
          </cell>
        </row>
        <row r="562">
          <cell r="B562" t="str">
            <v>High Voltage Demand EN.NR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1.2764681100970047E-2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1.2764681100970047E-2</v>
          </cell>
        </row>
        <row r="563">
          <cell r="B563" t="str">
            <v>New Tariff 11</v>
          </cell>
          <cell r="C563" t="str">
            <v/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</row>
        <row r="564">
          <cell r="B564" t="str">
            <v>New Tariff 1</v>
          </cell>
          <cell r="C564" t="str">
            <v/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</row>
        <row r="565">
          <cell r="B565" t="str">
            <v>New Tariff 2</v>
          </cell>
          <cell r="C565" t="str">
            <v/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</row>
        <row r="566">
          <cell r="B566" t="str">
            <v>High Voltage Demand (kVa)</v>
          </cell>
          <cell r="C566" t="str">
            <v>DHk</v>
          </cell>
          <cell r="D566">
            <v>0</v>
          </cell>
          <cell r="E566">
            <v>0</v>
          </cell>
          <cell r="F566">
            <v>44.405815279251307</v>
          </cell>
          <cell r="G566">
            <v>1.1287157574264354E-2</v>
          </cell>
          <cell r="H566">
            <v>0</v>
          </cell>
          <cell r="I566">
            <v>0</v>
          </cell>
          <cell r="J566">
            <v>0</v>
          </cell>
          <cell r="K566">
            <v>3.0485612006712357E-3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44.420150998026244</v>
          </cell>
        </row>
        <row r="567">
          <cell r="B567" t="str">
            <v>High Voltage Demand Docklands (kVa)</v>
          </cell>
          <cell r="C567" t="str">
            <v>DHDKk</v>
          </cell>
          <cell r="D567">
            <v>0</v>
          </cell>
          <cell r="E567">
            <v>0</v>
          </cell>
          <cell r="F567">
            <v>23.384611261375422</v>
          </cell>
          <cell r="G567">
            <v>8.145082226333266E-3</v>
          </cell>
          <cell r="H567">
            <v>0</v>
          </cell>
          <cell r="I567">
            <v>0</v>
          </cell>
          <cell r="J567">
            <v>0</v>
          </cell>
          <cell r="K567">
            <v>3.8247286229280211E-3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23.396581072224684</v>
          </cell>
        </row>
        <row r="568">
          <cell r="B568" t="str">
            <v>New Tariff 5</v>
          </cell>
          <cell r="C568" t="str">
            <v/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</row>
        <row r="569">
          <cell r="B569" t="str">
            <v>New Tariff 6</v>
          </cell>
          <cell r="C569" t="str">
            <v/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</row>
        <row r="570">
          <cell r="B570" t="str">
            <v>New Tariff 7</v>
          </cell>
          <cell r="C570" t="str">
            <v/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</row>
        <row r="571">
          <cell r="B571" t="str">
            <v>New Tariff 8</v>
          </cell>
          <cell r="C571" t="str">
            <v/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</row>
        <row r="572">
          <cell r="B572" t="str">
            <v>New Tariff 9</v>
          </cell>
          <cell r="C572" t="str">
            <v/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</row>
        <row r="573">
          <cell r="B573" t="str">
            <v>New Tariff 10</v>
          </cell>
          <cell r="C573" t="str">
            <v/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</row>
        <row r="574">
          <cell r="B574" t="str">
            <v>New Tariff 11</v>
          </cell>
          <cell r="C574" t="str">
            <v/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</row>
        <row r="575">
          <cell r="B575" t="str">
            <v>New Tariff 12</v>
          </cell>
          <cell r="C575" t="str">
            <v/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</row>
        <row r="576">
          <cell r="B576" t="str">
            <v>New Tariff 1</v>
          </cell>
          <cell r="C576" t="str">
            <v/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</row>
        <row r="577">
          <cell r="B577" t="str">
            <v>Subtransmission Demand A</v>
          </cell>
          <cell r="C577" t="str">
            <v>DS.A</v>
          </cell>
          <cell r="D577">
            <v>0</v>
          </cell>
          <cell r="E577">
            <v>188473.888075414</v>
          </cell>
          <cell r="F577">
            <v>0</v>
          </cell>
          <cell r="G577">
            <v>655252.54965862643</v>
          </cell>
          <cell r="H577">
            <v>0</v>
          </cell>
          <cell r="I577">
            <v>0</v>
          </cell>
          <cell r="J577">
            <v>0</v>
          </cell>
          <cell r="K577">
            <v>25197.320161685217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868923.75789572566</v>
          </cell>
        </row>
        <row r="578">
          <cell r="B578" t="str">
            <v>Subtransmission Demand G</v>
          </cell>
          <cell r="C578" t="str">
            <v>DS.G</v>
          </cell>
          <cell r="D578">
            <v>0</v>
          </cell>
          <cell r="E578">
            <v>328695.14256138395</v>
          </cell>
          <cell r="F578">
            <v>0</v>
          </cell>
          <cell r="G578">
            <v>1135840.0288934635</v>
          </cell>
          <cell r="H578">
            <v>0</v>
          </cell>
          <cell r="I578">
            <v>0</v>
          </cell>
          <cell r="J578">
            <v>0</v>
          </cell>
          <cell r="K578">
            <v>54255.800225274281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1518790.9716801217</v>
          </cell>
        </row>
        <row r="579">
          <cell r="B579" t="str">
            <v>Subtransmission Demand S</v>
          </cell>
          <cell r="C579" t="str">
            <v>DS.S</v>
          </cell>
          <cell r="D579">
            <v>0</v>
          </cell>
          <cell r="E579">
            <v>401887.37835953315</v>
          </cell>
          <cell r="F579">
            <v>0</v>
          </cell>
          <cell r="G579">
            <v>1039365.4095307264</v>
          </cell>
          <cell r="H579">
            <v>0</v>
          </cell>
          <cell r="I579">
            <v>0</v>
          </cell>
          <cell r="J579">
            <v>0</v>
          </cell>
          <cell r="K579">
            <v>57809.746815760111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1499062.5347060198</v>
          </cell>
        </row>
        <row r="580">
          <cell r="B580" t="str">
            <v>Subtransmission Demand (kVa)</v>
          </cell>
          <cell r="C580" t="str">
            <v>DSk</v>
          </cell>
          <cell r="D580">
            <v>0</v>
          </cell>
          <cell r="E580">
            <v>0</v>
          </cell>
          <cell r="F580">
            <v>3.9695898825084051</v>
          </cell>
          <cell r="G580">
            <v>5.5599596188700582E-3</v>
          </cell>
          <cell r="H580">
            <v>0</v>
          </cell>
          <cell r="I580">
            <v>0</v>
          </cell>
          <cell r="J580">
            <v>0</v>
          </cell>
          <cell r="K580">
            <v>2.5757001429270243E-4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3.9754074121415677</v>
          </cell>
        </row>
        <row r="581">
          <cell r="B581" t="str">
            <v>New Tariff 5</v>
          </cell>
          <cell r="C581" t="str">
            <v/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</row>
        <row r="582">
          <cell r="B582" t="str">
            <v>New Tariff 6</v>
          </cell>
          <cell r="C582" t="str">
            <v/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</row>
        <row r="583">
          <cell r="B583" t="str">
            <v>New Tariff 7</v>
          </cell>
          <cell r="C583" t="str">
            <v/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</row>
        <row r="584">
          <cell r="B584" t="str">
            <v>New Tariff 8</v>
          </cell>
          <cell r="C584" t="str">
            <v/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B585" t="str">
            <v>New Tariff 9</v>
          </cell>
          <cell r="C585" t="str">
            <v/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</row>
        <row r="586">
          <cell r="B586" t="str">
            <v>New Tariff 10</v>
          </cell>
          <cell r="C586" t="str">
            <v/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</row>
        <row r="587">
          <cell r="B587" t="str">
            <v>New Tariff 11</v>
          </cell>
          <cell r="C587" t="str">
            <v/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</row>
        <row r="588">
          <cell r="B588" t="str">
            <v>Total Distribution Revenue</v>
          </cell>
          <cell r="D588">
            <v>16195413.636821983</v>
          </cell>
          <cell r="E588">
            <v>59672005.140105024</v>
          </cell>
          <cell r="F588">
            <v>238.4643440142415</v>
          </cell>
          <cell r="G588">
            <v>152339647.68476945</v>
          </cell>
          <cell r="H588">
            <v>88104619.087384671</v>
          </cell>
          <cell r="I588">
            <v>38755812.344702817</v>
          </cell>
          <cell r="J588">
            <v>26666549.98010014</v>
          </cell>
          <cell r="K588">
            <v>24268288.909546573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406002575.24777466</v>
          </cell>
        </row>
        <row r="596">
          <cell r="E596" t="str">
            <v>Revenue from demand charges</v>
          </cell>
          <cell r="G596" t="str">
            <v>Revenue from peak charges</v>
          </cell>
          <cell r="K596" t="str">
            <v>Revenue from off peak charges</v>
          </cell>
          <cell r="M596" t="str">
            <v>Summer Time of Use Tariffs</v>
          </cell>
          <cell r="Q596" t="str">
            <v>Winter Time of use tariffs</v>
          </cell>
        </row>
        <row r="597">
          <cell r="B597" t="str">
            <v>Network Tariffs</v>
          </cell>
          <cell r="C597" t="str">
            <v>Network Tariff Category</v>
          </cell>
          <cell r="D597" t="str">
            <v>Standing revenue</v>
          </cell>
          <cell r="E597" t="str">
            <v>kW</v>
          </cell>
          <cell r="F597" t="str">
            <v>kVA</v>
          </cell>
          <cell r="G597" t="str">
            <v>Block1</v>
          </cell>
          <cell r="H597" t="str">
            <v>Block 2</v>
          </cell>
          <cell r="I597" t="str">
            <v>Block 3</v>
          </cell>
          <cell r="J597" t="str">
            <v>Block 4</v>
          </cell>
          <cell r="K597" t="str">
            <v>Block 1</v>
          </cell>
          <cell r="L597" t="str">
            <v>Block 2</v>
          </cell>
          <cell r="M597" t="str">
            <v>Block 1</v>
          </cell>
          <cell r="N597" t="str">
            <v>Block 2</v>
          </cell>
          <cell r="O597" t="str">
            <v>Block 3</v>
          </cell>
          <cell r="P597" t="str">
            <v>Block 4</v>
          </cell>
          <cell r="Q597" t="str">
            <v>Block1</v>
          </cell>
          <cell r="R597" t="str">
            <v>Block 2</v>
          </cell>
          <cell r="S597" t="str">
            <v>Block 3</v>
          </cell>
          <cell r="T597" t="str">
            <v>Block 4</v>
          </cell>
          <cell r="U597" t="str">
            <v>Total Revenue</v>
          </cell>
        </row>
        <row r="598">
          <cell r="D598" t="str">
            <v>$ pa</v>
          </cell>
          <cell r="E598" t="str">
            <v>$ pa</v>
          </cell>
          <cell r="F598" t="str">
            <v>$ pa</v>
          </cell>
          <cell r="G598" t="str">
            <v>$ pa</v>
          </cell>
          <cell r="H598" t="str">
            <v>$ pa</v>
          </cell>
          <cell r="I598" t="str">
            <v>$ pa</v>
          </cell>
          <cell r="J598" t="str">
            <v>$ pa</v>
          </cell>
          <cell r="K598" t="str">
            <v>$ pa</v>
          </cell>
          <cell r="L598" t="str">
            <v>$ pa</v>
          </cell>
          <cell r="M598" t="str">
            <v>c/kWh</v>
          </cell>
          <cell r="N598" t="str">
            <v>c/kWh</v>
          </cell>
          <cell r="O598" t="str">
            <v>c/kWh</v>
          </cell>
          <cell r="P598" t="str">
            <v>c/kWh</v>
          </cell>
          <cell r="Q598" t="str">
            <v>c/kWh</v>
          </cell>
          <cell r="R598" t="str">
            <v>c/kWh</v>
          </cell>
          <cell r="S598" t="str">
            <v>c/kWh</v>
          </cell>
          <cell r="T598" t="str">
            <v>c/kWh</v>
          </cell>
          <cell r="U598" t="str">
            <v>$ pa</v>
          </cell>
        </row>
        <row r="599">
          <cell r="B599" t="str">
            <v>Residential Single Rate</v>
          </cell>
          <cell r="C599" t="str">
            <v>D1</v>
          </cell>
          <cell r="D599">
            <v>12187509.462332409</v>
          </cell>
          <cell r="E599">
            <v>0</v>
          </cell>
          <cell r="F599">
            <v>0</v>
          </cell>
          <cell r="G599">
            <v>82757032.821359381</v>
          </cell>
          <cell r="H599">
            <v>48747196.042952091</v>
          </cell>
          <cell r="I599">
            <v>1680389.4573357552</v>
          </cell>
          <cell r="J599">
            <v>376671.75704845582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145748799.54102811</v>
          </cell>
        </row>
        <row r="600">
          <cell r="B600" t="str">
            <v>ClimateSaver</v>
          </cell>
          <cell r="C600" t="str">
            <v>D1.CS</v>
          </cell>
          <cell r="D600">
            <v>0</v>
          </cell>
          <cell r="E600">
            <v>0</v>
          </cell>
          <cell r="F600">
            <v>0</v>
          </cell>
          <cell r="G600">
            <v>719586.24760792055</v>
          </cell>
          <cell r="H600">
            <v>200871.14203662437</v>
          </cell>
          <cell r="I600">
            <v>4766.7240441295544</v>
          </cell>
          <cell r="J600">
            <v>7.0915760421784304</v>
          </cell>
          <cell r="K600">
            <v>551432.71326673334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1476663.91853145</v>
          </cell>
        </row>
        <row r="601">
          <cell r="B601" t="str">
            <v>ClimateSaver Interval</v>
          </cell>
          <cell r="C601" t="str">
            <v>D3.CS</v>
          </cell>
          <cell r="D601">
            <v>0</v>
          </cell>
          <cell r="E601">
            <v>0</v>
          </cell>
          <cell r="F601">
            <v>0</v>
          </cell>
          <cell r="G601">
            <v>207548.83615228737</v>
          </cell>
          <cell r="H601">
            <v>60533.241819273993</v>
          </cell>
          <cell r="I601">
            <v>866.7880108826763</v>
          </cell>
          <cell r="J601">
            <v>377.08099733596595</v>
          </cell>
          <cell r="K601">
            <v>195521.80013811911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464847.74711789913</v>
          </cell>
        </row>
        <row r="602">
          <cell r="B602" t="str">
            <v>New Tariff 3</v>
          </cell>
          <cell r="C602" t="str">
            <v/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</row>
        <row r="603">
          <cell r="B603" t="str">
            <v>New Tariff 4</v>
          </cell>
          <cell r="C603" t="str">
            <v/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</row>
        <row r="604">
          <cell r="B604" t="str">
            <v>New Tariff 5</v>
          </cell>
          <cell r="C604" t="str">
            <v/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</row>
        <row r="605">
          <cell r="B605" t="str">
            <v>New Tariff 6</v>
          </cell>
          <cell r="C605" t="str">
            <v/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</row>
        <row r="606">
          <cell r="B606" t="str">
            <v>New Tariff 7</v>
          </cell>
          <cell r="C606" t="str">
            <v/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B607" t="str">
            <v>New Tariff 8</v>
          </cell>
          <cell r="C607" t="str">
            <v/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</row>
        <row r="608">
          <cell r="B608" t="str">
            <v>New Tariff 9</v>
          </cell>
          <cell r="C608" t="str">
            <v/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</row>
        <row r="609">
          <cell r="B609" t="str">
            <v>New Tariff 10</v>
          </cell>
          <cell r="C609" t="str">
            <v/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</row>
        <row r="610">
          <cell r="B610" t="str">
            <v>New Tariff 11</v>
          </cell>
          <cell r="C610" t="str">
            <v/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</row>
        <row r="611">
          <cell r="B611" t="str">
            <v>Residential Two Rate 5d</v>
          </cell>
          <cell r="C611" t="str">
            <v>D2</v>
          </cell>
          <cell r="D611">
            <v>1383954.1473301027</v>
          </cell>
          <cell r="E611">
            <v>0</v>
          </cell>
          <cell r="F611">
            <v>0</v>
          </cell>
          <cell r="G611">
            <v>8109909.4531780705</v>
          </cell>
          <cell r="H611">
            <v>2143961.5453592557</v>
          </cell>
          <cell r="I611">
            <v>71375.755623044621</v>
          </cell>
          <cell r="J611">
            <v>24559.50965319794</v>
          </cell>
          <cell r="K611">
            <v>1934892.3361414485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13668652.74728512</v>
          </cell>
        </row>
        <row r="612">
          <cell r="B612" t="str">
            <v>Docklands Two Rate 5d</v>
          </cell>
          <cell r="C612" t="str">
            <v>D2.DK</v>
          </cell>
          <cell r="D612">
            <v>16811.128214578905</v>
          </cell>
          <cell r="E612">
            <v>0</v>
          </cell>
          <cell r="F612">
            <v>0</v>
          </cell>
          <cell r="G612">
            <v>169190.77130907451</v>
          </cell>
          <cell r="H612">
            <v>44621.575146820906</v>
          </cell>
          <cell r="I612">
            <v>10616.893213448451</v>
          </cell>
          <cell r="J612">
            <v>6603.2168975724362</v>
          </cell>
          <cell r="K612">
            <v>21591.628407064221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269435.21318855946</v>
          </cell>
        </row>
        <row r="613">
          <cell r="B613" t="str">
            <v>Residential Interval</v>
          </cell>
          <cell r="C613" t="str">
            <v>D3</v>
          </cell>
          <cell r="D613">
            <v>375557.05257951294</v>
          </cell>
          <cell r="E613">
            <v>0</v>
          </cell>
          <cell r="F613">
            <v>0</v>
          </cell>
          <cell r="G613">
            <v>2887242.9699272267</v>
          </cell>
          <cell r="H613">
            <v>1057374.7619706525</v>
          </cell>
          <cell r="I613">
            <v>93599.760696550133</v>
          </cell>
          <cell r="J613">
            <v>96478.750006693939</v>
          </cell>
          <cell r="K613">
            <v>341310.98805590346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4851564.2832365399</v>
          </cell>
        </row>
        <row r="614">
          <cell r="B614" t="str">
            <v>Residential AMI</v>
          </cell>
          <cell r="C614" t="str">
            <v>D4</v>
          </cell>
          <cell r="D614">
            <v>267059.3413120567</v>
          </cell>
          <cell r="E614">
            <v>0</v>
          </cell>
          <cell r="F614">
            <v>0</v>
          </cell>
          <cell r="G614">
            <v>2420615.7765368465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2687675.1178489034</v>
          </cell>
        </row>
        <row r="615">
          <cell r="B615" t="str">
            <v>Residential Docklands AMI</v>
          </cell>
          <cell r="C615" t="str">
            <v>D4.DK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</row>
        <row r="616">
          <cell r="B616" t="str">
            <v>New Tariff 5</v>
          </cell>
          <cell r="C616" t="str">
            <v/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</row>
        <row r="617">
          <cell r="B617" t="str">
            <v>New Tariff 6</v>
          </cell>
          <cell r="C617" t="str">
            <v/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</row>
        <row r="618">
          <cell r="B618" t="str">
            <v>New Tariff 7</v>
          </cell>
          <cell r="C618" t="str">
            <v/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</row>
        <row r="619">
          <cell r="B619" t="str">
            <v>New Tariff 8</v>
          </cell>
          <cell r="C619" t="str">
            <v/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</row>
        <row r="620">
          <cell r="B620" t="str">
            <v>New Tariff 9</v>
          </cell>
          <cell r="C620" t="str">
            <v/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</row>
        <row r="621">
          <cell r="B621" t="str">
            <v>New Tariff 10</v>
          </cell>
          <cell r="C621" t="str">
            <v/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</row>
        <row r="622">
          <cell r="B622" t="str">
            <v>New Tariff 11</v>
          </cell>
          <cell r="C622" t="str">
            <v/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</row>
        <row r="623">
          <cell r="B623" t="str">
            <v>Dedicated circuit</v>
          </cell>
          <cell r="C623" t="str">
            <v>DD1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897812.8764919471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897812.8764919471</v>
          </cell>
        </row>
        <row r="624">
          <cell r="B624" t="str">
            <v>Hot Water Interval</v>
          </cell>
          <cell r="C624" t="str">
            <v>D3.HW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22694.622825782575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22694.622825782575</v>
          </cell>
        </row>
        <row r="625">
          <cell r="B625" t="str">
            <v>Dedicated Circuit AMI - Slab Heat</v>
          </cell>
          <cell r="C625" t="str">
            <v>DCSH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1.6990926653685737E-3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1.6990926653685737E-3</v>
          </cell>
        </row>
        <row r="626">
          <cell r="B626" t="str">
            <v>Dedicated Circuit AMI - Hot Water</v>
          </cell>
          <cell r="C626" t="str">
            <v>DCHW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1.6990926653685737E-3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1.6990926653685737E-3</v>
          </cell>
        </row>
        <row r="627">
          <cell r="B627" t="str">
            <v>New Tariff 4</v>
          </cell>
          <cell r="C627" t="str">
            <v/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</row>
        <row r="628">
          <cell r="B628" t="str">
            <v>New Tariff 5</v>
          </cell>
          <cell r="C628" t="str">
            <v/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</row>
        <row r="629">
          <cell r="B629" t="str">
            <v>New Tariff 6</v>
          </cell>
          <cell r="C629" t="str">
            <v/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</row>
        <row r="630">
          <cell r="B630" t="str">
            <v>New Tariff 7</v>
          </cell>
          <cell r="C630" t="str">
            <v/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</row>
        <row r="631">
          <cell r="B631" t="str">
            <v>New Tariff 8</v>
          </cell>
          <cell r="C631" t="str">
            <v/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</row>
        <row r="632">
          <cell r="B632" t="str">
            <v>New Tariff 9</v>
          </cell>
          <cell r="C632" t="str">
            <v/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</row>
        <row r="633">
          <cell r="B633" t="str">
            <v>New Tariff 10</v>
          </cell>
          <cell r="C633" t="str">
            <v/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</row>
        <row r="634">
          <cell r="B634" t="str">
            <v>New Tariff 11</v>
          </cell>
          <cell r="C634" t="str">
            <v/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</row>
        <row r="635">
          <cell r="B635" t="str">
            <v>Non-Residential Single Rate</v>
          </cell>
          <cell r="C635" t="str">
            <v>ND1</v>
          </cell>
          <cell r="D635">
            <v>913270.01351772109</v>
          </cell>
          <cell r="E635">
            <v>0</v>
          </cell>
          <cell r="F635">
            <v>0</v>
          </cell>
          <cell r="G635">
            <v>4642643.1540967608</v>
          </cell>
          <cell r="H635">
            <v>7179669.7782116551</v>
          </cell>
          <cell r="I635">
            <v>4495163.3454862954</v>
          </cell>
          <cell r="J635">
            <v>1836394.0341404357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19067140.325452868</v>
          </cell>
        </row>
        <row r="636">
          <cell r="B636" t="str">
            <v>Non-Residential Single Rate (R)</v>
          </cell>
          <cell r="C636" t="str">
            <v>ND1.R</v>
          </cell>
          <cell r="D636">
            <v>0</v>
          </cell>
          <cell r="E636">
            <v>0</v>
          </cell>
          <cell r="F636">
            <v>0</v>
          </cell>
          <cell r="G636">
            <v>5.3335551490783652E-2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5.3335551490783652E-2</v>
          </cell>
        </row>
        <row r="637">
          <cell r="B637" t="str">
            <v>New Tariff 2</v>
          </cell>
          <cell r="C637" t="str">
            <v/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B638" t="str">
            <v>New Tariff 3</v>
          </cell>
          <cell r="C638" t="str">
            <v/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</row>
        <row r="639">
          <cell r="B639" t="str">
            <v>New Tariff 4</v>
          </cell>
          <cell r="C639" t="str">
            <v/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</row>
        <row r="640">
          <cell r="B640" t="str">
            <v>New Tariff 5</v>
          </cell>
          <cell r="C640" t="str">
            <v/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</row>
        <row r="641">
          <cell r="B641" t="str">
            <v>New Tariff 6</v>
          </cell>
          <cell r="C641" t="str">
            <v/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</row>
        <row r="642">
          <cell r="B642" t="str">
            <v>New Tariff 7</v>
          </cell>
          <cell r="C642" t="str">
            <v/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</row>
        <row r="643">
          <cell r="B643" t="str">
            <v>New Tariff 8</v>
          </cell>
          <cell r="C643" t="str">
            <v/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</row>
        <row r="644">
          <cell r="B644" t="str">
            <v>New Tariff 9</v>
          </cell>
          <cell r="C644" t="str">
            <v/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</row>
        <row r="645">
          <cell r="B645" t="str">
            <v>New Tariff 10</v>
          </cell>
          <cell r="C645" t="str">
            <v/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</row>
        <row r="646">
          <cell r="B646" t="str">
            <v>New Tariff 11</v>
          </cell>
          <cell r="C646" t="str">
            <v/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</row>
        <row r="647">
          <cell r="B647" t="str">
            <v>Non-Residential Two Rate 5d</v>
          </cell>
          <cell r="C647" t="str">
            <v>ND2</v>
          </cell>
          <cell r="D647">
            <v>1119893.5804564951</v>
          </cell>
          <cell r="E647">
            <v>0</v>
          </cell>
          <cell r="F647">
            <v>0</v>
          </cell>
          <cell r="G647">
            <v>9617408.0992100276</v>
          </cell>
          <cell r="H647">
            <v>23324735.812855277</v>
          </cell>
          <cell r="I647">
            <v>26781459.798736256</v>
          </cell>
          <cell r="J647">
            <v>19142714.535380483</v>
          </cell>
          <cell r="K647">
            <v>5468323.8629958257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85454535.689634353</v>
          </cell>
        </row>
        <row r="648">
          <cell r="B648" t="str">
            <v>Business Sunraysia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7.2033181047022221E-2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7.2033181047022221E-2</v>
          </cell>
        </row>
        <row r="649">
          <cell r="B649" t="str">
            <v>Non-Residential Interval</v>
          </cell>
          <cell r="C649" t="str">
            <v>ND5</v>
          </cell>
          <cell r="D649">
            <v>192880.19705848832</v>
          </cell>
          <cell r="E649">
            <v>0</v>
          </cell>
          <cell r="F649">
            <v>0</v>
          </cell>
          <cell r="G649">
            <v>1509790.8179187363</v>
          </cell>
          <cell r="H649">
            <v>3438653.6660573771</v>
          </cell>
          <cell r="I649">
            <v>3838268.5101363738</v>
          </cell>
          <cell r="J649">
            <v>2414570.6732189828</v>
          </cell>
          <cell r="K649">
            <v>768939.56608949392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12163103.430479452</v>
          </cell>
        </row>
        <row r="650">
          <cell r="B650" t="str">
            <v>Non-Residential AMI</v>
          </cell>
          <cell r="C650" t="str">
            <v>ND7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</row>
        <row r="651">
          <cell r="B651" t="str">
            <v>New Tariff 4</v>
          </cell>
          <cell r="C651" t="str">
            <v/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</row>
        <row r="652">
          <cell r="B652" t="str">
            <v>New Tariff 5</v>
          </cell>
          <cell r="C652" t="str">
            <v/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</row>
        <row r="653">
          <cell r="B653" t="str">
            <v>New Tariff 6</v>
          </cell>
          <cell r="C653" t="str">
            <v/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</row>
        <row r="654">
          <cell r="B654" t="str">
            <v>New Tariff 7</v>
          </cell>
          <cell r="C654" t="str">
            <v/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</row>
        <row r="655">
          <cell r="B655" t="str">
            <v>New Tariff 8</v>
          </cell>
          <cell r="C655" t="str">
            <v/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</row>
        <row r="656">
          <cell r="B656" t="str">
            <v>New Tariff 9</v>
          </cell>
          <cell r="C656" t="str">
            <v/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</row>
        <row r="657">
          <cell r="B657" t="str">
            <v>New Tariff 10</v>
          </cell>
          <cell r="C657" t="str">
            <v/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</row>
        <row r="658">
          <cell r="B658" t="str">
            <v>New Tariff 11</v>
          </cell>
          <cell r="C658" t="str">
            <v/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</row>
        <row r="659">
          <cell r="B659" t="str">
            <v>Non-Residential Two Rate 7d</v>
          </cell>
          <cell r="C659" t="str">
            <v>ND3</v>
          </cell>
          <cell r="D659">
            <v>255911.33434841363</v>
          </cell>
          <cell r="E659">
            <v>0</v>
          </cell>
          <cell r="F659">
            <v>0</v>
          </cell>
          <cell r="G659">
            <v>1248843.9790838361</v>
          </cell>
          <cell r="H659">
            <v>2627180.0794631266</v>
          </cell>
          <cell r="I659">
            <v>2663183.1305539855</v>
          </cell>
          <cell r="J659">
            <v>3349644.2546752039</v>
          </cell>
          <cell r="K659">
            <v>417251.68727963982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10562014.465404205</v>
          </cell>
        </row>
        <row r="660">
          <cell r="B660" t="str">
            <v>New Tariff  1</v>
          </cell>
          <cell r="C660" t="str">
            <v/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</row>
        <row r="661">
          <cell r="B661" t="str">
            <v>New Tariff  2</v>
          </cell>
          <cell r="C661" t="str">
            <v/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</row>
        <row r="662">
          <cell r="B662" t="str">
            <v>New Tariff  3</v>
          </cell>
          <cell r="C662" t="str">
            <v/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</row>
        <row r="663">
          <cell r="B663" t="str">
            <v>New Tariff  4</v>
          </cell>
          <cell r="C663" t="str">
            <v/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</row>
        <row r="664">
          <cell r="B664" t="str">
            <v>New Tariff  5</v>
          </cell>
          <cell r="C664" t="str">
            <v/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</row>
        <row r="665">
          <cell r="B665" t="str">
            <v>New Tariff  6</v>
          </cell>
          <cell r="C665" t="str">
            <v/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</row>
        <row r="666">
          <cell r="B666" t="str">
            <v>New Tariff  7</v>
          </cell>
          <cell r="C666" t="str">
            <v/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</row>
        <row r="667">
          <cell r="B667" t="str">
            <v>New Tariff  8</v>
          </cell>
          <cell r="C667" t="str">
            <v/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</row>
        <row r="668">
          <cell r="B668" t="str">
            <v>New Tariff  9</v>
          </cell>
          <cell r="C668" t="str">
            <v/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</row>
        <row r="669">
          <cell r="B669" t="str">
            <v>New Tariff  10</v>
          </cell>
          <cell r="C669" t="str">
            <v/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</row>
        <row r="670">
          <cell r="B670" t="str">
            <v>New Tariff  11</v>
          </cell>
          <cell r="C670" t="str">
            <v/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</row>
        <row r="671">
          <cell r="B671" t="str">
            <v>Unmetered supplies</v>
          </cell>
          <cell r="C671" t="str">
            <v>PL2</v>
          </cell>
          <cell r="D671">
            <v>0</v>
          </cell>
          <cell r="E671">
            <v>0</v>
          </cell>
          <cell r="F671">
            <v>0</v>
          </cell>
          <cell r="G671">
            <v>2708569.8393627042</v>
          </cell>
          <cell r="H671">
            <v>0</v>
          </cell>
          <cell r="I671">
            <v>0</v>
          </cell>
          <cell r="J671">
            <v>0</v>
          </cell>
          <cell r="K671">
            <v>1505484.5696104879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4214054.4089731919</v>
          </cell>
        </row>
        <row r="672">
          <cell r="B672" t="str">
            <v>New Tariff 1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</row>
        <row r="673">
          <cell r="B673" t="str">
            <v>New Tariff 2</v>
          </cell>
          <cell r="C673" t="str">
            <v/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</row>
        <row r="674">
          <cell r="B674" t="str">
            <v>Large Low Voltage Demand (kVa)</v>
          </cell>
          <cell r="C674" t="str">
            <v>DLk</v>
          </cell>
          <cell r="D674">
            <v>0</v>
          </cell>
          <cell r="E674">
            <v>0</v>
          </cell>
          <cell r="F674">
            <v>56.765630318820286</v>
          </cell>
          <cell r="G674">
            <v>1.9267535552243725E-2</v>
          </cell>
          <cell r="H674">
            <v>0</v>
          </cell>
          <cell r="I674">
            <v>0</v>
          </cell>
          <cell r="J674">
            <v>0</v>
          </cell>
          <cell r="K674">
            <v>1.1750468719066308E-2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56.796648323091596</v>
          </cell>
        </row>
        <row r="675">
          <cell r="B675" t="str">
            <v>Large Low Voltage Demand Docklands (kVa)</v>
          </cell>
          <cell r="C675" t="str">
            <v>DLDKk</v>
          </cell>
          <cell r="D675">
            <v>0</v>
          </cell>
          <cell r="E675">
            <v>0</v>
          </cell>
          <cell r="F675">
            <v>48.619546505823116</v>
          </cell>
          <cell r="G675">
            <v>1.3074038282434912E-2</v>
          </cell>
          <cell r="H675">
            <v>0</v>
          </cell>
          <cell r="I675">
            <v>0</v>
          </cell>
          <cell r="J675">
            <v>0</v>
          </cell>
          <cell r="K675">
            <v>1.1275600249766128E-2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48.643896144355317</v>
          </cell>
        </row>
        <row r="676">
          <cell r="B676" t="str">
            <v>Large Low Voltage Demand CXX (kVa)</v>
          </cell>
          <cell r="C676" t="str">
            <v>DLCXXk</v>
          </cell>
          <cell r="D676">
            <v>0</v>
          </cell>
          <cell r="E676">
            <v>0</v>
          </cell>
          <cell r="F676">
            <v>65.057196783702167</v>
          </cell>
          <cell r="G676">
            <v>2.2753272188596154E-2</v>
          </cell>
          <cell r="H676">
            <v>0</v>
          </cell>
          <cell r="I676">
            <v>0</v>
          </cell>
          <cell r="J676">
            <v>0</v>
          </cell>
          <cell r="K676">
            <v>1.3599424674001074E-2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65.093549480564761</v>
          </cell>
        </row>
        <row r="677">
          <cell r="B677" t="str">
            <v>New Tariff 6</v>
          </cell>
          <cell r="C677" t="str">
            <v/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</row>
        <row r="678">
          <cell r="B678" t="str">
            <v>New Tariff 7</v>
          </cell>
          <cell r="C678" t="str">
            <v/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</row>
        <row r="679">
          <cell r="B679" t="str">
            <v>New Tariff 8</v>
          </cell>
          <cell r="C679" t="str">
            <v/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</row>
        <row r="680">
          <cell r="B680" t="str">
            <v>New Tariff 9</v>
          </cell>
          <cell r="C680" t="str">
            <v/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</row>
        <row r="681">
          <cell r="B681" t="str">
            <v>New Tariff 10</v>
          </cell>
          <cell r="C681" t="str">
            <v/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</row>
        <row r="682">
          <cell r="B682" t="str">
            <v>New Tariff 11</v>
          </cell>
          <cell r="C682" t="str">
            <v/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</row>
        <row r="683">
          <cell r="B683" t="str">
            <v>Large Low Voltage Demand</v>
          </cell>
          <cell r="C683" t="str">
            <v>DL</v>
          </cell>
          <cell r="D683">
            <v>0</v>
          </cell>
          <cell r="E683">
            <v>19354199.921672963</v>
          </cell>
          <cell r="F683">
            <v>0</v>
          </cell>
          <cell r="G683">
            <v>10799908.021623427</v>
          </cell>
          <cell r="H683">
            <v>0</v>
          </cell>
          <cell r="I683">
            <v>0</v>
          </cell>
          <cell r="J683">
            <v>0</v>
          </cell>
          <cell r="K683">
            <v>4793397.6528672408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34947505.59616363</v>
          </cell>
        </row>
        <row r="684">
          <cell r="B684" t="str">
            <v>Large Low Voltage Demand A</v>
          </cell>
          <cell r="C684" t="str">
            <v>DL.A</v>
          </cell>
          <cell r="D684">
            <v>0</v>
          </cell>
          <cell r="E684">
            <v>72986.457415045894</v>
          </cell>
          <cell r="F684">
            <v>0</v>
          </cell>
          <cell r="G684">
            <v>55985.127165263119</v>
          </cell>
          <cell r="H684">
            <v>0</v>
          </cell>
          <cell r="I684">
            <v>0</v>
          </cell>
          <cell r="J684">
            <v>0</v>
          </cell>
          <cell r="K684">
            <v>30636.259248466649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159607.84382877566</v>
          </cell>
        </row>
        <row r="685">
          <cell r="B685" t="str">
            <v>Large Low Voltage Demand C</v>
          </cell>
          <cell r="C685" t="str">
            <v>DL.C</v>
          </cell>
          <cell r="D685">
            <v>0</v>
          </cell>
          <cell r="E685">
            <v>12496309.92196114</v>
          </cell>
          <cell r="F685">
            <v>0</v>
          </cell>
          <cell r="G685">
            <v>8154303.5877212565</v>
          </cell>
          <cell r="H685">
            <v>0</v>
          </cell>
          <cell r="I685">
            <v>0</v>
          </cell>
          <cell r="J685">
            <v>0</v>
          </cell>
          <cell r="K685">
            <v>3196289.2868800024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23846902.796562396</v>
          </cell>
        </row>
        <row r="686">
          <cell r="B686" t="str">
            <v>Large Low Voltage Demand S</v>
          </cell>
          <cell r="C686" t="str">
            <v>DL.S</v>
          </cell>
          <cell r="D686">
            <v>0</v>
          </cell>
          <cell r="E686">
            <v>1086872.9158009749</v>
          </cell>
          <cell r="F686">
            <v>0</v>
          </cell>
          <cell r="G686">
            <v>436840.11857989262</v>
          </cell>
          <cell r="H686">
            <v>0</v>
          </cell>
          <cell r="I686">
            <v>0</v>
          </cell>
          <cell r="J686">
            <v>0</v>
          </cell>
          <cell r="K686">
            <v>163068.52337999106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1686781.5577608587</v>
          </cell>
        </row>
        <row r="687">
          <cell r="B687" t="str">
            <v>Large Low Voltage Demand Docklands</v>
          </cell>
          <cell r="C687" t="str">
            <v>DL.DK</v>
          </cell>
          <cell r="D687">
            <v>0</v>
          </cell>
          <cell r="E687">
            <v>105403.62894978892</v>
          </cell>
          <cell r="F687">
            <v>0</v>
          </cell>
          <cell r="G687">
            <v>56517.112466451719</v>
          </cell>
          <cell r="H687">
            <v>0</v>
          </cell>
          <cell r="I687">
            <v>0</v>
          </cell>
          <cell r="J687">
            <v>0</v>
          </cell>
          <cell r="K687">
            <v>49530.732628701233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211451.47404494186</v>
          </cell>
        </row>
        <row r="688">
          <cell r="B688" t="str">
            <v>Large Low Voltage Demand CXX</v>
          </cell>
          <cell r="C688" t="str">
            <v>DL.CXX</v>
          </cell>
          <cell r="D688">
            <v>0</v>
          </cell>
          <cell r="E688">
            <v>6940206.7765999837</v>
          </cell>
          <cell r="F688">
            <v>0</v>
          </cell>
          <cell r="G688">
            <v>4068710.53184349</v>
          </cell>
          <cell r="H688">
            <v>0</v>
          </cell>
          <cell r="I688">
            <v>0</v>
          </cell>
          <cell r="J688">
            <v>0</v>
          </cell>
          <cell r="K688">
            <v>1702452.6086209358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12711369.91706441</v>
          </cell>
        </row>
        <row r="689">
          <cell r="B689" t="str">
            <v>Large Low Voltage Demand EN.R</v>
          </cell>
          <cell r="C689" t="str">
            <v>DL.R</v>
          </cell>
          <cell r="D689">
            <v>0</v>
          </cell>
          <cell r="E689">
            <v>16.831407678519064</v>
          </cell>
          <cell r="F689">
            <v>0</v>
          </cell>
          <cell r="G689">
            <v>2.1540842054212705E-2</v>
          </cell>
          <cell r="H689">
            <v>0</v>
          </cell>
          <cell r="I689">
            <v>0</v>
          </cell>
          <cell r="J689">
            <v>0</v>
          </cell>
          <cell r="K689">
            <v>3.1379349364260662E-3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16.856086455509701</v>
          </cell>
        </row>
        <row r="690">
          <cell r="B690" t="str">
            <v>Large Low Voltage Demand EN.NR</v>
          </cell>
          <cell r="C690" t="str">
            <v>DL.NR</v>
          </cell>
          <cell r="D690">
            <v>0</v>
          </cell>
          <cell r="E690">
            <v>161659.59227839357</v>
          </cell>
          <cell r="F690">
            <v>0</v>
          </cell>
          <cell r="G690">
            <v>210543.82036292346</v>
          </cell>
          <cell r="H690">
            <v>0</v>
          </cell>
          <cell r="I690">
            <v>0</v>
          </cell>
          <cell r="J690">
            <v>0</v>
          </cell>
          <cell r="K690">
            <v>80746.847203994344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452950.25984531135</v>
          </cell>
        </row>
        <row r="691">
          <cell r="B691" t="str">
            <v>Large Low Voltage Demand EN.R CXX</v>
          </cell>
          <cell r="C691" t="str">
            <v>DL.CXXR</v>
          </cell>
          <cell r="D691">
            <v>0</v>
          </cell>
          <cell r="E691">
            <v>4870.5449781995258</v>
          </cell>
          <cell r="F691">
            <v>0</v>
          </cell>
          <cell r="G691">
            <v>35.671634441776241</v>
          </cell>
          <cell r="H691">
            <v>0</v>
          </cell>
          <cell r="I691">
            <v>0</v>
          </cell>
          <cell r="J691">
            <v>0</v>
          </cell>
          <cell r="K691">
            <v>23.02973591476858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4929.2463485560711</v>
          </cell>
        </row>
        <row r="692">
          <cell r="B692" t="str">
            <v>Large Low Voltage Demand EN.NR CXX</v>
          </cell>
          <cell r="C692" t="str">
            <v>DL.CXXNR</v>
          </cell>
          <cell r="D692">
            <v>0</v>
          </cell>
          <cell r="E692">
            <v>17.664279070741841</v>
          </cell>
          <cell r="F692">
            <v>0</v>
          </cell>
          <cell r="G692">
            <v>2.1540842054212705E-2</v>
          </cell>
          <cell r="H692">
            <v>0</v>
          </cell>
          <cell r="I692">
            <v>0</v>
          </cell>
          <cell r="J692">
            <v>0</v>
          </cell>
          <cell r="K692">
            <v>5.4653839688089271E-3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17.69128529676486</v>
          </cell>
        </row>
        <row r="693">
          <cell r="B693" t="str">
            <v>New Tariff 10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</row>
        <row r="694">
          <cell r="B694" t="str">
            <v>New Tariff 11</v>
          </cell>
          <cell r="C694" t="str">
            <v/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</row>
        <row r="695">
          <cell r="B695" t="str">
            <v>High Voltage Demand</v>
          </cell>
          <cell r="C695" t="str">
            <v>DH</v>
          </cell>
          <cell r="D695">
            <v>0</v>
          </cell>
          <cell r="E695">
            <v>11709853.906539548</v>
          </cell>
          <cell r="F695">
            <v>0</v>
          </cell>
          <cell r="G695">
            <v>5857974.2725783261</v>
          </cell>
          <cell r="H695">
            <v>0</v>
          </cell>
          <cell r="I695">
            <v>0</v>
          </cell>
          <cell r="J695">
            <v>0</v>
          </cell>
          <cell r="K695">
            <v>1421454.9008996387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18989283.080017511</v>
          </cell>
        </row>
        <row r="696">
          <cell r="B696" t="str">
            <v>High Voltage Demand A</v>
          </cell>
          <cell r="C696" t="str">
            <v>DH.A</v>
          </cell>
          <cell r="D696">
            <v>0</v>
          </cell>
          <cell r="E696">
            <v>120924.49912399266</v>
          </cell>
          <cell r="F696">
            <v>0</v>
          </cell>
          <cell r="G696">
            <v>41812.476927736541</v>
          </cell>
          <cell r="H696">
            <v>0</v>
          </cell>
          <cell r="I696">
            <v>0</v>
          </cell>
          <cell r="J696">
            <v>0</v>
          </cell>
          <cell r="K696">
            <v>12116.725411116615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174853.70146284581</v>
          </cell>
        </row>
        <row r="697">
          <cell r="B697" t="str">
            <v>High Voltage Demand C</v>
          </cell>
          <cell r="C697" t="str">
            <v>DH.C</v>
          </cell>
          <cell r="D697">
            <v>0</v>
          </cell>
          <cell r="E697">
            <v>5806773.0911128027</v>
          </cell>
          <cell r="F697">
            <v>0</v>
          </cell>
          <cell r="G697">
            <v>3262772.5332270521</v>
          </cell>
          <cell r="H697">
            <v>0</v>
          </cell>
          <cell r="I697">
            <v>0</v>
          </cell>
          <cell r="J697">
            <v>0</v>
          </cell>
          <cell r="K697">
            <v>799608.7859458545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9869154.4102857094</v>
          </cell>
        </row>
        <row r="698">
          <cell r="B698" t="str">
            <v>High Voltage Demand D1</v>
          </cell>
          <cell r="C698" t="str">
            <v>DH.D1</v>
          </cell>
          <cell r="D698">
            <v>0</v>
          </cell>
          <cell r="E698">
            <v>671367.23361919285</v>
          </cell>
          <cell r="F698">
            <v>0</v>
          </cell>
          <cell r="G698">
            <v>245335.94490799919</v>
          </cell>
          <cell r="H698">
            <v>0</v>
          </cell>
          <cell r="I698">
            <v>0</v>
          </cell>
          <cell r="J698">
            <v>0</v>
          </cell>
          <cell r="K698">
            <v>82349.592957521818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999052.77148471377</v>
          </cell>
        </row>
        <row r="699">
          <cell r="B699" t="str">
            <v>High Voltage Demand D2</v>
          </cell>
          <cell r="C699" t="str">
            <v>DH.D2</v>
          </cell>
          <cell r="D699">
            <v>0</v>
          </cell>
          <cell r="E699">
            <v>431114.11585853429</v>
          </cell>
          <cell r="F699">
            <v>0</v>
          </cell>
          <cell r="G699">
            <v>66785.064836921039</v>
          </cell>
          <cell r="H699">
            <v>0</v>
          </cell>
          <cell r="I699">
            <v>0</v>
          </cell>
          <cell r="J699">
            <v>0</v>
          </cell>
          <cell r="K699">
            <v>72730.44187915542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570629.62257461075</v>
          </cell>
        </row>
        <row r="700">
          <cell r="B700" t="str">
            <v>High Voltage Demand Docklands</v>
          </cell>
          <cell r="C700" t="str">
            <v>DH.DK</v>
          </cell>
          <cell r="D700">
            <v>0</v>
          </cell>
          <cell r="E700">
            <v>25357.579969777267</v>
          </cell>
          <cell r="F700">
            <v>0</v>
          </cell>
          <cell r="G700">
            <v>10214.612877762173</v>
          </cell>
          <cell r="H700">
            <v>0</v>
          </cell>
          <cell r="I700">
            <v>0</v>
          </cell>
          <cell r="J700">
            <v>0</v>
          </cell>
          <cell r="K700">
            <v>1930.4706636762915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37502.663511215731</v>
          </cell>
        </row>
        <row r="701">
          <cell r="B701" t="str">
            <v>High Voltage Demand D3</v>
          </cell>
          <cell r="C701" t="str">
            <v>DH.D3</v>
          </cell>
          <cell r="D701">
            <v>0</v>
          </cell>
          <cell r="E701">
            <v>493822.4274613334</v>
          </cell>
          <cell r="F701">
            <v>0</v>
          </cell>
          <cell r="G701">
            <v>154413.49324310361</v>
          </cell>
          <cell r="H701">
            <v>0</v>
          </cell>
          <cell r="I701">
            <v>0</v>
          </cell>
          <cell r="J701">
            <v>0</v>
          </cell>
          <cell r="K701">
            <v>20604.778180265923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668840.69888470287</v>
          </cell>
        </row>
        <row r="702">
          <cell r="B702" t="str">
            <v>High Voltage Demand D4</v>
          </cell>
          <cell r="C702" t="str">
            <v>DH.D4</v>
          </cell>
          <cell r="D702">
            <v>0</v>
          </cell>
          <cell r="E702">
            <v>287764.53210235504</v>
          </cell>
          <cell r="F702">
            <v>0</v>
          </cell>
          <cell r="G702">
            <v>167846.08657500427</v>
          </cell>
          <cell r="H702">
            <v>0</v>
          </cell>
          <cell r="I702">
            <v>0</v>
          </cell>
          <cell r="J702">
            <v>0</v>
          </cell>
          <cell r="K702">
            <v>55075.322789759382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510685.94146711868</v>
          </cell>
        </row>
        <row r="703">
          <cell r="B703" t="str">
            <v>High Voltage Demand D5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6.1882888147331552E-3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6.1882888147331552E-3</v>
          </cell>
        </row>
        <row r="704">
          <cell r="B704" t="str">
            <v>High Voltage Demand EN.R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1.2893214285907145E-2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1.2893214285907145E-2</v>
          </cell>
        </row>
        <row r="705">
          <cell r="B705" t="str">
            <v>High Voltage Demand EN.NR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1.2893214285907145E-2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1.2893214285907145E-2</v>
          </cell>
        </row>
        <row r="706">
          <cell r="B706" t="str">
            <v>New Tariff 11</v>
          </cell>
          <cell r="C706" t="str">
            <v/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</row>
        <row r="707">
          <cell r="B707" t="str">
            <v>New Tariff 1</v>
          </cell>
          <cell r="C707" t="str">
            <v/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</row>
        <row r="708">
          <cell r="B708" t="str">
            <v>New Tariff 2</v>
          </cell>
          <cell r="C708" t="str">
            <v/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</row>
        <row r="709">
          <cell r="B709" t="str">
            <v>High Voltage Demand (kVa)</v>
          </cell>
          <cell r="C709" t="str">
            <v>DHk</v>
          </cell>
          <cell r="D709">
            <v>0</v>
          </cell>
          <cell r="E709">
            <v>0</v>
          </cell>
          <cell r="F709">
            <v>44.870048249055614</v>
          </cell>
          <cell r="G709">
            <v>1.1400812925340604E-2</v>
          </cell>
          <cell r="H709">
            <v>0</v>
          </cell>
          <cell r="I709">
            <v>0</v>
          </cell>
          <cell r="J709">
            <v>0</v>
          </cell>
          <cell r="K709">
            <v>3.079258503447421E-3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44.884528320484399</v>
          </cell>
        </row>
        <row r="710">
          <cell r="B710" t="str">
            <v>High Voltage Demand Docklands (kVa)</v>
          </cell>
          <cell r="C710" t="str">
            <v>DHDKk</v>
          </cell>
          <cell r="D710">
            <v>0</v>
          </cell>
          <cell r="E710">
            <v>0</v>
          </cell>
          <cell r="F710">
            <v>23.629081663851288</v>
          </cell>
          <cell r="G710">
            <v>8.2270986395788399E-3</v>
          </cell>
          <cell r="H710">
            <v>0</v>
          </cell>
          <cell r="I710">
            <v>0</v>
          </cell>
          <cell r="J710">
            <v>0</v>
          </cell>
          <cell r="K710">
            <v>3.8632414966564255E-3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23.641172003987524</v>
          </cell>
        </row>
        <row r="711">
          <cell r="B711" t="str">
            <v>New Tariff 5</v>
          </cell>
          <cell r="C711" t="str">
            <v/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</row>
        <row r="712">
          <cell r="B712" t="str">
            <v>New Tariff 6</v>
          </cell>
          <cell r="C712" t="str">
            <v/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</row>
        <row r="713">
          <cell r="B713" t="str">
            <v>New Tariff 7</v>
          </cell>
          <cell r="C713" t="str">
            <v/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</row>
        <row r="714">
          <cell r="B714" t="str">
            <v>New Tariff 8</v>
          </cell>
          <cell r="C714" t="str">
            <v/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</row>
        <row r="715">
          <cell r="B715" t="str">
            <v>New Tariff 9</v>
          </cell>
          <cell r="C715" t="str">
            <v/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</row>
        <row r="716">
          <cell r="B716" t="str">
            <v>New Tariff 10</v>
          </cell>
          <cell r="C716" t="str">
            <v/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</row>
        <row r="717">
          <cell r="B717" t="str">
            <v>New Tariff 11</v>
          </cell>
          <cell r="C717" t="str">
            <v/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</row>
        <row r="718">
          <cell r="B718" t="str">
            <v>New Tariff 12</v>
          </cell>
          <cell r="C718" t="str">
            <v/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</row>
        <row r="719">
          <cell r="B719" t="str">
            <v>New Tariff 1</v>
          </cell>
          <cell r="C719" t="str">
            <v/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</row>
        <row r="720">
          <cell r="B720" t="str">
            <v>Subtransmission Demand A</v>
          </cell>
          <cell r="C720" t="str">
            <v>DS.A</v>
          </cell>
          <cell r="D720">
            <v>0</v>
          </cell>
          <cell r="E720">
            <v>187824.28571076813</v>
          </cell>
          <cell r="F720">
            <v>0</v>
          </cell>
          <cell r="G720">
            <v>644538.32229813549</v>
          </cell>
          <cell r="H720">
            <v>0</v>
          </cell>
          <cell r="I720">
            <v>0</v>
          </cell>
          <cell r="J720">
            <v>0</v>
          </cell>
          <cell r="K720">
            <v>24785.311361066237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857147.91936996987</v>
          </cell>
        </row>
        <row r="721">
          <cell r="B721" t="str">
            <v>Subtransmission Demand G</v>
          </cell>
          <cell r="C721" t="str">
            <v>DS.G</v>
          </cell>
          <cell r="D721">
            <v>0</v>
          </cell>
          <cell r="E721">
            <v>327562.24747424043</v>
          </cell>
          <cell r="F721">
            <v>0</v>
          </cell>
          <cell r="G721">
            <v>1117267.5741642886</v>
          </cell>
          <cell r="H721">
            <v>0</v>
          </cell>
          <cell r="I721">
            <v>0</v>
          </cell>
          <cell r="J721">
            <v>0</v>
          </cell>
          <cell r="K721">
            <v>53368.64766166835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1498198.4693001972</v>
          </cell>
        </row>
        <row r="722">
          <cell r="B722" t="str">
            <v>Subtransmission Demand S</v>
          </cell>
          <cell r="C722" t="str">
            <v>DS.S</v>
          </cell>
          <cell r="D722">
            <v>0</v>
          </cell>
          <cell r="E722">
            <v>400502.21570400801</v>
          </cell>
          <cell r="F722">
            <v>0</v>
          </cell>
          <cell r="G722">
            <v>1022370.4397070397</v>
          </cell>
          <cell r="H722">
            <v>0</v>
          </cell>
          <cell r="I722">
            <v>0</v>
          </cell>
          <cell r="J722">
            <v>0</v>
          </cell>
          <cell r="K722">
            <v>56864.48262509171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1479737.1380361395</v>
          </cell>
        </row>
        <row r="723">
          <cell r="B723" t="str">
            <v>Subtransmission Demand (kVa)</v>
          </cell>
          <cell r="C723" t="str">
            <v>DSk</v>
          </cell>
          <cell r="D723">
            <v>0</v>
          </cell>
          <cell r="E723">
            <v>0</v>
          </cell>
          <cell r="F723">
            <v>3.9400069575990844</v>
          </cell>
          <cell r="G723">
            <v>5.4690470821653061E-3</v>
          </cell>
          <cell r="H723">
            <v>0</v>
          </cell>
          <cell r="I723">
            <v>0</v>
          </cell>
          <cell r="J723">
            <v>0</v>
          </cell>
          <cell r="K723">
            <v>2.5335841115462279E-4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3.9457293630924046</v>
          </cell>
        </row>
        <row r="724">
          <cell r="B724" t="str">
            <v>New Tariff 5</v>
          </cell>
          <cell r="C724" t="str">
            <v/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</row>
        <row r="725">
          <cell r="B725" t="str">
            <v>New Tariff 6</v>
          </cell>
          <cell r="C725" t="str">
            <v/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</row>
        <row r="726">
          <cell r="B726" t="str">
            <v>New Tariff 7</v>
          </cell>
          <cell r="C726" t="str">
            <v/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</row>
        <row r="727">
          <cell r="B727" t="str">
            <v>New Tariff 8</v>
          </cell>
          <cell r="C727" t="str">
            <v/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</row>
        <row r="728">
          <cell r="B728" t="str">
            <v>New Tariff 9</v>
          </cell>
          <cell r="C728" t="str">
            <v/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</row>
        <row r="729">
          <cell r="B729" t="str">
            <v>New Tariff 10</v>
          </cell>
          <cell r="C729" t="str">
            <v/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</row>
        <row r="730">
          <cell r="B730" t="str">
            <v>New Tariff 11</v>
          </cell>
          <cell r="C730" t="str">
            <v/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</row>
        <row r="731">
          <cell r="B731" t="str">
            <v>Total Distribution Revenue</v>
          </cell>
          <cell r="D731">
            <v>16712846.257149778</v>
          </cell>
          <cell r="E731">
            <v>60685410.390019782</v>
          </cell>
          <cell r="F731">
            <v>242.88151047885157</v>
          </cell>
          <cell r="G731">
            <v>153372557.85910031</v>
          </cell>
          <cell r="H731">
            <v>88824797.645872161</v>
          </cell>
          <cell r="I731">
            <v>39639690.163836718</v>
          </cell>
          <cell r="J731">
            <v>27248020.903594404</v>
          </cell>
          <cell r="K731">
            <v>24742291.10806537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411225857.20914906</v>
          </cell>
        </row>
        <row r="739">
          <cell r="E739" t="str">
            <v>Revenue from demand charges</v>
          </cell>
          <cell r="G739" t="str">
            <v>Revenue from peak charges</v>
          </cell>
          <cell r="K739" t="str">
            <v>Revenue from off peak charges</v>
          </cell>
          <cell r="M739" t="str">
            <v>Summer Time of Use Tariffs</v>
          </cell>
          <cell r="Q739" t="str">
            <v>Winter Time of use tariffs</v>
          </cell>
        </row>
        <row r="740">
          <cell r="B740" t="str">
            <v>Network Tariffs</v>
          </cell>
          <cell r="C740" t="str">
            <v>Network Tariff Category</v>
          </cell>
          <cell r="D740" t="str">
            <v>Standing revenue</v>
          </cell>
          <cell r="E740" t="str">
            <v>kW</v>
          </cell>
          <cell r="F740" t="str">
            <v>kVA</v>
          </cell>
          <cell r="G740" t="str">
            <v>Block1</v>
          </cell>
          <cell r="H740" t="str">
            <v>Block 2</v>
          </cell>
          <cell r="I740" t="str">
            <v>Block 3</v>
          </cell>
          <cell r="J740" t="str">
            <v>Block 4</v>
          </cell>
          <cell r="K740" t="str">
            <v>Block 1</v>
          </cell>
          <cell r="L740" t="str">
            <v>Block 2</v>
          </cell>
          <cell r="M740" t="str">
            <v>Block 1</v>
          </cell>
          <cell r="N740" t="str">
            <v>Block 2</v>
          </cell>
          <cell r="O740" t="str">
            <v>Block 3</v>
          </cell>
          <cell r="P740" t="str">
            <v>Block 4</v>
          </cell>
          <cell r="Q740" t="str">
            <v>Block1</v>
          </cell>
          <cell r="R740" t="str">
            <v>Block 2</v>
          </cell>
          <cell r="S740" t="str">
            <v>Block 3</v>
          </cell>
          <cell r="T740" t="str">
            <v>Block 4</v>
          </cell>
          <cell r="U740" t="str">
            <v>Total Revenue</v>
          </cell>
        </row>
        <row r="741">
          <cell r="D741" t="str">
            <v>$ pa</v>
          </cell>
          <cell r="E741" t="str">
            <v>$ pa</v>
          </cell>
          <cell r="F741" t="str">
            <v>$ pa</v>
          </cell>
          <cell r="G741" t="str">
            <v>$ pa</v>
          </cell>
          <cell r="H741" t="str">
            <v>$ pa</v>
          </cell>
          <cell r="I741" t="str">
            <v>$ pa</v>
          </cell>
          <cell r="J741" t="str">
            <v>$ pa</v>
          </cell>
          <cell r="K741" t="str">
            <v>$ pa</v>
          </cell>
          <cell r="L741" t="str">
            <v>$ pa</v>
          </cell>
          <cell r="M741" t="str">
            <v>c/kWh</v>
          </cell>
          <cell r="N741" t="str">
            <v>c/kWh</v>
          </cell>
          <cell r="O741" t="str">
            <v>c/kWh</v>
          </cell>
          <cell r="P741" t="str">
            <v>c/kWh</v>
          </cell>
          <cell r="Q741" t="str">
            <v>c/kWh</v>
          </cell>
          <cell r="R741" t="str">
            <v>c/kWh</v>
          </cell>
          <cell r="S741" t="str">
            <v>c/kWh</v>
          </cell>
          <cell r="T741" t="str">
            <v>c/kWh</v>
          </cell>
          <cell r="U741" t="str">
            <v>$ pa</v>
          </cell>
        </row>
        <row r="742">
          <cell r="B742" t="str">
            <v>Residential Single Rate</v>
          </cell>
          <cell r="C742" t="str">
            <v>D1</v>
          </cell>
          <cell r="D742">
            <v>12222554.855014717</v>
          </cell>
          <cell r="E742">
            <v>0</v>
          </cell>
          <cell r="F742">
            <v>0</v>
          </cell>
          <cell r="G742">
            <v>81452644.47964552</v>
          </cell>
          <cell r="H742">
            <v>47978859.237705305</v>
          </cell>
          <cell r="I742">
            <v>1653903.7274471661</v>
          </cell>
          <cell r="J742">
            <v>370734.78430068394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143678697.08411336</v>
          </cell>
        </row>
        <row r="743">
          <cell r="B743" t="str">
            <v>ClimateSaver</v>
          </cell>
          <cell r="C743" t="str">
            <v>D1.CS</v>
          </cell>
          <cell r="D743">
            <v>0</v>
          </cell>
          <cell r="E743">
            <v>0</v>
          </cell>
          <cell r="F743">
            <v>0</v>
          </cell>
          <cell r="G743">
            <v>706763.01033460523</v>
          </cell>
          <cell r="H743">
            <v>197291.55956925498</v>
          </cell>
          <cell r="I743">
            <v>4681.7796283107646</v>
          </cell>
          <cell r="J743">
            <v>6.9652020841811684</v>
          </cell>
          <cell r="K743">
            <v>541606.02112803073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1450349.3358622859</v>
          </cell>
        </row>
        <row r="744">
          <cell r="B744" t="str">
            <v>ClimateSaver Interval</v>
          </cell>
          <cell r="C744" t="str">
            <v>D3.CS</v>
          </cell>
          <cell r="D744">
            <v>0</v>
          </cell>
          <cell r="E744">
            <v>0</v>
          </cell>
          <cell r="F744">
            <v>0</v>
          </cell>
          <cell r="G744">
            <v>203850.2552238323</v>
          </cell>
          <cell r="H744">
            <v>59454.521755693153</v>
          </cell>
          <cell r="I744">
            <v>851.34159515952638</v>
          </cell>
          <cell r="J744">
            <v>370.36130373958133</v>
          </cell>
          <cell r="K744">
            <v>192037.5445070375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456564.02438546211</v>
          </cell>
        </row>
        <row r="745">
          <cell r="B745" t="str">
            <v>New Tariff 3</v>
          </cell>
          <cell r="C745" t="str">
            <v/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</row>
        <row r="746">
          <cell r="B746" t="str">
            <v>New Tariff 4</v>
          </cell>
          <cell r="C746" t="str">
            <v/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B747" t="str">
            <v>New Tariff 5</v>
          </cell>
          <cell r="C747" t="str">
            <v/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</row>
        <row r="748">
          <cell r="B748" t="str">
            <v>New Tariff 6</v>
          </cell>
          <cell r="C748" t="str">
            <v/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</row>
        <row r="749">
          <cell r="B749" t="str">
            <v>New Tariff 7</v>
          </cell>
          <cell r="C749" t="str">
            <v/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</row>
        <row r="750">
          <cell r="B750" t="str">
            <v>New Tariff 8</v>
          </cell>
          <cell r="C750" t="str">
            <v/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B751" t="str">
            <v>New Tariff 9</v>
          </cell>
          <cell r="C751" t="str">
            <v/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</row>
        <row r="752">
          <cell r="B752" t="str">
            <v>New Tariff 10</v>
          </cell>
          <cell r="C752" t="str">
            <v/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</row>
        <row r="753">
          <cell r="B753" t="str">
            <v>New Tariff 11</v>
          </cell>
          <cell r="C753" t="str">
            <v/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</row>
        <row r="754">
          <cell r="B754" t="str">
            <v>Residential Two Rate 5d</v>
          </cell>
          <cell r="C754" t="str">
            <v>D2</v>
          </cell>
          <cell r="D754">
            <v>1359291.6798835706</v>
          </cell>
          <cell r="E754">
            <v>0</v>
          </cell>
          <cell r="F754">
            <v>0</v>
          </cell>
          <cell r="G754">
            <v>7601854.3152758218</v>
          </cell>
          <cell r="H754">
            <v>2009650.4676741944</v>
          </cell>
          <cell r="I754">
            <v>66904.334631811158</v>
          </cell>
          <cell r="J754">
            <v>23020.949310976433</v>
          </cell>
          <cell r="K754">
            <v>1882200.0299435514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12942921.776719928</v>
          </cell>
        </row>
        <row r="755">
          <cell r="B755" t="str">
            <v>Docklands Two Rate 5d</v>
          </cell>
          <cell r="C755" t="str">
            <v>D2.DK</v>
          </cell>
          <cell r="D755">
            <v>16568.158758515274</v>
          </cell>
          <cell r="E755">
            <v>0</v>
          </cell>
          <cell r="F755">
            <v>0</v>
          </cell>
          <cell r="G755">
            <v>166666.63958912238</v>
          </cell>
          <cell r="H755">
            <v>43955.872565345191</v>
          </cell>
          <cell r="I755">
            <v>10458.501377297676</v>
          </cell>
          <cell r="J755">
            <v>6504.7044958857095</v>
          </cell>
          <cell r="K755">
            <v>21270.150030223474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265424.0268163897</v>
          </cell>
        </row>
        <row r="756">
          <cell r="B756" t="str">
            <v>Residential Interval</v>
          </cell>
          <cell r="C756" t="str">
            <v>D3</v>
          </cell>
          <cell r="D756">
            <v>370129.1662638894</v>
          </cell>
          <cell r="E756">
            <v>0</v>
          </cell>
          <cell r="F756">
            <v>0</v>
          </cell>
          <cell r="G756">
            <v>2844168.6254626052</v>
          </cell>
          <cell r="H756">
            <v>1041599.9466192208</v>
          </cell>
          <cell r="I756">
            <v>92203.359916968009</v>
          </cell>
          <cell r="J756">
            <v>95039.398017758576</v>
          </cell>
          <cell r="K756">
            <v>336229.19893053011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4779369.6952109719</v>
          </cell>
        </row>
        <row r="757">
          <cell r="B757" t="str">
            <v>Residential AMI</v>
          </cell>
          <cell r="C757" t="str">
            <v>D4</v>
          </cell>
          <cell r="D757">
            <v>310839.66767442325</v>
          </cell>
          <cell r="E757">
            <v>0</v>
          </cell>
          <cell r="F757">
            <v>0</v>
          </cell>
          <cell r="G757">
            <v>2684810.6994269406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2995650.3671013638</v>
          </cell>
        </row>
        <row r="758">
          <cell r="B758" t="str">
            <v>Residential Docklands AMI</v>
          </cell>
          <cell r="C758" t="str">
            <v>D4.DK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</row>
        <row r="759">
          <cell r="B759" t="str">
            <v>New Tariff 5</v>
          </cell>
          <cell r="C759" t="str">
            <v/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B760" t="str">
            <v>New Tariff 6</v>
          </cell>
          <cell r="C760" t="str">
            <v/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</row>
        <row r="761">
          <cell r="B761" t="str">
            <v>New Tariff 7</v>
          </cell>
          <cell r="C761" t="str">
            <v/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</row>
        <row r="762">
          <cell r="B762" t="str">
            <v>New Tariff 8</v>
          </cell>
          <cell r="C762" t="str">
            <v/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</row>
        <row r="763">
          <cell r="B763" t="str">
            <v>New Tariff 9</v>
          </cell>
          <cell r="C763" t="str">
            <v/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</row>
        <row r="764">
          <cell r="B764" t="str">
            <v>New Tariff 10</v>
          </cell>
          <cell r="C764" t="str">
            <v/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</row>
        <row r="765">
          <cell r="B765" t="str">
            <v>New Tariff 11</v>
          </cell>
          <cell r="C765" t="str">
            <v/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</row>
        <row r="766">
          <cell r="B766" t="str">
            <v>Dedicated circuit</v>
          </cell>
          <cell r="C766" t="str">
            <v>DD1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823024.49219869915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823024.49219869915</v>
          </cell>
        </row>
        <row r="767">
          <cell r="B767" t="str">
            <v>Hot Water Interval</v>
          </cell>
          <cell r="C767" t="str">
            <v>D3.HW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20804.14629361605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20804.14629361605</v>
          </cell>
        </row>
        <row r="768">
          <cell r="B768" t="str">
            <v>Dedicated Circuit AMI - Slab Heat</v>
          </cell>
          <cell r="C768" t="str">
            <v>DCSH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1.5575571644477829E-3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1.5575571644477829E-3</v>
          </cell>
        </row>
        <row r="769">
          <cell r="B769" t="str">
            <v>Dedicated Circuit AMI - Hot Water</v>
          </cell>
          <cell r="C769" t="str">
            <v>DCHW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1.5575571644477829E-3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1.5575571644477829E-3</v>
          </cell>
        </row>
        <row r="770">
          <cell r="B770" t="str">
            <v>New Tariff 4</v>
          </cell>
          <cell r="C770" t="str">
            <v/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</row>
        <row r="771">
          <cell r="B771" t="str">
            <v>New Tariff 5</v>
          </cell>
          <cell r="C771" t="str">
            <v/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</row>
        <row r="772">
          <cell r="B772" t="str">
            <v>New Tariff 6</v>
          </cell>
          <cell r="C772" t="str">
            <v/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</row>
        <row r="773">
          <cell r="B773" t="str">
            <v>New Tariff 7</v>
          </cell>
          <cell r="C773" t="str">
            <v/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</row>
        <row r="774">
          <cell r="B774" t="str">
            <v>New Tariff 8</v>
          </cell>
          <cell r="C774" t="str">
            <v/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</row>
        <row r="775">
          <cell r="B775" t="str">
            <v>New Tariff 9</v>
          </cell>
          <cell r="C775" t="str">
            <v/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</row>
        <row r="776">
          <cell r="B776" t="str">
            <v>New Tariff 10</v>
          </cell>
          <cell r="C776" t="str">
            <v/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</row>
        <row r="777">
          <cell r="B777" t="str">
            <v>New Tariff 11</v>
          </cell>
          <cell r="C777" t="str">
            <v/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</row>
        <row r="778">
          <cell r="B778" t="str">
            <v>Non-Residential Single Rate</v>
          </cell>
          <cell r="C778" t="str">
            <v>ND1</v>
          </cell>
          <cell r="D778">
            <v>878773.51061009604</v>
          </cell>
          <cell r="E778">
            <v>0</v>
          </cell>
          <cell r="F778">
            <v>0</v>
          </cell>
          <cell r="G778">
            <v>4456935.2957747336</v>
          </cell>
          <cell r="H778">
            <v>6892479.6897822833</v>
          </cell>
          <cell r="I778">
            <v>4315354.7472395599</v>
          </cell>
          <cell r="J778">
            <v>1762937.429401251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18306480.672807924</v>
          </cell>
        </row>
        <row r="779">
          <cell r="B779" t="str">
            <v>Non-Residential Single Rate (R)</v>
          </cell>
          <cell r="C779" t="str">
            <v>ND1.R</v>
          </cell>
          <cell r="D779">
            <v>0</v>
          </cell>
          <cell r="E779">
            <v>0</v>
          </cell>
          <cell r="F779">
            <v>0</v>
          </cell>
          <cell r="G779">
            <v>5.238509637280022E-2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5.238509637280022E-2</v>
          </cell>
        </row>
        <row r="780">
          <cell r="B780" t="str">
            <v>New Tariff 2</v>
          </cell>
          <cell r="C780" t="str">
            <v/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</row>
        <row r="781">
          <cell r="B781" t="str">
            <v>New Tariff 3</v>
          </cell>
          <cell r="C781" t="str">
            <v/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</row>
        <row r="782">
          <cell r="B782" t="str">
            <v>New Tariff 4</v>
          </cell>
          <cell r="C782" t="str">
            <v/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</row>
        <row r="783">
          <cell r="B783" t="str">
            <v>New Tariff 5</v>
          </cell>
          <cell r="C783" t="str">
            <v/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</row>
        <row r="784">
          <cell r="B784" t="str">
            <v>New Tariff 6</v>
          </cell>
          <cell r="C784" t="str">
            <v/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</row>
        <row r="785">
          <cell r="B785" t="str">
            <v>New Tariff 7</v>
          </cell>
          <cell r="C785" t="str">
            <v/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</row>
        <row r="786">
          <cell r="B786" t="str">
            <v>New Tariff 8</v>
          </cell>
          <cell r="C786" t="str">
            <v/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B787" t="str">
            <v>New Tariff 9</v>
          </cell>
          <cell r="C787" t="str">
            <v/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</row>
        <row r="788">
          <cell r="B788" t="str">
            <v>New Tariff 10</v>
          </cell>
          <cell r="C788" t="str">
            <v/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</row>
        <row r="789">
          <cell r="B789" t="str">
            <v>New Tariff 11</v>
          </cell>
          <cell r="C789" t="str">
            <v/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</row>
        <row r="790">
          <cell r="B790" t="str">
            <v>Non-Residential Two Rate 5d</v>
          </cell>
          <cell r="C790" t="str">
            <v>ND2</v>
          </cell>
          <cell r="D790">
            <v>1133080.1080714848</v>
          </cell>
          <cell r="E790">
            <v>0</v>
          </cell>
          <cell r="F790">
            <v>0</v>
          </cell>
          <cell r="G790">
            <v>9614368.2292519733</v>
          </cell>
          <cell r="H790">
            <v>23317363.331314966</v>
          </cell>
          <cell r="I790">
            <v>26772994.716020077</v>
          </cell>
          <cell r="J790">
            <v>19136663.906954259</v>
          </cell>
          <cell r="K790">
            <v>5489644.7881581606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85464115.079770923</v>
          </cell>
        </row>
        <row r="791">
          <cell r="B791" t="str">
            <v>Business Sunraysia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7.0749528704876677E-2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7.0749528704876677E-2</v>
          </cell>
        </row>
        <row r="792">
          <cell r="B792" t="str">
            <v>Non-Residential Interval</v>
          </cell>
          <cell r="C792" t="str">
            <v>ND5</v>
          </cell>
          <cell r="D792">
            <v>195151.32360951265</v>
          </cell>
          <cell r="E792">
            <v>0</v>
          </cell>
          <cell r="F792">
            <v>0</v>
          </cell>
          <cell r="G792">
            <v>1509313.6032988518</v>
          </cell>
          <cell r="H792">
            <v>3437566.7765474617</v>
          </cell>
          <cell r="I792">
            <v>3837055.310382911</v>
          </cell>
          <cell r="J792">
            <v>2413807.475819496</v>
          </cell>
          <cell r="K792">
            <v>771937.65167361486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12164832.14133185</v>
          </cell>
        </row>
        <row r="793">
          <cell r="B793" t="str">
            <v>Non-Residential AMI</v>
          </cell>
          <cell r="C793" t="str">
            <v>ND7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</row>
        <row r="794">
          <cell r="B794" t="str">
            <v>New Tariff 4</v>
          </cell>
          <cell r="C794" t="str">
            <v/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</row>
        <row r="795">
          <cell r="B795" t="str">
            <v>New Tariff 5</v>
          </cell>
          <cell r="C795" t="str">
            <v/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</row>
        <row r="796">
          <cell r="B796" t="str">
            <v>New Tariff 6</v>
          </cell>
          <cell r="C796" t="str">
            <v/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</row>
        <row r="797">
          <cell r="B797" t="str">
            <v>New Tariff 7</v>
          </cell>
          <cell r="C797" t="str">
            <v/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</row>
        <row r="798">
          <cell r="B798" t="str">
            <v>New Tariff 8</v>
          </cell>
          <cell r="C798" t="str">
            <v/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</row>
        <row r="799">
          <cell r="B799" t="str">
            <v>New Tariff 9</v>
          </cell>
          <cell r="C799" t="str">
            <v/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</row>
        <row r="800">
          <cell r="B800" t="str">
            <v>New Tariff 10</v>
          </cell>
          <cell r="C800" t="str">
            <v/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</row>
        <row r="801">
          <cell r="B801" t="str">
            <v>New Tariff 11</v>
          </cell>
          <cell r="C801" t="str">
            <v/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</row>
        <row r="802">
          <cell r="B802" t="str">
            <v>Non-Residential Two Rate 7d</v>
          </cell>
          <cell r="C802" t="str">
            <v>ND3</v>
          </cell>
          <cell r="D802">
            <v>246196.5849408934</v>
          </cell>
          <cell r="E802">
            <v>0</v>
          </cell>
          <cell r="F802">
            <v>0</v>
          </cell>
          <cell r="G802">
            <v>1167548.0923990184</v>
          </cell>
          <cell r="H802">
            <v>2456158.7688608784</v>
          </cell>
          <cell r="I802">
            <v>2489818.1325009339</v>
          </cell>
          <cell r="J802">
            <v>3131592.7571916701</v>
          </cell>
          <cell r="K802">
            <v>383227.44738643913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9874541.7832798325</v>
          </cell>
        </row>
        <row r="803">
          <cell r="B803" t="str">
            <v>New Tariff  1</v>
          </cell>
          <cell r="C803" t="str">
            <v/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</row>
        <row r="804">
          <cell r="B804" t="str">
            <v>New Tariff  2</v>
          </cell>
          <cell r="C804" t="str">
            <v/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</row>
        <row r="805">
          <cell r="B805" t="str">
            <v>New Tariff  3</v>
          </cell>
          <cell r="C805" t="str">
            <v/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</row>
        <row r="806">
          <cell r="B806" t="str">
            <v>New Tariff  4</v>
          </cell>
          <cell r="C806" t="str">
            <v/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</row>
        <row r="807">
          <cell r="B807" t="str">
            <v>New Tariff  5</v>
          </cell>
          <cell r="C807" t="str">
            <v/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</row>
        <row r="808">
          <cell r="B808" t="str">
            <v>New Tariff  6</v>
          </cell>
          <cell r="C808" t="str">
            <v/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</row>
        <row r="809">
          <cell r="B809" t="str">
            <v>New Tariff  7</v>
          </cell>
          <cell r="C809" t="str">
            <v/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</row>
        <row r="810">
          <cell r="B810" t="str">
            <v>New Tariff  8</v>
          </cell>
          <cell r="C810" t="str">
            <v/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</row>
        <row r="811">
          <cell r="B811" t="str">
            <v>New Tariff  9</v>
          </cell>
          <cell r="C811" t="str">
            <v/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</row>
        <row r="812">
          <cell r="B812" t="str">
            <v>New Tariff  10</v>
          </cell>
          <cell r="C812" t="str">
            <v/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</row>
        <row r="813">
          <cell r="B813" t="str">
            <v>New Tariff  11</v>
          </cell>
          <cell r="C813" t="str">
            <v/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</row>
        <row r="814">
          <cell r="B814" t="str">
            <v>Unmetered supplies</v>
          </cell>
          <cell r="C814" t="str">
            <v>PL2</v>
          </cell>
          <cell r="D814">
            <v>0</v>
          </cell>
          <cell r="E814">
            <v>0</v>
          </cell>
          <cell r="F814">
            <v>0</v>
          </cell>
          <cell r="G814">
            <v>2733650.9735243083</v>
          </cell>
          <cell r="H814">
            <v>0</v>
          </cell>
          <cell r="I814">
            <v>0</v>
          </cell>
          <cell r="J814">
            <v>0</v>
          </cell>
          <cell r="K814">
            <v>1519425.2330262442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4253076.2065505525</v>
          </cell>
        </row>
        <row r="815">
          <cell r="B815" t="str">
            <v>New Tariff 1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</row>
        <row r="816">
          <cell r="B816" t="str">
            <v>New Tariff 2</v>
          </cell>
          <cell r="C816" t="str">
            <v/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</row>
        <row r="817">
          <cell r="B817" t="str">
            <v>Large Low Voltage Demand (kVa)</v>
          </cell>
          <cell r="C817" t="str">
            <v>DLk</v>
          </cell>
          <cell r="D817">
            <v>0</v>
          </cell>
          <cell r="E817">
            <v>0</v>
          </cell>
          <cell r="F817">
            <v>56.150859096568951</v>
          </cell>
          <cell r="G817">
            <v>1.9052462083660984E-2</v>
          </cell>
          <cell r="H817">
            <v>0</v>
          </cell>
          <cell r="I817">
            <v>0</v>
          </cell>
          <cell r="J817">
            <v>0</v>
          </cell>
          <cell r="K817">
            <v>1.1619304354115222E-2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56.181530863006728</v>
          </cell>
        </row>
        <row r="818">
          <cell r="B818" t="str">
            <v>Large Low Voltage Demand Docklands (kVa)</v>
          </cell>
          <cell r="C818" t="str">
            <v>DLDKk</v>
          </cell>
          <cell r="D818">
            <v>0</v>
          </cell>
          <cell r="E818">
            <v>0</v>
          </cell>
          <cell r="F818">
            <v>48.092997291750876</v>
          </cell>
          <cell r="G818">
            <v>1.2928099599505673E-2</v>
          </cell>
          <cell r="H818">
            <v>0</v>
          </cell>
          <cell r="I818">
            <v>0</v>
          </cell>
          <cell r="J818">
            <v>0</v>
          </cell>
          <cell r="K818">
            <v>1.1149736594318648E-2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48.117075127944702</v>
          </cell>
        </row>
        <row r="819">
          <cell r="B819" t="str">
            <v>Large Low Voltage Demand CXX (kVa)</v>
          </cell>
          <cell r="C819" t="str">
            <v>DLCXXk</v>
          </cell>
          <cell r="D819">
            <v>0</v>
          </cell>
          <cell r="E819">
            <v>0</v>
          </cell>
          <cell r="F819">
            <v>64.352627977571913</v>
          </cell>
          <cell r="G819">
            <v>2.2499289256635836E-2</v>
          </cell>
          <cell r="H819">
            <v>0</v>
          </cell>
          <cell r="I819">
            <v>0</v>
          </cell>
          <cell r="J819">
            <v>0</v>
          </cell>
          <cell r="K819">
            <v>1.3447621376301878E-2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64.388574888204843</v>
          </cell>
        </row>
        <row r="820">
          <cell r="B820" t="str">
            <v>New Tariff 6</v>
          </cell>
          <cell r="C820" t="str">
            <v/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</row>
        <row r="821">
          <cell r="B821" t="str">
            <v>New Tariff 7</v>
          </cell>
          <cell r="C821" t="str">
            <v/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</row>
        <row r="822">
          <cell r="B822" t="str">
            <v>New Tariff 8</v>
          </cell>
          <cell r="C822" t="str">
            <v/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</row>
        <row r="823">
          <cell r="B823" t="str">
            <v>New Tariff 9</v>
          </cell>
          <cell r="C823" t="str">
            <v/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</row>
        <row r="824">
          <cell r="B824" t="str">
            <v>New Tariff 10</v>
          </cell>
          <cell r="C824" t="str">
            <v/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</row>
        <row r="825">
          <cell r="B825" t="str">
            <v>New Tariff 11</v>
          </cell>
          <cell r="C825" t="str">
            <v/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B826" t="str">
            <v>Large Low Voltage Demand</v>
          </cell>
          <cell r="C826" t="str">
            <v>DL</v>
          </cell>
          <cell r="D826">
            <v>0</v>
          </cell>
          <cell r="E826">
            <v>19117535.784688976</v>
          </cell>
          <cell r="F826">
            <v>0</v>
          </cell>
          <cell r="G826">
            <v>10679354.270870669</v>
          </cell>
          <cell r="H826">
            <v>0</v>
          </cell>
          <cell r="I826">
            <v>0</v>
          </cell>
          <cell r="J826">
            <v>0</v>
          </cell>
          <cell r="K826">
            <v>4739891.4503379595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34536781.505897604</v>
          </cell>
        </row>
        <row r="827">
          <cell r="B827" t="str">
            <v>Large Low Voltage Demand A</v>
          </cell>
          <cell r="C827" t="str">
            <v>DL.A</v>
          </cell>
          <cell r="D827">
            <v>0</v>
          </cell>
          <cell r="E827">
            <v>72093.975316816257</v>
          </cell>
          <cell r="F827">
            <v>0</v>
          </cell>
          <cell r="G827">
            <v>55360.194336888155</v>
          </cell>
          <cell r="H827">
            <v>0</v>
          </cell>
          <cell r="I827">
            <v>0</v>
          </cell>
          <cell r="J827">
            <v>0</v>
          </cell>
          <cell r="K827">
            <v>30294.282635884218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157748.45228958863</v>
          </cell>
        </row>
        <row r="828">
          <cell r="B828" t="str">
            <v>Large Low Voltage Demand C</v>
          </cell>
          <cell r="C828" t="str">
            <v>DL.C</v>
          </cell>
          <cell r="D828">
            <v>0</v>
          </cell>
          <cell r="E828">
            <v>12343504.411264019</v>
          </cell>
          <cell r="F828">
            <v>0</v>
          </cell>
          <cell r="G828">
            <v>8063281.3419476589</v>
          </cell>
          <cell r="H828">
            <v>0</v>
          </cell>
          <cell r="I828">
            <v>0</v>
          </cell>
          <cell r="J828">
            <v>0</v>
          </cell>
          <cell r="K828">
            <v>3160610.7735766717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23567396.52678835</v>
          </cell>
        </row>
        <row r="829">
          <cell r="B829" t="str">
            <v>Large Low Voltage Demand S</v>
          </cell>
          <cell r="C829" t="str">
            <v>DL.S</v>
          </cell>
          <cell r="D829">
            <v>0</v>
          </cell>
          <cell r="E829">
            <v>1073582.5787335527</v>
          </cell>
          <cell r="F829">
            <v>0</v>
          </cell>
          <cell r="G829">
            <v>431963.89975759847</v>
          </cell>
          <cell r="H829">
            <v>0</v>
          </cell>
          <cell r="I829">
            <v>0</v>
          </cell>
          <cell r="J829">
            <v>0</v>
          </cell>
          <cell r="K829">
            <v>161248.27434788711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1666794.7528390384</v>
          </cell>
        </row>
        <row r="830">
          <cell r="B830" t="str">
            <v>Large Low Voltage Demand Docklands</v>
          </cell>
          <cell r="C830" t="str">
            <v>DL.DK</v>
          </cell>
          <cell r="D830">
            <v>0</v>
          </cell>
          <cell r="E830">
            <v>104114.74803601636</v>
          </cell>
          <cell r="F830">
            <v>0</v>
          </cell>
          <cell r="G830">
            <v>55886.241363114117</v>
          </cell>
          <cell r="H830">
            <v>0</v>
          </cell>
          <cell r="I830">
            <v>0</v>
          </cell>
          <cell r="J830">
            <v>0</v>
          </cell>
          <cell r="K830">
            <v>48977.846846343949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208978.83624547443</v>
          </cell>
        </row>
        <row r="831">
          <cell r="B831" t="str">
            <v>Large Low Voltage Demand CXX</v>
          </cell>
          <cell r="C831" t="str">
            <v>DL.CXX</v>
          </cell>
          <cell r="D831">
            <v>0</v>
          </cell>
          <cell r="E831">
            <v>6855341.5765957618</v>
          </cell>
          <cell r="F831">
            <v>0</v>
          </cell>
          <cell r="G831">
            <v>4023293.6343700201</v>
          </cell>
          <cell r="H831">
            <v>0</v>
          </cell>
          <cell r="I831">
            <v>0</v>
          </cell>
          <cell r="J831">
            <v>0</v>
          </cell>
          <cell r="K831">
            <v>1683449.0164572662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12562084.22742305</v>
          </cell>
        </row>
        <row r="832">
          <cell r="B832" t="str">
            <v>Large Low Voltage Demand EN.R</v>
          </cell>
          <cell r="C832" t="str">
            <v>DL.R</v>
          </cell>
          <cell r="D832">
            <v>0</v>
          </cell>
          <cell r="E832">
            <v>16.625592372870507</v>
          </cell>
          <cell r="F832">
            <v>0</v>
          </cell>
          <cell r="G832">
            <v>2.1300392848644586E-2</v>
          </cell>
          <cell r="H832">
            <v>0</v>
          </cell>
          <cell r="I832">
            <v>0</v>
          </cell>
          <cell r="J832">
            <v>0</v>
          </cell>
          <cell r="K832">
            <v>3.1029078023572521E-3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16.649995673521509</v>
          </cell>
        </row>
        <row r="833">
          <cell r="B833" t="str">
            <v>Large Low Voltage Demand EN.NR</v>
          </cell>
          <cell r="C833" t="str">
            <v>DL.NR</v>
          </cell>
          <cell r="D833">
            <v>0</v>
          </cell>
          <cell r="E833">
            <v>159682.81059552447</v>
          </cell>
          <cell r="F833">
            <v>0</v>
          </cell>
          <cell r="G833">
            <v>208193.62930650459</v>
          </cell>
          <cell r="H833">
            <v>0</v>
          </cell>
          <cell r="I833">
            <v>0</v>
          </cell>
          <cell r="J833">
            <v>0</v>
          </cell>
          <cell r="K833">
            <v>79845.512185917221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447721.95208794629</v>
          </cell>
        </row>
        <row r="834">
          <cell r="B834" t="str">
            <v>Large Low Voltage Demand EN.R CXX</v>
          </cell>
          <cell r="C834" t="str">
            <v>DL.CXXR</v>
          </cell>
          <cell r="D834">
            <v>0</v>
          </cell>
          <cell r="E834">
            <v>4810.9877075000268</v>
          </cell>
          <cell r="F834">
            <v>0</v>
          </cell>
          <cell r="G834">
            <v>35.273450557355432</v>
          </cell>
          <cell r="H834">
            <v>0</v>
          </cell>
          <cell r="I834">
            <v>0</v>
          </cell>
          <cell r="J834">
            <v>0</v>
          </cell>
          <cell r="K834">
            <v>22.772666962161555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4869.0338250195437</v>
          </cell>
        </row>
        <row r="835">
          <cell r="B835" t="str">
            <v>Large Low Voltage Demand EN.NR CXX</v>
          </cell>
          <cell r="C835" t="str">
            <v>DL.CXXNR</v>
          </cell>
          <cell r="D835">
            <v>0</v>
          </cell>
          <cell r="E835">
            <v>17.44827937152203</v>
          </cell>
          <cell r="F835">
            <v>0</v>
          </cell>
          <cell r="G835">
            <v>2.1300392848644586E-2</v>
          </cell>
          <cell r="H835">
            <v>0</v>
          </cell>
          <cell r="I835">
            <v>0</v>
          </cell>
          <cell r="J835">
            <v>0</v>
          </cell>
          <cell r="K835">
            <v>5.4043767328746271E-3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17.474984141103548</v>
          </cell>
        </row>
        <row r="836">
          <cell r="B836" t="str">
            <v>New Tariff 10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</row>
        <row r="837">
          <cell r="B837" t="str">
            <v>New Tariff 11</v>
          </cell>
          <cell r="C837" t="str">
            <v/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</row>
        <row r="838">
          <cell r="B838" t="str">
            <v>High Voltage Demand</v>
          </cell>
          <cell r="C838" t="str">
            <v>DH</v>
          </cell>
          <cell r="D838">
            <v>0</v>
          </cell>
          <cell r="E838">
            <v>11475004.874325437</v>
          </cell>
          <cell r="F838">
            <v>0</v>
          </cell>
          <cell r="G838">
            <v>5734246.1823465144</v>
          </cell>
          <cell r="H838">
            <v>0</v>
          </cell>
          <cell r="I838">
            <v>0</v>
          </cell>
          <cell r="J838">
            <v>0</v>
          </cell>
          <cell r="K838">
            <v>1391431.9113719722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18600682.968043923</v>
          </cell>
        </row>
        <row r="839">
          <cell r="B839" t="str">
            <v>High Voltage Demand A</v>
          </cell>
          <cell r="C839" t="str">
            <v>DH.A</v>
          </cell>
          <cell r="D839">
            <v>0</v>
          </cell>
          <cell r="E839">
            <v>118499.27658775025</v>
          </cell>
          <cell r="F839">
            <v>0</v>
          </cell>
          <cell r="G839">
            <v>40929.34264318573</v>
          </cell>
          <cell r="H839">
            <v>0</v>
          </cell>
          <cell r="I839">
            <v>0</v>
          </cell>
          <cell r="J839">
            <v>0</v>
          </cell>
          <cell r="K839">
            <v>11860.804298250263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171289.42352918626</v>
          </cell>
        </row>
        <row r="840">
          <cell r="B840" t="str">
            <v>High Voltage Demand C</v>
          </cell>
          <cell r="C840" t="str">
            <v>DH.C</v>
          </cell>
          <cell r="D840">
            <v>0</v>
          </cell>
          <cell r="E840">
            <v>5690314.3332479252</v>
          </cell>
          <cell r="F840">
            <v>0</v>
          </cell>
          <cell r="G840">
            <v>3193858.5032889675</v>
          </cell>
          <cell r="H840">
            <v>0</v>
          </cell>
          <cell r="I840">
            <v>0</v>
          </cell>
          <cell r="J840">
            <v>0</v>
          </cell>
          <cell r="K840">
            <v>782720.00094712619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9666892.837484017</v>
          </cell>
        </row>
        <row r="841">
          <cell r="B841" t="str">
            <v>High Voltage Demand D1</v>
          </cell>
          <cell r="C841" t="str">
            <v>DH.D1</v>
          </cell>
          <cell r="D841">
            <v>0</v>
          </cell>
          <cell r="E841">
            <v>657902.51011929696</v>
          </cell>
          <cell r="F841">
            <v>0</v>
          </cell>
          <cell r="G841">
            <v>240154.12837616884</v>
          </cell>
          <cell r="H841">
            <v>0</v>
          </cell>
          <cell r="I841">
            <v>0</v>
          </cell>
          <cell r="J841">
            <v>0</v>
          </cell>
          <cell r="K841">
            <v>80610.261681231248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978666.90017669694</v>
          </cell>
        </row>
        <row r="842">
          <cell r="B842" t="str">
            <v>High Voltage Demand D2</v>
          </cell>
          <cell r="C842" t="str">
            <v>DH.D2</v>
          </cell>
          <cell r="D842">
            <v>0</v>
          </cell>
          <cell r="E842">
            <v>422467.83096964454</v>
          </cell>
          <cell r="F842">
            <v>0</v>
          </cell>
          <cell r="G842">
            <v>65374.476783135869</v>
          </cell>
          <cell r="H842">
            <v>0</v>
          </cell>
          <cell r="I842">
            <v>0</v>
          </cell>
          <cell r="J842">
            <v>0</v>
          </cell>
          <cell r="K842">
            <v>71194.279674150923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559036.58742693136</v>
          </cell>
        </row>
        <row r="843">
          <cell r="B843" t="str">
            <v>High Voltage Demand Docklands</v>
          </cell>
          <cell r="C843" t="str">
            <v>DH.DK</v>
          </cell>
          <cell r="D843">
            <v>0</v>
          </cell>
          <cell r="E843">
            <v>24849.016569864278</v>
          </cell>
          <cell r="F843">
            <v>0</v>
          </cell>
          <cell r="G843">
            <v>9998.8668732536025</v>
          </cell>
          <cell r="H843">
            <v>0</v>
          </cell>
          <cell r="I843">
            <v>0</v>
          </cell>
          <cell r="J843">
            <v>0</v>
          </cell>
          <cell r="K843">
            <v>1889.696594458662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36737.580037576547</v>
          </cell>
        </row>
        <row r="844">
          <cell r="B844" t="str">
            <v>High Voltage Demand D3</v>
          </cell>
          <cell r="C844" t="str">
            <v>DH.D3</v>
          </cell>
          <cell r="D844">
            <v>0</v>
          </cell>
          <cell r="E844">
            <v>483918.48501247418</v>
          </cell>
          <cell r="F844">
            <v>0</v>
          </cell>
          <cell r="G844">
            <v>151152.07799339434</v>
          </cell>
          <cell r="H844">
            <v>0</v>
          </cell>
          <cell r="I844">
            <v>0</v>
          </cell>
          <cell r="J844">
            <v>0</v>
          </cell>
          <cell r="K844">
            <v>20169.578274075095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655240.14127994364</v>
          </cell>
        </row>
        <row r="845">
          <cell r="B845" t="str">
            <v>High Voltage Demand D4</v>
          </cell>
          <cell r="C845" t="str">
            <v>DH.D4</v>
          </cell>
          <cell r="D845">
            <v>0</v>
          </cell>
          <cell r="E845">
            <v>281993.21997419582</v>
          </cell>
          <cell r="F845">
            <v>0</v>
          </cell>
          <cell r="G845">
            <v>164300.95735823363</v>
          </cell>
          <cell r="H845">
            <v>0</v>
          </cell>
          <cell r="I845">
            <v>0</v>
          </cell>
          <cell r="J845">
            <v>0</v>
          </cell>
          <cell r="K845">
            <v>53912.059827070036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500206.23715949949</v>
          </cell>
        </row>
        <row r="846">
          <cell r="B846" t="str">
            <v>High Voltage Demand D5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6.0780116991672071E-3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6.0780116991672071E-3</v>
          </cell>
        </row>
        <row r="847">
          <cell r="B847" t="str">
            <v>High Voltage Demand EN.R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1.262089271085136E-2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1.262089271085136E-2</v>
          </cell>
        </row>
        <row r="848">
          <cell r="B848" t="str">
            <v>High Voltage Demand EN.NR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1.262089271085136E-2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1.262089271085136E-2</v>
          </cell>
        </row>
        <row r="849">
          <cell r="B849" t="str">
            <v>New Tariff 11</v>
          </cell>
          <cell r="C849" t="str">
            <v/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</row>
        <row r="850">
          <cell r="B850" t="str">
            <v>New Tariff 1</v>
          </cell>
          <cell r="C850" t="str">
            <v/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</row>
        <row r="851">
          <cell r="B851" t="str">
            <v>New Tariff 2</v>
          </cell>
          <cell r="C851" t="str">
            <v/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</row>
        <row r="852">
          <cell r="B852" t="str">
            <v>High Voltage Demand (kVa)</v>
          </cell>
          <cell r="C852" t="str">
            <v>DHk</v>
          </cell>
          <cell r="D852">
            <v>0</v>
          </cell>
          <cell r="E852">
            <v>0</v>
          </cell>
          <cell r="F852">
            <v>43.945073673668425</v>
          </cell>
          <cell r="G852">
            <v>1.1160012821976258E-2</v>
          </cell>
          <cell r="H852">
            <v>0</v>
          </cell>
          <cell r="I852">
            <v>0</v>
          </cell>
          <cell r="J852">
            <v>0</v>
          </cell>
          <cell r="K852">
            <v>3.0142205302106546E-3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43.959247907020611</v>
          </cell>
        </row>
        <row r="853">
          <cell r="B853" t="str">
            <v>High Voltage Demand Docklands (kVa)</v>
          </cell>
          <cell r="C853" t="str">
            <v>DHDKk</v>
          </cell>
          <cell r="D853">
            <v>0</v>
          </cell>
          <cell r="E853">
            <v>0</v>
          </cell>
          <cell r="F853">
            <v>23.141979451313102</v>
          </cell>
          <cell r="G853">
            <v>8.0533315393051513E-3</v>
          </cell>
          <cell r="H853">
            <v>0</v>
          </cell>
          <cell r="I853">
            <v>0</v>
          </cell>
          <cell r="J853">
            <v>0</v>
          </cell>
          <cell r="K853">
            <v>3.7816447756323854E-3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23.153814427628038</v>
          </cell>
        </row>
        <row r="854">
          <cell r="B854" t="str">
            <v>New Tariff 5</v>
          </cell>
          <cell r="C854" t="str">
            <v/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</row>
        <row r="855">
          <cell r="B855" t="str">
            <v>New Tariff 6</v>
          </cell>
          <cell r="C855" t="str">
            <v/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</row>
        <row r="856">
          <cell r="B856" t="str">
            <v>New Tariff 7</v>
          </cell>
          <cell r="C856" t="str">
            <v/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</row>
        <row r="857">
          <cell r="B857" t="str">
            <v>New Tariff 8</v>
          </cell>
          <cell r="C857" t="str">
            <v/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</row>
        <row r="858">
          <cell r="B858" t="str">
            <v>New Tariff 9</v>
          </cell>
          <cell r="C858" t="str">
            <v/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</row>
        <row r="859">
          <cell r="B859" t="str">
            <v>New Tariff 10</v>
          </cell>
          <cell r="C859" t="str">
            <v/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</row>
        <row r="860">
          <cell r="B860" t="str">
            <v>New Tariff 11</v>
          </cell>
          <cell r="C860" t="str">
            <v/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</row>
        <row r="861">
          <cell r="B861" t="str">
            <v>New Tariff 12</v>
          </cell>
          <cell r="C861" t="str">
            <v/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</row>
        <row r="862">
          <cell r="B862" t="str">
            <v>New Tariff 1</v>
          </cell>
          <cell r="C862" t="str">
            <v/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</row>
        <row r="863">
          <cell r="B863" t="str">
            <v>Subtransmission Demand A</v>
          </cell>
          <cell r="C863" t="str">
            <v>DS.A</v>
          </cell>
          <cell r="D863">
            <v>0</v>
          </cell>
          <cell r="E863">
            <v>180993.35420081738</v>
          </cell>
          <cell r="F863">
            <v>0</v>
          </cell>
          <cell r="G863">
            <v>611486.03067696327</v>
          </cell>
          <cell r="H863">
            <v>0</v>
          </cell>
          <cell r="I863">
            <v>0</v>
          </cell>
          <cell r="J863">
            <v>0</v>
          </cell>
          <cell r="K863">
            <v>23514.30650272582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815993.6913805065</v>
          </cell>
        </row>
        <row r="864">
          <cell r="B864" t="str">
            <v>Subtransmission Demand G</v>
          </cell>
          <cell r="C864" t="str">
            <v>DS.G</v>
          </cell>
          <cell r="D864">
            <v>0</v>
          </cell>
          <cell r="E864">
            <v>315649.22318521049</v>
          </cell>
          <cell r="F864">
            <v>0</v>
          </cell>
          <cell r="G864">
            <v>1059973.4577361327</v>
          </cell>
          <cell r="H864">
            <v>0</v>
          </cell>
          <cell r="I864">
            <v>0</v>
          </cell>
          <cell r="J864">
            <v>0</v>
          </cell>
          <cell r="K864">
            <v>50631.873066712425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1426254.5539880556</v>
          </cell>
        </row>
        <row r="865">
          <cell r="B865" t="str">
            <v>Subtransmission Demand S</v>
          </cell>
          <cell r="C865" t="str">
            <v>DS.S</v>
          </cell>
          <cell r="D865">
            <v>0</v>
          </cell>
          <cell r="E865">
            <v>385936.45710306504</v>
          </cell>
          <cell r="F865">
            <v>0</v>
          </cell>
          <cell r="G865">
            <v>969942.70228783228</v>
          </cell>
          <cell r="H865">
            <v>0</v>
          </cell>
          <cell r="I865">
            <v>0</v>
          </cell>
          <cell r="J865">
            <v>0</v>
          </cell>
          <cell r="K865">
            <v>53948.439625646541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1409827.5990165437</v>
          </cell>
        </row>
        <row r="866">
          <cell r="B866" t="str">
            <v>Subtransmission Demand (kVa)</v>
          </cell>
          <cell r="C866" t="str">
            <v>DSk</v>
          </cell>
          <cell r="D866">
            <v>0</v>
          </cell>
          <cell r="E866">
            <v>0</v>
          </cell>
          <cell r="F866">
            <v>3.7784436446359626</v>
          </cell>
          <cell r="G866">
            <v>5.188591238352757E-3</v>
          </cell>
          <cell r="H866">
            <v>0</v>
          </cell>
          <cell r="I866">
            <v>0</v>
          </cell>
          <cell r="J866">
            <v>0</v>
          </cell>
          <cell r="K866">
            <v>2.4036604778311494E-4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3.7838726019220985</v>
          </cell>
        </row>
        <row r="867">
          <cell r="B867" t="str">
            <v>New Tariff 5</v>
          </cell>
          <cell r="C867" t="str">
            <v/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</row>
        <row r="868">
          <cell r="B868" t="str">
            <v>New Tariff 6</v>
          </cell>
          <cell r="C868" t="str">
            <v/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</row>
        <row r="869">
          <cell r="B869" t="str">
            <v>New Tariff 7</v>
          </cell>
          <cell r="C869" t="str">
            <v/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</row>
        <row r="870">
          <cell r="B870" t="str">
            <v>New Tariff 8</v>
          </cell>
          <cell r="C870" t="str">
            <v/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</row>
        <row r="871">
          <cell r="B871" t="str">
            <v>New Tariff 9</v>
          </cell>
          <cell r="C871" t="str">
            <v/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</row>
        <row r="872">
          <cell r="B872" t="str">
            <v>New Tariff 10</v>
          </cell>
          <cell r="C872" t="str">
            <v/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</row>
        <row r="873">
          <cell r="B873" t="str">
            <v>New Tariff 11</v>
          </cell>
          <cell r="C873" t="str">
            <v/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</row>
        <row r="874">
          <cell r="B874" t="str">
            <v>Total Distribution Revenue</v>
          </cell>
          <cell r="D874">
            <v>16732585.054827105</v>
          </cell>
          <cell r="E874">
            <v>59768229.528105602</v>
          </cell>
          <cell r="F874">
            <v>239.46198113550921</v>
          </cell>
          <cell r="G874">
            <v>150901359.70691109</v>
          </cell>
          <cell r="H874">
            <v>87434380.172394603</v>
          </cell>
          <cell r="I874">
            <v>39244225.950740196</v>
          </cell>
          <cell r="J874">
            <v>26940678.731997803</v>
          </cell>
          <cell r="K874">
            <v>24427629.899069753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405449328.50602722</v>
          </cell>
        </row>
        <row r="882">
          <cell r="E882" t="str">
            <v>Revenue from demand charges</v>
          </cell>
          <cell r="G882" t="str">
            <v>Revenue from peak charges</v>
          </cell>
          <cell r="K882" t="str">
            <v>Revenue from off peak charges</v>
          </cell>
          <cell r="M882" t="str">
            <v>Summer Time of Use Tariffs</v>
          </cell>
          <cell r="Q882" t="str">
            <v>Winter Time of use tariffs</v>
          </cell>
        </row>
        <row r="883">
          <cell r="B883" t="str">
            <v>Network Tariffs</v>
          </cell>
          <cell r="C883" t="str">
            <v>Network Tariff Category</v>
          </cell>
          <cell r="D883" t="str">
            <v>Standing revenue</v>
          </cell>
          <cell r="E883" t="str">
            <v>kW</v>
          </cell>
          <cell r="F883" t="str">
            <v>kVA</v>
          </cell>
          <cell r="G883" t="str">
            <v>Block1</v>
          </cell>
          <cell r="H883" t="str">
            <v>Block 2</v>
          </cell>
          <cell r="I883" t="str">
            <v>Block 3</v>
          </cell>
          <cell r="J883" t="str">
            <v>Block 4</v>
          </cell>
          <cell r="K883" t="str">
            <v>Block 1</v>
          </cell>
          <cell r="L883" t="str">
            <v>Block 2</v>
          </cell>
          <cell r="M883" t="str">
            <v>Block 1</v>
          </cell>
          <cell r="N883" t="str">
            <v>Block 2</v>
          </cell>
          <cell r="O883" t="str">
            <v>Block 3</v>
          </cell>
          <cell r="P883" t="str">
            <v>Block 4</v>
          </cell>
          <cell r="Q883" t="str">
            <v>Block1</v>
          </cell>
          <cell r="R883" t="str">
            <v>Block 2</v>
          </cell>
          <cell r="S883" t="str">
            <v>Block 3</v>
          </cell>
          <cell r="T883" t="str">
            <v>Block 4</v>
          </cell>
          <cell r="U883" t="str">
            <v>Total Revenue</v>
          </cell>
        </row>
        <row r="884">
          <cell r="D884" t="str">
            <v>$ pa</v>
          </cell>
          <cell r="E884" t="str">
            <v>$ pa</v>
          </cell>
          <cell r="F884" t="str">
            <v>$ pa</v>
          </cell>
          <cell r="G884" t="str">
            <v>$ pa</v>
          </cell>
          <cell r="H884" t="str">
            <v>$ pa</v>
          </cell>
          <cell r="I884" t="str">
            <v>$ pa</v>
          </cell>
          <cell r="J884" t="str">
            <v>$ pa</v>
          </cell>
          <cell r="K884" t="str">
            <v>$ pa</v>
          </cell>
          <cell r="L884" t="str">
            <v>$ pa</v>
          </cell>
          <cell r="M884" t="str">
            <v>c/kWh</v>
          </cell>
          <cell r="N884" t="str">
            <v>c/kWh</v>
          </cell>
          <cell r="O884" t="str">
            <v>c/kWh</v>
          </cell>
          <cell r="P884" t="str">
            <v>c/kWh</v>
          </cell>
          <cell r="Q884" t="str">
            <v>c/kWh</v>
          </cell>
          <cell r="R884" t="str">
            <v>c/kWh</v>
          </cell>
          <cell r="S884" t="str">
            <v>c/kWh</v>
          </cell>
          <cell r="T884" t="str">
            <v>c/kWh</v>
          </cell>
          <cell r="U884" t="str">
            <v>$ pa</v>
          </cell>
        </row>
        <row r="885">
          <cell r="B885" t="str">
            <v>Residential Single Rate</v>
          </cell>
          <cell r="C885" t="str">
            <v>D1</v>
          </cell>
          <cell r="D885">
            <v>12598586.0374253</v>
          </cell>
          <cell r="E885">
            <v>0</v>
          </cell>
          <cell r="F885">
            <v>0</v>
          </cell>
          <cell r="G885">
            <v>83366926.049255341</v>
          </cell>
          <cell r="H885">
            <v>49106447.501492061</v>
          </cell>
          <cell r="I885">
            <v>1692773.3975921581</v>
          </cell>
          <cell r="J885">
            <v>379447.70908457378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147144180.69484943</v>
          </cell>
        </row>
        <row r="886">
          <cell r="B886" t="str">
            <v>ClimateSaver</v>
          </cell>
          <cell r="C886" t="str">
            <v>D1.CS</v>
          </cell>
          <cell r="D886">
            <v>0</v>
          </cell>
          <cell r="E886">
            <v>0</v>
          </cell>
          <cell r="F886">
            <v>0</v>
          </cell>
          <cell r="G886">
            <v>713473.01355445886</v>
          </cell>
          <cell r="H886">
            <v>199164.64429582111</v>
          </cell>
          <cell r="I886">
            <v>4726.2284123037725</v>
          </cell>
          <cell r="J886">
            <v>7.031329665461433</v>
          </cell>
          <cell r="K886">
            <v>546748.02501408674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1464118.942606336</v>
          </cell>
        </row>
        <row r="887">
          <cell r="B887" t="str">
            <v>ClimateSaver Interval</v>
          </cell>
          <cell r="C887" t="str">
            <v>D3.CS</v>
          </cell>
          <cell r="D887">
            <v>0</v>
          </cell>
          <cell r="E887">
            <v>0</v>
          </cell>
          <cell r="F887">
            <v>0</v>
          </cell>
          <cell r="G887">
            <v>205785.60816239697</v>
          </cell>
          <cell r="H887">
            <v>60018.982581432589</v>
          </cell>
          <cell r="I887">
            <v>859.42422648174465</v>
          </cell>
          <cell r="J887">
            <v>373.87751144182823</v>
          </cell>
          <cell r="K887">
            <v>193860.74765028764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460898.64013204077</v>
          </cell>
        </row>
        <row r="888">
          <cell r="B888" t="str">
            <v>New Tariff 3</v>
          </cell>
          <cell r="C888" t="str">
            <v/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</row>
        <row r="889">
          <cell r="B889" t="str">
            <v>New Tariff 4</v>
          </cell>
          <cell r="C889" t="str">
            <v/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</row>
        <row r="890">
          <cell r="B890" t="str">
            <v>New Tariff 5</v>
          </cell>
          <cell r="C890" t="str">
            <v/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</row>
        <row r="891">
          <cell r="B891" t="str">
            <v>New Tariff 6</v>
          </cell>
          <cell r="C891" t="str">
            <v/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</row>
        <row r="892">
          <cell r="B892" t="str">
            <v>New Tariff 7</v>
          </cell>
          <cell r="C892" t="str">
            <v/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</row>
        <row r="893">
          <cell r="B893" t="str">
            <v>New Tariff 8</v>
          </cell>
          <cell r="C893" t="str">
            <v/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</row>
        <row r="894">
          <cell r="B894" t="str">
            <v>New Tariff 9</v>
          </cell>
          <cell r="C894" t="str">
            <v/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</row>
        <row r="895">
          <cell r="B895" t="str">
            <v>New Tariff 10</v>
          </cell>
          <cell r="C895" t="str">
            <v/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</row>
        <row r="896">
          <cell r="B896" t="str">
            <v>New Tariff 11</v>
          </cell>
          <cell r="C896" t="str">
            <v/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</row>
        <row r="897">
          <cell r="B897" t="str">
            <v>Residential Two Rate 5d</v>
          </cell>
          <cell r="C897" t="str">
            <v>D2</v>
          </cell>
          <cell r="D897">
            <v>1372196.7858602135</v>
          </cell>
          <cell r="E897">
            <v>0</v>
          </cell>
          <cell r="F897">
            <v>0</v>
          </cell>
          <cell r="G897">
            <v>7466789.1611118736</v>
          </cell>
          <cell r="H897">
            <v>1973944.2124666164</v>
          </cell>
          <cell r="I897">
            <v>65715.618840043942</v>
          </cell>
          <cell r="J897">
            <v>22611.926993692694</v>
          </cell>
          <cell r="K897">
            <v>1887813.0486442558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12789070.753916696</v>
          </cell>
        </row>
        <row r="898">
          <cell r="B898" t="str">
            <v>Docklands Two Rate 5d</v>
          </cell>
          <cell r="C898" t="str">
            <v>D2.DK</v>
          </cell>
          <cell r="D898">
            <v>16782.799889633752</v>
          </cell>
          <cell r="E898">
            <v>0</v>
          </cell>
          <cell r="F898">
            <v>0</v>
          </cell>
          <cell r="G898">
            <v>169310.88122497511</v>
          </cell>
          <cell r="H898">
            <v>44653.252368910325</v>
          </cell>
          <cell r="I898">
            <v>10624.430232998193</v>
          </cell>
          <cell r="J898">
            <v>6607.9045753937753</v>
          </cell>
          <cell r="K898">
            <v>21607.071017102742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269586.33930901386</v>
          </cell>
        </row>
        <row r="899">
          <cell r="B899" t="str">
            <v>Residential Interval</v>
          </cell>
          <cell r="C899" t="str">
            <v>D3</v>
          </cell>
          <cell r="D899">
            <v>374924.2037852428</v>
          </cell>
          <cell r="E899">
            <v>0</v>
          </cell>
          <cell r="F899">
            <v>0</v>
          </cell>
          <cell r="G899">
            <v>2889292.6473866967</v>
          </cell>
          <cell r="H899">
            <v>1058125.4009845485</v>
          </cell>
          <cell r="I899">
            <v>93666.207934177757</v>
          </cell>
          <cell r="J899">
            <v>96547.241062440313</v>
          </cell>
          <cell r="K899">
            <v>341555.0980596068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4854110.7992127128</v>
          </cell>
        </row>
        <row r="900">
          <cell r="B900" t="str">
            <v>Residential AMI</v>
          </cell>
          <cell r="C900" t="str">
            <v>D4</v>
          </cell>
          <cell r="D900">
            <v>365532.98765604803</v>
          </cell>
          <cell r="E900">
            <v>0</v>
          </cell>
          <cell r="F900">
            <v>0</v>
          </cell>
          <cell r="G900">
            <v>3246862.6435046196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3612395.6311606676</v>
          </cell>
        </row>
        <row r="901">
          <cell r="B901" t="str">
            <v>Residential Docklands AMI</v>
          </cell>
          <cell r="C901" t="str">
            <v>D4.DK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</row>
        <row r="902">
          <cell r="B902" t="str">
            <v>New Tariff 5</v>
          </cell>
          <cell r="C902" t="str">
            <v/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</row>
        <row r="903">
          <cell r="B903" t="str">
            <v>New Tariff 6</v>
          </cell>
          <cell r="C903" t="str">
            <v/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</row>
        <row r="904">
          <cell r="B904" t="str">
            <v>New Tariff 7</v>
          </cell>
          <cell r="C904" t="str">
            <v/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</row>
        <row r="905">
          <cell r="B905" t="str">
            <v>New Tariff 8</v>
          </cell>
          <cell r="C905" t="str">
            <v/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</row>
        <row r="906">
          <cell r="B906" t="str">
            <v>New Tariff 9</v>
          </cell>
          <cell r="C906" t="str">
            <v/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</row>
        <row r="907">
          <cell r="B907" t="str">
            <v>New Tariff 10</v>
          </cell>
          <cell r="C907" t="str">
            <v/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</row>
        <row r="908">
          <cell r="B908" t="str">
            <v>New Tariff 11</v>
          </cell>
          <cell r="C908" t="str">
            <v/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</row>
        <row r="909">
          <cell r="B909" t="str">
            <v>Dedicated circuit</v>
          </cell>
          <cell r="C909" t="str">
            <v>DD1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775436.75607283867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775436.75607283867</v>
          </cell>
        </row>
        <row r="910">
          <cell r="B910" t="str">
            <v>Hot Water Interval</v>
          </cell>
          <cell r="C910" t="str">
            <v>D3.HW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19601.238927518636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19601.238927518636</v>
          </cell>
        </row>
        <row r="911">
          <cell r="B911" t="str">
            <v>Dedicated Circuit AMI - Slab Heat</v>
          </cell>
          <cell r="C911" t="str">
            <v>DCSH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1.4674983386834702E-3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1.4674983386834702E-3</v>
          </cell>
        </row>
        <row r="912">
          <cell r="B912" t="str">
            <v>Dedicated Circuit AMI - Hot Water</v>
          </cell>
          <cell r="C912" t="str">
            <v>DCHW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1.4674983386834702E-3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1.4674983386834702E-3</v>
          </cell>
        </row>
        <row r="913">
          <cell r="B913" t="str">
            <v>New Tariff 4</v>
          </cell>
          <cell r="C913" t="str">
            <v/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</row>
        <row r="914">
          <cell r="B914" t="str">
            <v>New Tariff 5</v>
          </cell>
          <cell r="C914" t="str">
            <v/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</row>
        <row r="915">
          <cell r="B915" t="str">
            <v>New Tariff 6</v>
          </cell>
          <cell r="C915" t="str">
            <v/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</row>
        <row r="916">
          <cell r="B916" t="str">
            <v>New Tariff 7</v>
          </cell>
          <cell r="C916" t="str">
            <v/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</row>
        <row r="917">
          <cell r="B917" t="str">
            <v>New Tariff 8</v>
          </cell>
          <cell r="C917" t="str">
            <v/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</row>
        <row r="918">
          <cell r="B918" t="str">
            <v>New Tariff 9</v>
          </cell>
          <cell r="C918" t="str">
            <v/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</row>
        <row r="919">
          <cell r="B919" t="str">
            <v>New Tariff 10</v>
          </cell>
          <cell r="C919" t="str">
            <v/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</row>
        <row r="920">
          <cell r="B920" t="str">
            <v>New Tariff 11</v>
          </cell>
          <cell r="C920" t="str">
            <v/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</row>
        <row r="921">
          <cell r="B921" t="str">
            <v>Non-Residential Single Rate</v>
          </cell>
          <cell r="C921" t="str">
            <v>ND1</v>
          </cell>
          <cell r="D921">
            <v>869095.49407021969</v>
          </cell>
          <cell r="E921">
            <v>0</v>
          </cell>
          <cell r="F921">
            <v>0</v>
          </cell>
          <cell r="G921">
            <v>4431475.8225546414</v>
          </cell>
          <cell r="H921">
            <v>6853107.5897994991</v>
          </cell>
          <cell r="I921">
            <v>4290704.0284537841</v>
          </cell>
          <cell r="J921">
            <v>1752866.9537730562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18197249.8886512</v>
          </cell>
        </row>
        <row r="922">
          <cell r="B922" t="str">
            <v>Non-Residential Single Rate (R)</v>
          </cell>
          <cell r="C922" t="str">
            <v>ND1.R</v>
          </cell>
          <cell r="D922">
            <v>0</v>
          </cell>
          <cell r="E922">
            <v>0</v>
          </cell>
          <cell r="F922">
            <v>0</v>
          </cell>
          <cell r="G922">
            <v>5.2882440121969292E-2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5.2882440121969292E-2</v>
          </cell>
        </row>
        <row r="923">
          <cell r="B923" t="str">
            <v>New Tariff 2</v>
          </cell>
          <cell r="C923" t="str">
            <v/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</row>
        <row r="924">
          <cell r="B924" t="str">
            <v>New Tariff 3</v>
          </cell>
          <cell r="C924" t="str">
            <v/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</row>
        <row r="925">
          <cell r="B925" t="str">
            <v>New Tariff 4</v>
          </cell>
          <cell r="C925" t="str">
            <v/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</row>
        <row r="926">
          <cell r="B926" t="str">
            <v>New Tariff 5</v>
          </cell>
          <cell r="C926" t="str">
            <v/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</row>
        <row r="927">
          <cell r="B927" t="str">
            <v>New Tariff 6</v>
          </cell>
          <cell r="C927" t="str">
            <v/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</row>
        <row r="928">
          <cell r="B928" t="str">
            <v>New Tariff 7</v>
          </cell>
          <cell r="C928" t="str">
            <v/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</row>
        <row r="929">
          <cell r="B929" t="str">
            <v>New Tariff 8</v>
          </cell>
          <cell r="C929" t="str">
            <v/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</row>
        <row r="930">
          <cell r="B930" t="str">
            <v>New Tariff 9</v>
          </cell>
          <cell r="C930" t="str">
            <v/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</row>
        <row r="931">
          <cell r="B931" t="str">
            <v>New Tariff 10</v>
          </cell>
          <cell r="C931" t="str">
            <v/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</row>
        <row r="932">
          <cell r="B932" t="str">
            <v>New Tariff 11</v>
          </cell>
          <cell r="C932" t="str">
            <v/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</row>
        <row r="933">
          <cell r="B933" t="str">
            <v>Non-Residential Two Rate 5d</v>
          </cell>
          <cell r="C933" t="str">
            <v>ND2</v>
          </cell>
          <cell r="D933">
            <v>1178303.7433763973</v>
          </cell>
          <cell r="E933">
            <v>0</v>
          </cell>
          <cell r="F933">
            <v>0</v>
          </cell>
          <cell r="G933">
            <v>9952994.1652986258</v>
          </cell>
          <cell r="H933">
            <v>24138619.995916493</v>
          </cell>
          <cell r="I933">
            <v>27715961.552769754</v>
          </cell>
          <cell r="J933">
            <v>19810672.90825155</v>
          </cell>
          <cell r="K933">
            <v>5715696.5470564971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88512248.912669316</v>
          </cell>
        </row>
        <row r="934">
          <cell r="B934" t="str">
            <v>Business Sunraysia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7.142122424987711E-2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7.142122424987711E-2</v>
          </cell>
        </row>
        <row r="935">
          <cell r="B935" t="str">
            <v>Non-Residential Interval</v>
          </cell>
          <cell r="C935" t="str">
            <v>ND5</v>
          </cell>
          <cell r="D935">
            <v>202940.22769962909</v>
          </cell>
          <cell r="E935">
            <v>0</v>
          </cell>
          <cell r="F935">
            <v>0</v>
          </cell>
          <cell r="G935">
            <v>1562472.8665513245</v>
          </cell>
          <cell r="H935">
            <v>3558640.6983772498</v>
          </cell>
          <cell r="I935">
            <v>3972199.5460892096</v>
          </cell>
          <cell r="J935">
            <v>2498823.7552510337</v>
          </cell>
          <cell r="K935">
            <v>803724.38299311395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12598801.476961559</v>
          </cell>
        </row>
        <row r="936">
          <cell r="B936" t="str">
            <v>Non-Residential AMI</v>
          </cell>
          <cell r="C936" t="str">
            <v>ND7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</row>
        <row r="937">
          <cell r="B937" t="str">
            <v>New Tariff 4</v>
          </cell>
          <cell r="C937" t="str">
            <v/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</row>
        <row r="938">
          <cell r="B938" t="str">
            <v>New Tariff 5</v>
          </cell>
          <cell r="C938" t="str">
            <v/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</row>
        <row r="939">
          <cell r="B939" t="str">
            <v>New Tariff 6</v>
          </cell>
          <cell r="C939" t="str">
            <v/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</row>
        <row r="940">
          <cell r="B940" t="str">
            <v>New Tariff 7</v>
          </cell>
          <cell r="C940" t="str">
            <v/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</row>
        <row r="941">
          <cell r="B941" t="str">
            <v>New Tariff 8</v>
          </cell>
          <cell r="C941" t="str">
            <v/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</row>
        <row r="942">
          <cell r="B942" t="str">
            <v>New Tariff 9</v>
          </cell>
          <cell r="C942" t="str">
            <v/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</row>
        <row r="943">
          <cell r="B943" t="str">
            <v>New Tariff 10</v>
          </cell>
          <cell r="C943" t="str">
            <v/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</row>
        <row r="944">
          <cell r="B944" t="str">
            <v>New Tariff 11</v>
          </cell>
          <cell r="C944" t="str">
            <v/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</row>
        <row r="945">
          <cell r="B945" t="str">
            <v>Non-Residential Two Rate 7d</v>
          </cell>
          <cell r="C945" t="str">
            <v>ND3</v>
          </cell>
          <cell r="D945">
            <v>243437.40480157998</v>
          </cell>
          <cell r="E945">
            <v>0</v>
          </cell>
          <cell r="F945">
            <v>0</v>
          </cell>
          <cell r="G945">
            <v>1128831.400731975</v>
          </cell>
          <cell r="H945">
            <v>2374710.8676066385</v>
          </cell>
          <cell r="I945">
            <v>2407254.0637738123</v>
          </cell>
          <cell r="J945">
            <v>3027747.0038593099</v>
          </cell>
          <cell r="K945">
            <v>364685.71424912795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9546666.4550224431</v>
          </cell>
        </row>
        <row r="946">
          <cell r="B946" t="str">
            <v>New Tariff  1</v>
          </cell>
          <cell r="C946" t="str">
            <v/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</row>
        <row r="947">
          <cell r="B947" t="str">
            <v>New Tariff  2</v>
          </cell>
          <cell r="C947" t="str">
            <v/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</row>
        <row r="948">
          <cell r="B948" t="str">
            <v>New Tariff  3</v>
          </cell>
          <cell r="C948" t="str">
            <v/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</row>
        <row r="949">
          <cell r="B949" t="str">
            <v>New Tariff  4</v>
          </cell>
          <cell r="C949" t="str">
            <v/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</row>
        <row r="950">
          <cell r="B950" t="str">
            <v>New Tariff  5</v>
          </cell>
          <cell r="C950" t="str">
            <v/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</row>
        <row r="951">
          <cell r="B951" t="str">
            <v>New Tariff  6</v>
          </cell>
          <cell r="C951" t="str">
            <v/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</row>
        <row r="952">
          <cell r="B952" t="str">
            <v>New Tariff  7</v>
          </cell>
          <cell r="C952" t="str">
            <v/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</row>
        <row r="953">
          <cell r="B953" t="str">
            <v>New Tariff  8</v>
          </cell>
          <cell r="C953" t="str">
            <v/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</row>
        <row r="954">
          <cell r="B954" t="str">
            <v>New Tariff  9</v>
          </cell>
          <cell r="C954" t="str">
            <v/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</row>
        <row r="955">
          <cell r="B955" t="str">
            <v>New Tariff  10</v>
          </cell>
          <cell r="C955" t="str">
            <v/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</row>
        <row r="956">
          <cell r="B956" t="str">
            <v>New Tariff  11</v>
          </cell>
          <cell r="C956" t="str">
            <v/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</row>
        <row r="957">
          <cell r="B957" t="str">
            <v>Unmetered supplies</v>
          </cell>
          <cell r="C957" t="str">
            <v>PL2</v>
          </cell>
          <cell r="D957">
            <v>0</v>
          </cell>
          <cell r="E957">
            <v>0</v>
          </cell>
          <cell r="F957">
            <v>0</v>
          </cell>
          <cell r="G957">
            <v>2838376.5224321578</v>
          </cell>
          <cell r="H957">
            <v>0</v>
          </cell>
          <cell r="I957">
            <v>0</v>
          </cell>
          <cell r="J957">
            <v>0</v>
          </cell>
          <cell r="K957">
            <v>1577634.0691557394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4416010.5915878974</v>
          </cell>
        </row>
        <row r="958">
          <cell r="B958" t="str">
            <v>New Tariff 1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</row>
        <row r="959">
          <cell r="B959" t="str">
            <v>New Tariff 2</v>
          </cell>
          <cell r="C959" t="str">
            <v/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</row>
        <row r="960">
          <cell r="B960" t="str">
            <v>Large Low Voltage Demand (kVa)</v>
          </cell>
          <cell r="C960" t="str">
            <v>DLk</v>
          </cell>
          <cell r="D960">
            <v>0</v>
          </cell>
          <cell r="E960">
            <v>0</v>
          </cell>
          <cell r="F960">
            <v>57.615913165723128</v>
          </cell>
          <cell r="G960">
            <v>1.9534660550774612E-2</v>
          </cell>
          <cell r="H960">
            <v>0</v>
          </cell>
          <cell r="I960">
            <v>0</v>
          </cell>
          <cell r="J960">
            <v>0</v>
          </cell>
          <cell r="K960">
            <v>1.1913377147640734E-2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57.647361203421546</v>
          </cell>
        </row>
        <row r="961">
          <cell r="B961" t="str">
            <v>Large Low Voltage Demand Docklands (kVa)</v>
          </cell>
          <cell r="C961" t="str">
            <v>DLDKk</v>
          </cell>
          <cell r="D961">
            <v>0</v>
          </cell>
          <cell r="E961">
            <v>0</v>
          </cell>
          <cell r="F961">
            <v>49.347810530831055</v>
          </cell>
          <cell r="G961">
            <v>1.3255296671579628E-2</v>
          </cell>
          <cell r="H961">
            <v>0</v>
          </cell>
          <cell r="I961">
            <v>0</v>
          </cell>
          <cell r="J961">
            <v>0</v>
          </cell>
          <cell r="K961">
            <v>1.1431925104700825E-2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49.372497752607337</v>
          </cell>
        </row>
        <row r="962">
          <cell r="B962" t="str">
            <v>Large Low Voltage Demand CXX (kVa)</v>
          </cell>
          <cell r="C962" t="str">
            <v>DLCXXk</v>
          </cell>
          <cell r="D962">
            <v>0</v>
          </cell>
          <cell r="E962">
            <v>0</v>
          </cell>
          <cell r="F962">
            <v>66.031677612719321</v>
          </cell>
          <cell r="G962">
            <v>2.3068723419163311E-2</v>
          </cell>
          <cell r="H962">
            <v>0</v>
          </cell>
          <cell r="I962">
            <v>0</v>
          </cell>
          <cell r="J962">
            <v>0</v>
          </cell>
          <cell r="K962">
            <v>1.3787967016959946E-2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66.068534303155445</v>
          </cell>
        </row>
        <row r="963">
          <cell r="B963" t="str">
            <v>New Tariff 6</v>
          </cell>
          <cell r="C963" t="str">
            <v/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</row>
        <row r="964">
          <cell r="B964" t="str">
            <v>New Tariff 7</v>
          </cell>
          <cell r="C964" t="str">
            <v/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</row>
        <row r="965">
          <cell r="B965" t="str">
            <v>New Tariff 8</v>
          </cell>
          <cell r="C965" t="str">
            <v/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</row>
        <row r="966">
          <cell r="B966" t="str">
            <v>New Tariff 9</v>
          </cell>
          <cell r="C966" t="str">
            <v/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</row>
        <row r="967">
          <cell r="B967" t="str">
            <v>New Tariff 10</v>
          </cell>
          <cell r="C967" t="str">
            <v/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</row>
        <row r="968">
          <cell r="B968" t="str">
            <v>New Tariff 11</v>
          </cell>
          <cell r="C968" t="str">
            <v/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</row>
        <row r="969">
          <cell r="B969" t="str">
            <v>Large Low Voltage Demand</v>
          </cell>
          <cell r="C969" t="str">
            <v>DL</v>
          </cell>
          <cell r="D969">
            <v>0</v>
          </cell>
          <cell r="E969">
            <v>19552878.630036894</v>
          </cell>
          <cell r="F969">
            <v>0</v>
          </cell>
          <cell r="G969">
            <v>10949637.882330703</v>
          </cell>
          <cell r="H969">
            <v>0</v>
          </cell>
          <cell r="I969">
            <v>0</v>
          </cell>
          <cell r="J969">
            <v>0</v>
          </cell>
          <cell r="K969">
            <v>4859853.2894746456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35362369.801842242</v>
          </cell>
        </row>
        <row r="970">
          <cell r="B970" t="str">
            <v>Large Low Voltage Demand A</v>
          </cell>
          <cell r="C970" t="str">
            <v>DL.A</v>
          </cell>
          <cell r="D970">
            <v>0</v>
          </cell>
          <cell r="E970">
            <v>73735.692989028059</v>
          </cell>
          <cell r="F970">
            <v>0</v>
          </cell>
          <cell r="G970">
            <v>56761.304635974004</v>
          </cell>
          <cell r="H970">
            <v>0</v>
          </cell>
          <cell r="I970">
            <v>0</v>
          </cell>
          <cell r="J970">
            <v>0</v>
          </cell>
          <cell r="K970">
            <v>31061.000164841163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161557.99778984321</v>
          </cell>
        </row>
        <row r="971">
          <cell r="B971" t="str">
            <v>Large Low Voltage Demand C</v>
          </cell>
          <cell r="C971" t="str">
            <v>DL.C</v>
          </cell>
          <cell r="D971">
            <v>0</v>
          </cell>
          <cell r="E971">
            <v>12624589.609298171</v>
          </cell>
          <cell r="F971">
            <v>0</v>
          </cell>
          <cell r="G971">
            <v>8267354.8042603005</v>
          </cell>
          <cell r="H971">
            <v>0</v>
          </cell>
          <cell r="I971">
            <v>0</v>
          </cell>
          <cell r="J971">
            <v>0</v>
          </cell>
          <cell r="K971">
            <v>3240602.6225812398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24132547.036139712</v>
          </cell>
        </row>
        <row r="972">
          <cell r="B972" t="str">
            <v>Large Low Voltage Demand S</v>
          </cell>
          <cell r="C972" t="str">
            <v>DL.S</v>
          </cell>
          <cell r="D972">
            <v>0</v>
          </cell>
          <cell r="E972">
            <v>1098030.1068985653</v>
          </cell>
          <cell r="F972">
            <v>0</v>
          </cell>
          <cell r="G972">
            <v>442896.46739095234</v>
          </cell>
          <cell r="H972">
            <v>0</v>
          </cell>
          <cell r="I972">
            <v>0</v>
          </cell>
          <cell r="J972">
            <v>0</v>
          </cell>
          <cell r="K972">
            <v>165329.30442021295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1706255.8787097307</v>
          </cell>
        </row>
        <row r="973">
          <cell r="B973" t="str">
            <v>Large Low Voltage Demand Docklands</v>
          </cell>
          <cell r="C973" t="str">
            <v>DL.DK</v>
          </cell>
          <cell r="D973">
            <v>0</v>
          </cell>
          <cell r="E973">
            <v>106485.6399314552</v>
          </cell>
          <cell r="F973">
            <v>0</v>
          </cell>
          <cell r="G973">
            <v>57300.66537822059</v>
          </cell>
          <cell r="H973">
            <v>0</v>
          </cell>
          <cell r="I973">
            <v>0</v>
          </cell>
          <cell r="J973">
            <v>0</v>
          </cell>
          <cell r="K973">
            <v>50217.426411868291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214003.73172154406</v>
          </cell>
        </row>
        <row r="974">
          <cell r="B974" t="str">
            <v>Large Low Voltage Demand CXX</v>
          </cell>
          <cell r="C974" t="str">
            <v>DL.CXX</v>
          </cell>
          <cell r="D974">
            <v>0</v>
          </cell>
          <cell r="E974">
            <v>7011450.8127127569</v>
          </cell>
          <cell r="F974">
            <v>0</v>
          </cell>
          <cell r="G974">
            <v>4125119.1105065118</v>
          </cell>
          <cell r="H974">
            <v>0</v>
          </cell>
          <cell r="I974">
            <v>0</v>
          </cell>
          <cell r="J974">
            <v>0</v>
          </cell>
          <cell r="K974">
            <v>1726055.4014816864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12862625.324700955</v>
          </cell>
        </row>
        <row r="975">
          <cell r="B975" t="str">
            <v>Large Low Voltage Demand EN.R</v>
          </cell>
          <cell r="C975" t="str">
            <v>DL.R</v>
          </cell>
          <cell r="D975">
            <v>0</v>
          </cell>
          <cell r="E975">
            <v>17.004188901770267</v>
          </cell>
          <cell r="F975">
            <v>0</v>
          </cell>
          <cell r="G975">
            <v>2.1839484160593326E-2</v>
          </cell>
          <cell r="H975">
            <v>0</v>
          </cell>
          <cell r="I975">
            <v>0</v>
          </cell>
          <cell r="J975">
            <v>0</v>
          </cell>
          <cell r="K975">
            <v>3.1814392477589829E-3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17.029209825178619</v>
          </cell>
        </row>
        <row r="976">
          <cell r="B976" t="str">
            <v>Large Low Voltage Demand EN.NR</v>
          </cell>
          <cell r="C976" t="str">
            <v>DL.NR</v>
          </cell>
          <cell r="D976">
            <v>0</v>
          </cell>
          <cell r="E976">
            <v>163319.09352972376</v>
          </cell>
          <cell r="F976">
            <v>0</v>
          </cell>
          <cell r="G976">
            <v>213462.7986387198</v>
          </cell>
          <cell r="H976">
            <v>0</v>
          </cell>
          <cell r="I976">
            <v>0</v>
          </cell>
          <cell r="J976">
            <v>0</v>
          </cell>
          <cell r="K976">
            <v>81866.321014345216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458648.21318278875</v>
          </cell>
        </row>
        <row r="977">
          <cell r="B977" t="str">
            <v>Large Low Voltage Demand EN.R CXX</v>
          </cell>
          <cell r="C977" t="str">
            <v>DL.CXXR</v>
          </cell>
          <cell r="D977">
            <v>0</v>
          </cell>
          <cell r="E977">
            <v>4920.5430969134641</v>
          </cell>
          <cell r="F977">
            <v>0</v>
          </cell>
          <cell r="G977">
            <v>36.166185769942544</v>
          </cell>
          <cell r="H977">
            <v>0</v>
          </cell>
          <cell r="I977">
            <v>0</v>
          </cell>
          <cell r="J977">
            <v>0</v>
          </cell>
          <cell r="K977">
            <v>23.349020036794386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4980.058302720201</v>
          </cell>
        </row>
        <row r="978">
          <cell r="B978" t="str">
            <v>Large Low Voltage Demand EN.NR CXX</v>
          </cell>
          <cell r="C978" t="str">
            <v>DL.CXXNR</v>
          </cell>
          <cell r="D978">
            <v>0</v>
          </cell>
          <cell r="E978">
            <v>17.845610056479206</v>
          </cell>
          <cell r="F978">
            <v>0</v>
          </cell>
          <cell r="G978">
            <v>2.1839484160593323E-2</v>
          </cell>
          <cell r="H978">
            <v>0</v>
          </cell>
          <cell r="I978">
            <v>0</v>
          </cell>
          <cell r="J978">
            <v>0</v>
          </cell>
          <cell r="K978">
            <v>5.5411560197118669E-3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17.872990696659514</v>
          </cell>
        </row>
        <row r="979">
          <cell r="B979" t="str">
            <v>New Tariff 10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</row>
        <row r="980">
          <cell r="B980" t="str">
            <v>New Tariff 11</v>
          </cell>
          <cell r="C980" t="str">
            <v/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</row>
        <row r="981">
          <cell r="B981" t="str">
            <v>High Voltage Demand</v>
          </cell>
          <cell r="C981" t="str">
            <v>DH</v>
          </cell>
          <cell r="D981">
            <v>0</v>
          </cell>
          <cell r="E981">
            <v>11608833.72739576</v>
          </cell>
          <cell r="F981">
            <v>0</v>
          </cell>
          <cell r="G981">
            <v>5807006.6570275836</v>
          </cell>
          <cell r="H981">
            <v>0</v>
          </cell>
          <cell r="I981">
            <v>0</v>
          </cell>
          <cell r="J981">
            <v>0</v>
          </cell>
          <cell r="K981">
            <v>1409087.4572167764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18824927.841640122</v>
          </cell>
        </row>
        <row r="982">
          <cell r="B982" t="str">
            <v>High Voltage Demand A</v>
          </cell>
          <cell r="C982" t="str">
            <v>DH.A</v>
          </cell>
          <cell r="D982">
            <v>0</v>
          </cell>
          <cell r="E982">
            <v>119881.29101380805</v>
          </cell>
          <cell r="F982">
            <v>0</v>
          </cell>
          <cell r="G982">
            <v>41448.685256739816</v>
          </cell>
          <cell r="H982">
            <v>0</v>
          </cell>
          <cell r="I982">
            <v>0</v>
          </cell>
          <cell r="J982">
            <v>0</v>
          </cell>
          <cell r="K982">
            <v>12011.303199657183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173341.27947020505</v>
          </cell>
        </row>
        <row r="983">
          <cell r="B983" t="str">
            <v>High Voltage Demand C</v>
          </cell>
          <cell r="C983" t="str">
            <v>DH.C</v>
          </cell>
          <cell r="D983">
            <v>0</v>
          </cell>
          <cell r="E983">
            <v>5756678.4219057038</v>
          </cell>
          <cell r="F983">
            <v>0</v>
          </cell>
          <cell r="G983">
            <v>3234384.6079195817</v>
          </cell>
          <cell r="H983">
            <v>0</v>
          </cell>
          <cell r="I983">
            <v>0</v>
          </cell>
          <cell r="J983">
            <v>0</v>
          </cell>
          <cell r="K983">
            <v>792651.74733545026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9783714.7771607358</v>
          </cell>
        </row>
        <row r="984">
          <cell r="B984" t="str">
            <v>High Voltage Demand D1</v>
          </cell>
          <cell r="C984" t="str">
            <v>DH.D1</v>
          </cell>
          <cell r="D984">
            <v>0</v>
          </cell>
          <cell r="E984">
            <v>665575.39037735667</v>
          </cell>
          <cell r="F984">
            <v>0</v>
          </cell>
          <cell r="G984">
            <v>243201.38651989188</v>
          </cell>
          <cell r="H984">
            <v>0</v>
          </cell>
          <cell r="I984">
            <v>0</v>
          </cell>
          <cell r="J984">
            <v>0</v>
          </cell>
          <cell r="K984">
            <v>81633.105960597633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990409.88285784621</v>
          </cell>
        </row>
        <row r="985">
          <cell r="B985" t="str">
            <v>High Voltage Demand D2</v>
          </cell>
          <cell r="C985" t="str">
            <v>DH.D2</v>
          </cell>
          <cell r="D985">
            <v>0</v>
          </cell>
          <cell r="E985">
            <v>427394.92127566045</v>
          </cell>
          <cell r="F985">
            <v>0</v>
          </cell>
          <cell r="G985">
            <v>66203.997841616321</v>
          </cell>
          <cell r="H985">
            <v>0</v>
          </cell>
          <cell r="I985">
            <v>0</v>
          </cell>
          <cell r="J985">
            <v>0</v>
          </cell>
          <cell r="K985">
            <v>72097.646815871427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565696.56593314826</v>
          </cell>
        </row>
        <row r="986">
          <cell r="B986" t="str">
            <v>High Voltage Demand Docklands</v>
          </cell>
          <cell r="C986" t="str">
            <v>DH.DK</v>
          </cell>
          <cell r="D986">
            <v>0</v>
          </cell>
          <cell r="E986">
            <v>25138.82170928613</v>
          </cell>
          <cell r="F986">
            <v>0</v>
          </cell>
          <cell r="G986">
            <v>10125.740097185027</v>
          </cell>
          <cell r="H986">
            <v>0</v>
          </cell>
          <cell r="I986">
            <v>0</v>
          </cell>
          <cell r="J986">
            <v>0</v>
          </cell>
          <cell r="K986">
            <v>1913.6745013785476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37178.236307849707</v>
          </cell>
        </row>
        <row r="987">
          <cell r="B987" t="str">
            <v>High Voltage Demand D3</v>
          </cell>
          <cell r="C987" t="str">
            <v>DH.D3</v>
          </cell>
          <cell r="D987">
            <v>0</v>
          </cell>
          <cell r="E987">
            <v>489562.25218625972</v>
          </cell>
          <cell r="F987">
            <v>0</v>
          </cell>
          <cell r="G987">
            <v>153070.01046334789</v>
          </cell>
          <cell r="H987">
            <v>0</v>
          </cell>
          <cell r="I987">
            <v>0</v>
          </cell>
          <cell r="J987">
            <v>0</v>
          </cell>
          <cell r="K987">
            <v>20425.505215938305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663057.76786554593</v>
          </cell>
        </row>
        <row r="988">
          <cell r="B988" t="str">
            <v>High Voltage Demand D4</v>
          </cell>
          <cell r="C988" t="str">
            <v>DH.D4</v>
          </cell>
          <cell r="D988">
            <v>0</v>
          </cell>
          <cell r="E988">
            <v>285282.00543582044</v>
          </cell>
          <cell r="F988">
            <v>0</v>
          </cell>
          <cell r="G988">
            <v>166385.7328052214</v>
          </cell>
          <cell r="H988">
            <v>0</v>
          </cell>
          <cell r="I988">
            <v>0</v>
          </cell>
          <cell r="J988">
            <v>0</v>
          </cell>
          <cell r="K988">
            <v>54596.137025591481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506263.87526663335</v>
          </cell>
        </row>
        <row r="989">
          <cell r="B989" t="str">
            <v>High Voltage Demand D5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6.1357163009578587E-3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6.1357163009578587E-3</v>
          </cell>
        </row>
        <row r="990">
          <cell r="B990" t="str">
            <v>High Voltage Demand EN.R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1.278103619184935E-2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1.278103619184935E-2</v>
          </cell>
        </row>
        <row r="991">
          <cell r="B991" t="str">
            <v>High Voltage Demand EN.NR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1.278103619184935E-2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1.278103619184935E-2</v>
          </cell>
        </row>
        <row r="992">
          <cell r="B992" t="str">
            <v>New Tariff 11</v>
          </cell>
          <cell r="C992" t="str">
            <v/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</row>
        <row r="993">
          <cell r="B993" t="str">
            <v>New Tariff 1</v>
          </cell>
          <cell r="C993" t="str">
            <v/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</row>
        <row r="994">
          <cell r="B994" t="str">
            <v>New Tariff 2</v>
          </cell>
          <cell r="C994" t="str">
            <v/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</row>
        <row r="995">
          <cell r="B995" t="str">
            <v>High Voltage Demand (kVa)</v>
          </cell>
          <cell r="C995" t="str">
            <v>DHk</v>
          </cell>
          <cell r="D995">
            <v>0</v>
          </cell>
          <cell r="E995">
            <v>0</v>
          </cell>
          <cell r="F995">
            <v>44.481414594099171</v>
          </cell>
          <cell r="G995">
            <v>1.1301619548397189E-2</v>
          </cell>
          <cell r="H995">
            <v>0</v>
          </cell>
          <cell r="I995">
            <v>0</v>
          </cell>
          <cell r="J995">
            <v>0</v>
          </cell>
          <cell r="K995">
            <v>3.0524672516797718E-3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44.495768680899246</v>
          </cell>
        </row>
        <row r="996">
          <cell r="B996" t="str">
            <v>High Voltage Demand Docklands (kVa)</v>
          </cell>
          <cell r="C996" t="str">
            <v>DHDKk</v>
          </cell>
          <cell r="D996">
            <v>0</v>
          </cell>
          <cell r="E996">
            <v>0</v>
          </cell>
          <cell r="F996">
            <v>23.424422727018513</v>
          </cell>
          <cell r="G996">
            <v>8.155518331941964E-3</v>
          </cell>
          <cell r="H996">
            <v>0</v>
          </cell>
          <cell r="I996">
            <v>0</v>
          </cell>
          <cell r="J996">
            <v>0</v>
          </cell>
          <cell r="K996">
            <v>3.8296291593160319E-3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23.436407874509772</v>
          </cell>
        </row>
        <row r="997">
          <cell r="B997" t="str">
            <v>New Tariff 5</v>
          </cell>
          <cell r="C997" t="str">
            <v/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</row>
        <row r="998">
          <cell r="B998" t="str">
            <v>New Tariff 6</v>
          </cell>
          <cell r="C998" t="str">
            <v/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</row>
        <row r="999">
          <cell r="B999" t="str">
            <v>New Tariff 7</v>
          </cell>
          <cell r="C999" t="str">
            <v/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</row>
        <row r="1000">
          <cell r="B1000" t="str">
            <v>New Tariff 8</v>
          </cell>
          <cell r="C1000" t="str">
            <v/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</row>
        <row r="1001">
          <cell r="B1001" t="str">
            <v>New Tariff 9</v>
          </cell>
          <cell r="C1001" t="str">
            <v/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</row>
        <row r="1002">
          <cell r="B1002" t="str">
            <v>New Tariff 10</v>
          </cell>
          <cell r="C1002" t="str">
            <v/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</row>
        <row r="1003">
          <cell r="B1003" t="str">
            <v>New Tariff 11</v>
          </cell>
          <cell r="C1003" t="str">
            <v/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</row>
        <row r="1004">
          <cell r="B1004" t="str">
            <v>New Tariff 12</v>
          </cell>
          <cell r="C1004" t="str">
            <v/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</row>
        <row r="1005">
          <cell r="B1005" t="str">
            <v>New Tariff 1</v>
          </cell>
          <cell r="C1005" t="str">
            <v/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</row>
        <row r="1006">
          <cell r="B1006" t="str">
            <v>Subtransmission Demand A</v>
          </cell>
          <cell r="C1006" t="str">
            <v>DS.A</v>
          </cell>
          <cell r="D1006">
            <v>0</v>
          </cell>
          <cell r="E1006">
            <v>180310.98282174257</v>
          </cell>
          <cell r="F1006">
            <v>0</v>
          </cell>
          <cell r="G1006">
            <v>602579.29683021549</v>
          </cell>
          <cell r="H1006">
            <v>0</v>
          </cell>
          <cell r="I1006">
            <v>0</v>
          </cell>
          <cell r="J1006">
            <v>0</v>
          </cell>
          <cell r="K1006">
            <v>23171.803715902111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806062.08336786018</v>
          </cell>
        </row>
        <row r="1007">
          <cell r="B1007" t="str">
            <v>Subtransmission Demand G</v>
          </cell>
          <cell r="C1007" t="str">
            <v>DS.G</v>
          </cell>
          <cell r="D1007">
            <v>0</v>
          </cell>
          <cell r="E1007">
            <v>314459.17951382912</v>
          </cell>
          <cell r="F1007">
            <v>0</v>
          </cell>
          <cell r="G1007">
            <v>1044534.1819407057</v>
          </cell>
          <cell r="H1007">
            <v>0</v>
          </cell>
          <cell r="I1007">
            <v>0</v>
          </cell>
          <cell r="J1007">
            <v>0</v>
          </cell>
          <cell r="K1007">
            <v>49894.383418636127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1408887.744873171</v>
          </cell>
        </row>
        <row r="1008">
          <cell r="B1008" t="str">
            <v>Subtransmission Demand S</v>
          </cell>
          <cell r="C1008" t="str">
            <v>DS.S</v>
          </cell>
          <cell r="D1008">
            <v>0</v>
          </cell>
          <cell r="E1008">
            <v>384481.42029449547</v>
          </cell>
          <cell r="F1008">
            <v>0</v>
          </cell>
          <cell r="G1008">
            <v>955814.78919992573</v>
          </cell>
          <cell r="H1008">
            <v>0</v>
          </cell>
          <cell r="I1008">
            <v>0</v>
          </cell>
          <cell r="J1008">
            <v>0</v>
          </cell>
          <cell r="K1008">
            <v>53162.641800206402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1393458.8512946276</v>
          </cell>
        </row>
        <row r="1009">
          <cell r="B1009" t="str">
            <v>Subtransmission Demand (kVa)</v>
          </cell>
          <cell r="C1009" t="str">
            <v>DSk</v>
          </cell>
          <cell r="D1009">
            <v>0</v>
          </cell>
          <cell r="E1009">
            <v>0</v>
          </cell>
          <cell r="F1009">
            <v>3.7516689095925719</v>
          </cell>
          <cell r="G1009">
            <v>5.1130156750836932E-3</v>
          </cell>
          <cell r="H1009">
            <v>0</v>
          </cell>
          <cell r="I1009">
            <v>0</v>
          </cell>
          <cell r="J1009">
            <v>0</v>
          </cell>
          <cell r="K1009">
            <v>2.3686494341442028E-4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3.7570187902110699</v>
          </cell>
        </row>
        <row r="1010">
          <cell r="B1010" t="str">
            <v>New Tariff 5</v>
          </cell>
          <cell r="C1010" t="str">
            <v/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</row>
        <row r="1011">
          <cell r="B1011" t="str">
            <v>New Tariff 6</v>
          </cell>
          <cell r="C1011" t="str">
            <v/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</row>
        <row r="1012">
          <cell r="B1012" t="str">
            <v>New Tariff 7</v>
          </cell>
          <cell r="C1012" t="str">
            <v/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</row>
        <row r="1013">
          <cell r="B1013" t="str">
            <v>New Tariff 8</v>
          </cell>
          <cell r="C1013" t="str">
            <v/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</row>
        <row r="1014">
          <cell r="B1014" t="str">
            <v>New Tariff 9</v>
          </cell>
          <cell r="C1014" t="str">
            <v/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</row>
        <row r="1015">
          <cell r="B1015" t="str">
            <v>New Tariff 10</v>
          </cell>
          <cell r="C1015" t="str">
            <v/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</row>
        <row r="1016">
          <cell r="B1016" t="str">
            <v>New Tariff 11</v>
          </cell>
          <cell r="C1016" t="str">
            <v/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</row>
        <row r="1017">
          <cell r="B1017" t="str">
            <v>Total Distribution Revenue</v>
          </cell>
          <cell r="D1017">
            <v>17221799.684564263</v>
          </cell>
          <cell r="E1017">
            <v>60893043.392222181</v>
          </cell>
          <cell r="F1017">
            <v>244.65290753998377</v>
          </cell>
          <cell r="G1017">
            <v>154409915.34710744</v>
          </cell>
          <cell r="H1017">
            <v>89367433.145889282</v>
          </cell>
          <cell r="I1017">
            <v>40254484.498324722</v>
          </cell>
          <cell r="J1017">
            <v>27595706.31169216</v>
          </cell>
          <cell r="K1017">
            <v>24974016.875524875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414716643.90823257</v>
          </cell>
        </row>
        <row r="1025">
          <cell r="E1025" t="str">
            <v>Revenue from demand charges</v>
          </cell>
          <cell r="G1025" t="str">
            <v>Revenue from peak charges</v>
          </cell>
          <cell r="K1025" t="str">
            <v>Revenue from off peak charges</v>
          </cell>
          <cell r="M1025" t="str">
            <v>Summer Time of Use Tariffs</v>
          </cell>
          <cell r="Q1025" t="str">
            <v>Winter Time of use tariffs</v>
          </cell>
        </row>
        <row r="1026">
          <cell r="B1026" t="str">
            <v>Network Tariffs</v>
          </cell>
          <cell r="C1026" t="str">
            <v>Network Tariff Category</v>
          </cell>
          <cell r="D1026" t="str">
            <v>Standing revenue</v>
          </cell>
          <cell r="E1026" t="str">
            <v>kW</v>
          </cell>
          <cell r="F1026" t="str">
            <v>kVA</v>
          </cell>
          <cell r="G1026" t="str">
            <v>Block1</v>
          </cell>
          <cell r="H1026" t="str">
            <v>Block 2</v>
          </cell>
          <cell r="I1026" t="str">
            <v>Block 3</v>
          </cell>
          <cell r="J1026" t="str">
            <v>Block 4</v>
          </cell>
          <cell r="K1026" t="str">
            <v>Block 1</v>
          </cell>
          <cell r="L1026" t="str">
            <v>Block 2</v>
          </cell>
          <cell r="M1026" t="str">
            <v>Block 1</v>
          </cell>
          <cell r="N1026" t="str">
            <v>Block 2</v>
          </cell>
          <cell r="O1026" t="str">
            <v>Block 3</v>
          </cell>
          <cell r="P1026" t="str">
            <v>Block 4</v>
          </cell>
          <cell r="Q1026" t="str">
            <v>Block1</v>
          </cell>
          <cell r="R1026" t="str">
            <v>Block 2</v>
          </cell>
          <cell r="S1026" t="str">
            <v>Block 3</v>
          </cell>
          <cell r="T1026" t="str">
            <v>Block 4</v>
          </cell>
          <cell r="U1026" t="str">
            <v>Total Revenue</v>
          </cell>
        </row>
        <row r="1027">
          <cell r="D1027" t="str">
            <v>$ pa</v>
          </cell>
          <cell r="E1027" t="str">
            <v>$ pa</v>
          </cell>
          <cell r="F1027" t="str">
            <v>$ pa</v>
          </cell>
          <cell r="G1027" t="str">
            <v>$ pa</v>
          </cell>
          <cell r="H1027" t="str">
            <v>$ pa</v>
          </cell>
          <cell r="I1027" t="str">
            <v>$ pa</v>
          </cell>
          <cell r="J1027" t="str">
            <v>$ pa</v>
          </cell>
          <cell r="K1027" t="str">
            <v>$ pa</v>
          </cell>
          <cell r="L1027" t="str">
            <v>$ pa</v>
          </cell>
          <cell r="M1027" t="str">
            <v>c/kWh</v>
          </cell>
          <cell r="N1027" t="str">
            <v>c/kWh</v>
          </cell>
          <cell r="O1027" t="str">
            <v>c/kWh</v>
          </cell>
          <cell r="P1027" t="str">
            <v>c/kWh</v>
          </cell>
          <cell r="Q1027" t="str">
            <v>c/kWh</v>
          </cell>
          <cell r="R1027" t="str">
            <v>c/kWh</v>
          </cell>
          <cell r="S1027" t="str">
            <v>c/kWh</v>
          </cell>
          <cell r="T1027" t="str">
            <v>c/kWh</v>
          </cell>
          <cell r="U1027" t="str">
            <v>$ pa</v>
          </cell>
        </row>
        <row r="1028">
          <cell r="B1028" t="str">
            <v>Residential Single Rate</v>
          </cell>
          <cell r="C1028" t="str">
            <v>D1</v>
          </cell>
          <cell r="D1028">
            <v>12863756.216702249</v>
          </cell>
          <cell r="E1028">
            <v>0</v>
          </cell>
          <cell r="F1028">
            <v>0</v>
          </cell>
          <cell r="G1028">
            <v>85022374.610425055</v>
          </cell>
          <cell r="H1028">
            <v>50081572.79053621</v>
          </cell>
          <cell r="I1028">
            <v>1726387.4387740851</v>
          </cell>
          <cell r="J1028">
            <v>386982.54566559487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150081073.60210317</v>
          </cell>
        </row>
        <row r="1029">
          <cell r="B1029" t="str">
            <v>ClimateSaver</v>
          </cell>
          <cell r="C1029" t="str">
            <v>D1.CS</v>
          </cell>
          <cell r="D1029">
            <v>0</v>
          </cell>
          <cell r="E1029">
            <v>0</v>
          </cell>
          <cell r="F1029">
            <v>0</v>
          </cell>
          <cell r="G1029">
            <v>713456.45875319885</v>
          </cell>
          <cell r="H1029">
            <v>199160.02305431414</v>
          </cell>
          <cell r="I1029">
            <v>4726.1187490500979</v>
          </cell>
          <cell r="J1029">
            <v>7.0311665166625383</v>
          </cell>
          <cell r="K1029">
            <v>546735.3387530488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1464084.9704761286</v>
          </cell>
        </row>
        <row r="1030">
          <cell r="B1030" t="str">
            <v>ClimateSaver Interval</v>
          </cell>
          <cell r="C1030" t="str">
            <v>D3.CS</v>
          </cell>
          <cell r="D1030">
            <v>0</v>
          </cell>
          <cell r="E1030">
            <v>0</v>
          </cell>
          <cell r="F1030">
            <v>0</v>
          </cell>
          <cell r="G1030">
            <v>205780.83329385871</v>
          </cell>
          <cell r="H1030">
            <v>60017.589953667295</v>
          </cell>
          <cell r="I1030">
            <v>859.40428515670897</v>
          </cell>
          <cell r="J1030">
            <v>373.86883631637858</v>
          </cell>
          <cell r="K1030">
            <v>193856.24947574074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460887.94584473979</v>
          </cell>
        </row>
        <row r="1031">
          <cell r="B1031" t="str">
            <v>New Tariff 3</v>
          </cell>
          <cell r="C1031" t="str">
            <v/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</row>
        <row r="1032">
          <cell r="B1032" t="str">
            <v>New Tariff 4</v>
          </cell>
          <cell r="C1032" t="str">
            <v/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</row>
        <row r="1033">
          <cell r="B1033" t="str">
            <v>New Tariff 5</v>
          </cell>
          <cell r="C1033" t="str">
            <v/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</row>
        <row r="1034">
          <cell r="B1034" t="str">
            <v>New Tariff 6</v>
          </cell>
          <cell r="C1034" t="str">
            <v/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</row>
        <row r="1035">
          <cell r="B1035" t="str">
            <v>New Tariff 7</v>
          </cell>
          <cell r="C1035" t="str">
            <v/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</row>
        <row r="1036">
          <cell r="B1036" t="str">
            <v>New Tariff 8</v>
          </cell>
          <cell r="C1036" t="str">
            <v/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</row>
        <row r="1037">
          <cell r="B1037" t="str">
            <v>New Tariff 9</v>
          </cell>
          <cell r="C1037" t="str">
            <v/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</row>
        <row r="1038">
          <cell r="B1038" t="str">
            <v>New Tariff 10</v>
          </cell>
          <cell r="C1038" t="str">
            <v/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</row>
        <row r="1039">
          <cell r="B1039" t="str">
            <v>New Tariff 11</v>
          </cell>
          <cell r="C1039" t="str">
            <v/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</row>
        <row r="1040">
          <cell r="B1040" t="str">
            <v>Residential Two Rate 5d</v>
          </cell>
          <cell r="C1040" t="str">
            <v>D2</v>
          </cell>
          <cell r="D1040">
            <v>1372164.9466110084</v>
          </cell>
          <cell r="E1040">
            <v>0</v>
          </cell>
          <cell r="F1040">
            <v>0</v>
          </cell>
          <cell r="G1040">
            <v>7257267.3411065666</v>
          </cell>
          <cell r="H1040">
            <v>1918554.3554529813</v>
          </cell>
          <cell r="I1040">
            <v>63871.605869401727</v>
          </cell>
          <cell r="J1040">
            <v>21977.42506852515</v>
          </cell>
          <cell r="K1040">
            <v>1885546.2907099726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12519381.964818455</v>
          </cell>
        </row>
        <row r="1041">
          <cell r="B1041" t="str">
            <v>Docklands Two Rate 5d</v>
          </cell>
          <cell r="C1041" t="str">
            <v>D2.DK</v>
          </cell>
          <cell r="D1041">
            <v>16839.948886258215</v>
          </cell>
          <cell r="E1041">
            <v>0</v>
          </cell>
          <cell r="F1041">
            <v>0</v>
          </cell>
          <cell r="G1041">
            <v>170439.63007272372</v>
          </cell>
          <cell r="H1041">
            <v>44950.94326033425</v>
          </cell>
          <cell r="I1041">
            <v>10695.260372778441</v>
          </cell>
          <cell r="J1041">
            <v>6651.9576487789245</v>
          </cell>
          <cell r="K1041">
            <v>21752.347196142731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271330.08743701625</v>
          </cell>
        </row>
        <row r="1042">
          <cell r="B1042" t="str">
            <v>Residential Interval</v>
          </cell>
          <cell r="C1042" t="str">
            <v>D3</v>
          </cell>
          <cell r="D1042">
            <v>376200.90029580466</v>
          </cell>
          <cell r="E1042">
            <v>0</v>
          </cell>
          <cell r="F1042">
            <v>0</v>
          </cell>
          <cell r="G1042">
            <v>2908554.7628688836</v>
          </cell>
          <cell r="H1042">
            <v>1065179.6305679842</v>
          </cell>
          <cell r="I1042">
            <v>94290.6546532176</v>
          </cell>
          <cell r="J1042">
            <v>97190.894833031285</v>
          </cell>
          <cell r="K1042">
            <v>343851.56015474471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4885268.4033736661</v>
          </cell>
        </row>
        <row r="1043">
          <cell r="B1043" t="str">
            <v>Residential AMI</v>
          </cell>
          <cell r="C1043" t="str">
            <v>D4</v>
          </cell>
          <cell r="D1043">
            <v>420160.86094344477</v>
          </cell>
          <cell r="E1043">
            <v>0</v>
          </cell>
          <cell r="F1043">
            <v>0</v>
          </cell>
          <cell r="G1043">
            <v>3830536.0123236673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4250696.8732671123</v>
          </cell>
        </row>
        <row r="1044">
          <cell r="B1044" t="str">
            <v>Residential Docklands AMI</v>
          </cell>
          <cell r="C1044" t="str">
            <v>D4.DK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</row>
        <row r="1045">
          <cell r="B1045" t="str">
            <v>New Tariff 5</v>
          </cell>
          <cell r="C1045" t="str">
            <v/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</row>
        <row r="1046">
          <cell r="B1046" t="str">
            <v>New Tariff 6</v>
          </cell>
          <cell r="C1046" t="str">
            <v/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</row>
        <row r="1047">
          <cell r="B1047" t="str">
            <v>New Tariff 7</v>
          </cell>
          <cell r="C1047" t="str">
            <v/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</row>
        <row r="1048">
          <cell r="B1048" t="str">
            <v>New Tariff 8</v>
          </cell>
          <cell r="C1048" t="str">
            <v/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</row>
        <row r="1049">
          <cell r="B1049" t="str">
            <v>New Tariff 9</v>
          </cell>
          <cell r="C1049" t="str">
            <v/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</row>
        <row r="1050">
          <cell r="B1050" t="str">
            <v>New Tariff 10</v>
          </cell>
          <cell r="C1050" t="str">
            <v/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</row>
        <row r="1051">
          <cell r="B1051" t="str">
            <v>New Tariff 11</v>
          </cell>
          <cell r="C1051" t="str">
            <v/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</row>
        <row r="1052">
          <cell r="B1052" t="str">
            <v>Dedicated circuit</v>
          </cell>
          <cell r="C1052" t="str">
            <v>DD1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723733.40881231707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723733.40881231707</v>
          </cell>
        </row>
        <row r="1053">
          <cell r="B1053" t="str">
            <v>Hot Water Interval</v>
          </cell>
          <cell r="C1053" t="str">
            <v>D3.HW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18294.298477418597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18294.298477418597</v>
          </cell>
        </row>
        <row r="1054">
          <cell r="B1054" t="str">
            <v>Dedicated Circuit AMI - Slab Heat</v>
          </cell>
          <cell r="C1054" t="str">
            <v>DCSH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1.3696508022919105E-3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1.3696508022919105E-3</v>
          </cell>
        </row>
        <row r="1055">
          <cell r="B1055" t="str">
            <v>Dedicated Circuit AMI - Hot Water</v>
          </cell>
          <cell r="C1055" t="str">
            <v>DCHW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1.3696508022919105E-3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1.3696508022919105E-3</v>
          </cell>
        </row>
        <row r="1056">
          <cell r="B1056" t="str">
            <v>New Tariff 4</v>
          </cell>
          <cell r="C1056" t="str">
            <v/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</row>
        <row r="1057">
          <cell r="B1057" t="str">
            <v>New Tariff 5</v>
          </cell>
          <cell r="C1057" t="str">
            <v/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</row>
        <row r="1058">
          <cell r="B1058" t="str">
            <v>New Tariff 6</v>
          </cell>
          <cell r="C1058" t="str">
            <v/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</row>
        <row r="1059">
          <cell r="B1059" t="str">
            <v>New Tariff 7</v>
          </cell>
          <cell r="C1059" t="str">
            <v/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</row>
        <row r="1060">
          <cell r="B1060" t="str">
            <v>New Tariff 8</v>
          </cell>
          <cell r="C1060" t="str">
            <v/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B1061" t="str">
            <v>New Tariff 9</v>
          </cell>
          <cell r="C1061" t="str">
            <v/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</row>
        <row r="1062">
          <cell r="B1062" t="str">
            <v>New Tariff 10</v>
          </cell>
          <cell r="C1062" t="str">
            <v/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</row>
        <row r="1063">
          <cell r="B1063" t="str">
            <v>New Tariff 11</v>
          </cell>
          <cell r="C1063" t="str">
            <v/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</row>
        <row r="1064">
          <cell r="B1064" t="str">
            <v>Non-Residential Single Rate</v>
          </cell>
          <cell r="C1064" t="str">
            <v>ND1</v>
          </cell>
          <cell r="D1064">
            <v>851420.73612261214</v>
          </cell>
          <cell r="E1064">
            <v>0</v>
          </cell>
          <cell r="F1064">
            <v>0</v>
          </cell>
          <cell r="G1064">
            <v>4400433.6007452393</v>
          </cell>
          <cell r="H1064">
            <v>6805101.9829983739</v>
          </cell>
          <cell r="I1064">
            <v>4260647.9046018049</v>
          </cell>
          <cell r="J1064">
            <v>1740588.2261075568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18058192.450575586</v>
          </cell>
        </row>
        <row r="1065">
          <cell r="B1065" t="str">
            <v>Non-Residential Single Rate (R)</v>
          </cell>
          <cell r="C1065" t="str">
            <v>ND1.R</v>
          </cell>
          <cell r="D1065">
            <v>0</v>
          </cell>
          <cell r="E1065">
            <v>0</v>
          </cell>
          <cell r="F1065">
            <v>0</v>
          </cell>
          <cell r="G1065">
            <v>5.2881213084268165E-2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5.2881213084268165E-2</v>
          </cell>
        </row>
        <row r="1066">
          <cell r="B1066" t="str">
            <v>New Tariff 2</v>
          </cell>
          <cell r="C1066" t="str">
            <v/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</row>
        <row r="1067">
          <cell r="B1067" t="str">
            <v>New Tariff 3</v>
          </cell>
          <cell r="C1067" t="str">
            <v/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</row>
        <row r="1068">
          <cell r="B1068" t="str">
            <v>New Tariff 4</v>
          </cell>
          <cell r="C1068" t="str">
            <v/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</row>
        <row r="1069">
          <cell r="B1069" t="str">
            <v>New Tariff 5</v>
          </cell>
          <cell r="C1069" t="str">
            <v/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</row>
        <row r="1070">
          <cell r="B1070" t="str">
            <v>New Tariff 6</v>
          </cell>
          <cell r="C1070" t="str">
            <v/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</row>
        <row r="1071">
          <cell r="B1071" t="str">
            <v>New Tariff 7</v>
          </cell>
          <cell r="C1071" t="str">
            <v/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</row>
        <row r="1072">
          <cell r="B1072" t="str">
            <v>New Tariff 8</v>
          </cell>
          <cell r="C1072" t="str">
            <v/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</row>
        <row r="1073">
          <cell r="B1073" t="str">
            <v>New Tariff 9</v>
          </cell>
          <cell r="C1073" t="str">
            <v/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</row>
        <row r="1074">
          <cell r="B1074" t="str">
            <v>New Tariff 10</v>
          </cell>
          <cell r="C1074" t="str">
            <v/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</row>
        <row r="1075">
          <cell r="B1075" t="str">
            <v>New Tariff 11</v>
          </cell>
          <cell r="C1075" t="str">
            <v/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</row>
        <row r="1076">
          <cell r="B1076" t="str">
            <v>Non-Residential Two Rate 5d</v>
          </cell>
          <cell r="C1076" t="str">
            <v>ND2</v>
          </cell>
          <cell r="D1076">
            <v>1213780.296654013</v>
          </cell>
          <cell r="E1076">
            <v>0</v>
          </cell>
          <cell r="F1076">
            <v>0</v>
          </cell>
          <cell r="G1076">
            <v>10284212.26330707</v>
          </cell>
          <cell r="H1076">
            <v>24941910.711334705</v>
          </cell>
          <cell r="I1076">
            <v>28638299.888101038</v>
          </cell>
          <cell r="J1076">
            <v>20469937.17506041</v>
          </cell>
          <cell r="K1076">
            <v>5951322.8997238092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91499463.234181046</v>
          </cell>
        </row>
        <row r="1077">
          <cell r="B1077" t="str">
            <v>Business Sunraysia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7.1419567054509192E-2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7.1419567054509192E-2</v>
          </cell>
        </row>
        <row r="1078">
          <cell r="B1078" t="str">
            <v>Non-Residential Interval</v>
          </cell>
          <cell r="C1078" t="str">
            <v>ND5</v>
          </cell>
          <cell r="D1078">
            <v>209050.38379531205</v>
          </cell>
          <cell r="E1078">
            <v>0</v>
          </cell>
          <cell r="F1078">
            <v>0</v>
          </cell>
          <cell r="G1078">
            <v>1614469.208803114</v>
          </cell>
          <cell r="H1078">
            <v>3677065.9866911396</v>
          </cell>
          <cell r="I1078">
            <v>4104387.3437222843</v>
          </cell>
          <cell r="J1078">
            <v>2581980.2042277851</v>
          </cell>
          <cell r="K1078">
            <v>836857.46543640434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13023810.59267604</v>
          </cell>
        </row>
        <row r="1079">
          <cell r="B1079" t="str">
            <v>Non-Residential AMI</v>
          </cell>
          <cell r="C1079" t="str">
            <v>ND7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</row>
        <row r="1080">
          <cell r="B1080" t="str">
            <v>New Tariff 4</v>
          </cell>
          <cell r="C1080" t="str">
            <v/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</row>
        <row r="1081">
          <cell r="B1081" t="str">
            <v>New Tariff 5</v>
          </cell>
          <cell r="C1081" t="str">
            <v/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</row>
        <row r="1082">
          <cell r="B1082" t="str">
            <v>New Tariff 6</v>
          </cell>
          <cell r="C1082" t="str">
            <v/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</row>
        <row r="1083">
          <cell r="B1083" t="str">
            <v>New Tariff 7</v>
          </cell>
          <cell r="C1083" t="str">
            <v/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</row>
        <row r="1084">
          <cell r="B1084" t="str">
            <v>New Tariff 8</v>
          </cell>
          <cell r="C1084" t="str">
            <v/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</row>
        <row r="1085">
          <cell r="B1085" t="str">
            <v>New Tariff 9</v>
          </cell>
          <cell r="C1085" t="str">
            <v/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</row>
        <row r="1086">
          <cell r="B1086" t="str">
            <v>New Tariff 10</v>
          </cell>
          <cell r="C1086" t="str">
            <v/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</row>
        <row r="1087">
          <cell r="B1087" t="str">
            <v>New Tariff 11</v>
          </cell>
          <cell r="C1087" t="str">
            <v/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</row>
        <row r="1088">
          <cell r="B1088" t="str">
            <v>Non-Residential Two Rate 7d</v>
          </cell>
          <cell r="C1088" t="str">
            <v>ND3</v>
          </cell>
          <cell r="D1088">
            <v>238439.81621129301</v>
          </cell>
          <cell r="E1088">
            <v>0</v>
          </cell>
          <cell r="F1088">
            <v>0</v>
          </cell>
          <cell r="G1088">
            <v>1089305.0260651833</v>
          </cell>
          <cell r="H1088">
            <v>2291559.6446538949</v>
          </cell>
          <cell r="I1088">
            <v>2322963.3309139875</v>
          </cell>
          <cell r="J1088">
            <v>2921729.5220695608</v>
          </cell>
          <cell r="K1088">
            <v>347319.32236265758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9211316.6622765772</v>
          </cell>
        </row>
        <row r="1089">
          <cell r="B1089" t="str">
            <v>New Tariff  1</v>
          </cell>
          <cell r="C1089" t="str">
            <v/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B1090" t="str">
            <v>New Tariff  2</v>
          </cell>
          <cell r="C1090" t="str">
            <v/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</row>
        <row r="1091">
          <cell r="B1091" t="str">
            <v>New Tariff  3</v>
          </cell>
          <cell r="C1091" t="str">
            <v/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</row>
        <row r="1092">
          <cell r="B1092" t="str">
            <v>New Tariff  4</v>
          </cell>
          <cell r="C1092" t="str">
            <v/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</row>
        <row r="1093">
          <cell r="B1093" t="str">
            <v>New Tariff  5</v>
          </cell>
          <cell r="C1093" t="str">
            <v/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</row>
        <row r="1094">
          <cell r="B1094" t="str">
            <v>New Tariff  6</v>
          </cell>
          <cell r="C1094" t="str">
            <v/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</row>
        <row r="1095">
          <cell r="B1095" t="str">
            <v>New Tariff  7</v>
          </cell>
          <cell r="C1095" t="str">
            <v/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</row>
        <row r="1096">
          <cell r="B1096" t="str">
            <v>New Tariff  8</v>
          </cell>
          <cell r="C1096" t="str">
            <v/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</row>
        <row r="1097">
          <cell r="B1097" t="str">
            <v>New Tariff  9</v>
          </cell>
          <cell r="C1097" t="str">
            <v/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B1098" t="str">
            <v>New Tariff  10</v>
          </cell>
          <cell r="C1098" t="str">
            <v/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B1099" t="str">
            <v>New Tariff  11</v>
          </cell>
          <cell r="C1099" t="str">
            <v/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</row>
        <row r="1100">
          <cell r="B1100" t="str">
            <v>Unmetered supplies</v>
          </cell>
          <cell r="C1100" t="str">
            <v>PL2</v>
          </cell>
          <cell r="D1100">
            <v>0</v>
          </cell>
          <cell r="E1100">
            <v>0</v>
          </cell>
          <cell r="F1100">
            <v>0</v>
          </cell>
          <cell r="G1100">
            <v>2925084.5360594555</v>
          </cell>
          <cell r="H1100">
            <v>0</v>
          </cell>
          <cell r="I1100">
            <v>0</v>
          </cell>
          <cell r="J1100">
            <v>0</v>
          </cell>
          <cell r="K1100">
            <v>1625828.3503887411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4550912.8864481971</v>
          </cell>
        </row>
        <row r="1101">
          <cell r="B1101" t="str">
            <v>New Tariff 1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</row>
        <row r="1102">
          <cell r="B1102" t="str">
            <v>New Tariff 2</v>
          </cell>
          <cell r="C1102" t="str">
            <v/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</row>
        <row r="1103">
          <cell r="B1103" t="str">
            <v>Large Low Voltage Demand (kVa)</v>
          </cell>
          <cell r="C1103" t="str">
            <v>DLk</v>
          </cell>
          <cell r="D1103">
            <v>0</v>
          </cell>
          <cell r="E1103">
            <v>0</v>
          </cell>
          <cell r="F1103">
            <v>59.144768111023801</v>
          </cell>
          <cell r="G1103">
            <v>2.0029333423539079E-2</v>
          </cell>
          <cell r="H1103">
            <v>0</v>
          </cell>
          <cell r="I1103">
            <v>0</v>
          </cell>
          <cell r="J1103">
            <v>0</v>
          </cell>
          <cell r="K1103">
            <v>1.2215057562441506E-2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59.177012502009781</v>
          </cell>
        </row>
        <row r="1104">
          <cell r="B1104" t="str">
            <v>Large Low Voltage Demand Docklands (kVa)</v>
          </cell>
          <cell r="C1104" t="str">
            <v>DLDKk</v>
          </cell>
          <cell r="D1104">
            <v>0</v>
          </cell>
          <cell r="E1104">
            <v>0</v>
          </cell>
          <cell r="F1104">
            <v>50.657268977715589</v>
          </cell>
          <cell r="G1104">
            <v>1.3590958285296054E-2</v>
          </cell>
          <cell r="H1104">
            <v>0</v>
          </cell>
          <cell r="I1104">
            <v>0</v>
          </cell>
          <cell r="J1104">
            <v>0</v>
          </cell>
          <cell r="K1104">
            <v>1.1721413791646363E-2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50.682581349792535</v>
          </cell>
        </row>
        <row r="1105">
          <cell r="B1105" t="str">
            <v>Large Low Voltage Demand CXX (kVa)</v>
          </cell>
          <cell r="C1105" t="str">
            <v>DLCXXk</v>
          </cell>
          <cell r="D1105">
            <v>0</v>
          </cell>
          <cell r="E1105">
            <v>0</v>
          </cell>
          <cell r="F1105">
            <v>67.783847305393124</v>
          </cell>
          <cell r="G1105">
            <v>2.3652888762354489E-2</v>
          </cell>
          <cell r="H1105">
            <v>0</v>
          </cell>
          <cell r="I1105">
            <v>0</v>
          </cell>
          <cell r="J1105">
            <v>0</v>
          </cell>
          <cell r="K1105">
            <v>1.4137117350856628E-2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67.821637311506336</v>
          </cell>
        </row>
        <row r="1106">
          <cell r="B1106" t="str">
            <v>New Tariff 6</v>
          </cell>
          <cell r="C1106" t="str">
            <v/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</row>
        <row r="1107">
          <cell r="B1107" t="str">
            <v>New Tariff 7</v>
          </cell>
          <cell r="C1107" t="str">
            <v/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</row>
        <row r="1108">
          <cell r="B1108" t="str">
            <v>New Tariff 8</v>
          </cell>
          <cell r="C1108" t="str">
            <v/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</row>
        <row r="1109">
          <cell r="B1109" t="str">
            <v>New Tariff 9</v>
          </cell>
          <cell r="C1109" t="str">
            <v/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B1110" t="str">
            <v>New Tariff 10</v>
          </cell>
          <cell r="C1110" t="str">
            <v/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</row>
        <row r="1111">
          <cell r="B1111" t="str">
            <v>New Tariff 11</v>
          </cell>
          <cell r="C1111" t="str">
            <v/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</row>
        <row r="1112">
          <cell r="B1112" t="str">
            <v>Large Low Voltage Demand</v>
          </cell>
          <cell r="C1112" t="str">
            <v>DL</v>
          </cell>
          <cell r="D1112">
            <v>0</v>
          </cell>
          <cell r="E1112">
            <v>19967860.93109455</v>
          </cell>
          <cell r="F1112">
            <v>0</v>
          </cell>
          <cell r="G1112">
            <v>11226913.69231494</v>
          </cell>
          <cell r="H1112">
            <v>0</v>
          </cell>
          <cell r="I1112">
            <v>0</v>
          </cell>
          <cell r="J1112">
            <v>0</v>
          </cell>
          <cell r="K1112">
            <v>4982918.5243001832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36177693.147709668</v>
          </cell>
        </row>
        <row r="1113">
          <cell r="B1113" t="str">
            <v>Large Low Voltage Demand A</v>
          </cell>
          <cell r="C1113" t="str">
            <v>DL.A</v>
          </cell>
          <cell r="D1113">
            <v>0</v>
          </cell>
          <cell r="E1113">
            <v>75300.629187203085</v>
          </cell>
          <cell r="F1113">
            <v>0</v>
          </cell>
          <cell r="G1113">
            <v>58198.661458896779</v>
          </cell>
          <cell r="H1113">
            <v>0</v>
          </cell>
          <cell r="I1113">
            <v>0</v>
          </cell>
          <cell r="J1113">
            <v>0</v>
          </cell>
          <cell r="K1113">
            <v>31847.552567046587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165346.84321314644</v>
          </cell>
        </row>
        <row r="1114">
          <cell r="B1114" t="str">
            <v>Large Low Voltage Demand C</v>
          </cell>
          <cell r="C1114" t="str">
            <v>DL.C</v>
          </cell>
          <cell r="D1114">
            <v>0</v>
          </cell>
          <cell r="E1114">
            <v>12892528.737091204</v>
          </cell>
          <cell r="F1114">
            <v>0</v>
          </cell>
          <cell r="G1114">
            <v>8476707.617970923</v>
          </cell>
          <cell r="H1114">
            <v>0</v>
          </cell>
          <cell r="I1114">
            <v>0</v>
          </cell>
          <cell r="J1114">
            <v>0</v>
          </cell>
          <cell r="K1114">
            <v>3322663.8493240182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24691900.204386145</v>
          </cell>
        </row>
        <row r="1115">
          <cell r="B1115" t="str">
            <v>Large Low Voltage Demand S</v>
          </cell>
          <cell r="C1115" t="str">
            <v>DL.S</v>
          </cell>
          <cell r="D1115">
            <v>0</v>
          </cell>
          <cell r="E1115">
            <v>1121334.2489133049</v>
          </cell>
          <cell r="F1115">
            <v>0</v>
          </cell>
          <cell r="G1115">
            <v>454111.85899154149</v>
          </cell>
          <cell r="H1115">
            <v>0</v>
          </cell>
          <cell r="I1115">
            <v>0</v>
          </cell>
          <cell r="J1115">
            <v>0</v>
          </cell>
          <cell r="K1115">
            <v>169515.91015913145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1744962.0180639778</v>
          </cell>
        </row>
        <row r="1116">
          <cell r="B1116" t="str">
            <v>Large Low Voltage Demand Docklands</v>
          </cell>
          <cell r="C1116" t="str">
            <v>DL.DK</v>
          </cell>
          <cell r="D1116">
            <v>0</v>
          </cell>
          <cell r="E1116">
            <v>108745.64761239424</v>
          </cell>
          <cell r="F1116">
            <v>0</v>
          </cell>
          <cell r="G1116">
            <v>58751.680341100786</v>
          </cell>
          <cell r="H1116">
            <v>0</v>
          </cell>
          <cell r="I1116">
            <v>0</v>
          </cell>
          <cell r="J1116">
            <v>0</v>
          </cell>
          <cell r="K1116">
            <v>51489.073724163733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218986.40167765875</v>
          </cell>
        </row>
        <row r="1117">
          <cell r="B1117" t="str">
            <v>Large Low Voltage Demand CXX</v>
          </cell>
          <cell r="C1117" t="str">
            <v>DL.CXX</v>
          </cell>
          <cell r="D1117">
            <v>0</v>
          </cell>
          <cell r="E1117">
            <v>7160258.9778461689</v>
          </cell>
          <cell r="F1117">
            <v>0</v>
          </cell>
          <cell r="G1117">
            <v>4229578.7972047245</v>
          </cell>
          <cell r="H1117">
            <v>0</v>
          </cell>
          <cell r="I1117">
            <v>0</v>
          </cell>
          <cell r="J1117">
            <v>0</v>
          </cell>
          <cell r="K1117">
            <v>1769764.0076170366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13159601.782667929</v>
          </cell>
        </row>
        <row r="1118">
          <cell r="B1118" t="str">
            <v>Large Low Voltage Demand EN.R</v>
          </cell>
          <cell r="C1118" t="str">
            <v>DL.R</v>
          </cell>
          <cell r="D1118">
            <v>0</v>
          </cell>
          <cell r="E1118">
            <v>17.365078854170196</v>
          </cell>
          <cell r="F1118">
            <v>0</v>
          </cell>
          <cell r="G1118">
            <v>2.2392521687983915E-2</v>
          </cell>
          <cell r="H1118">
            <v>0</v>
          </cell>
          <cell r="I1118">
            <v>0</v>
          </cell>
          <cell r="J1118">
            <v>0</v>
          </cell>
          <cell r="K1118">
            <v>3.2620022904657651E-3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17.390733378148646</v>
          </cell>
        </row>
        <row r="1119">
          <cell r="B1119" t="str">
            <v>Large Low Voltage Demand EN.NR</v>
          </cell>
          <cell r="C1119" t="str">
            <v>DL.NR</v>
          </cell>
          <cell r="D1119">
            <v>0</v>
          </cell>
          <cell r="E1119">
            <v>166785.31119117339</v>
          </cell>
          <cell r="F1119">
            <v>0</v>
          </cell>
          <cell r="G1119">
            <v>218868.28063092017</v>
          </cell>
          <cell r="H1119">
            <v>0</v>
          </cell>
          <cell r="I1119">
            <v>0</v>
          </cell>
          <cell r="J1119">
            <v>0</v>
          </cell>
          <cell r="K1119">
            <v>83939.407879282735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469592.99970137631</v>
          </cell>
        </row>
        <row r="1120">
          <cell r="B1120" t="str">
            <v>Large Low Voltage Demand EN.R CXX</v>
          </cell>
          <cell r="C1120" t="str">
            <v>DL.CXXR</v>
          </cell>
          <cell r="D1120">
            <v>0</v>
          </cell>
          <cell r="E1120">
            <v>5024.9746916390459</v>
          </cell>
          <cell r="F1120">
            <v>0</v>
          </cell>
          <cell r="G1120">
            <v>37.082015915301348</v>
          </cell>
          <cell r="H1120">
            <v>0</v>
          </cell>
          <cell r="I1120">
            <v>0</v>
          </cell>
          <cell r="J1120">
            <v>0</v>
          </cell>
          <cell r="K1120">
            <v>23.940283283361428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5085.9969908377088</v>
          </cell>
        </row>
        <row r="1121">
          <cell r="B1121" t="str">
            <v>Large Low Voltage Demand EN.NR CXX</v>
          </cell>
          <cell r="C1121" t="str">
            <v>DL.CXXNR</v>
          </cell>
          <cell r="D1121">
            <v>0</v>
          </cell>
          <cell r="E1121">
            <v>18.224357987417566</v>
          </cell>
          <cell r="F1121">
            <v>0</v>
          </cell>
          <cell r="G1121">
            <v>2.2392521687983905E-2</v>
          </cell>
          <cell r="H1121">
            <v>0</v>
          </cell>
          <cell r="I1121">
            <v>0</v>
          </cell>
          <cell r="J1121">
            <v>0</v>
          </cell>
          <cell r="K1121">
            <v>5.6814737672141787E-3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18.252431982872764</v>
          </cell>
        </row>
        <row r="1122">
          <cell r="B1122" t="str">
            <v>New Tariff 10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</row>
        <row r="1123">
          <cell r="B1123" t="str">
            <v>New Tariff 11</v>
          </cell>
          <cell r="C1123" t="str">
            <v/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</row>
        <row r="1124">
          <cell r="B1124" t="str">
            <v>High Voltage Demand</v>
          </cell>
          <cell r="C1124" t="str">
            <v>DH</v>
          </cell>
          <cell r="D1124">
            <v>0</v>
          </cell>
          <cell r="E1124">
            <v>11689375.366772786</v>
          </cell>
          <cell r="F1124">
            <v>0</v>
          </cell>
          <cell r="G1124">
            <v>5866634.4065883411</v>
          </cell>
          <cell r="H1124">
            <v>0</v>
          </cell>
          <cell r="I1124">
            <v>0</v>
          </cell>
          <cell r="J1124">
            <v>0</v>
          </cell>
          <cell r="K1124">
            <v>1423556.3082049952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18979566.081566121</v>
          </cell>
        </row>
        <row r="1125">
          <cell r="B1125" t="str">
            <v>High Voltage Demand A</v>
          </cell>
          <cell r="C1125" t="str">
            <v>DH.A</v>
          </cell>
          <cell r="D1125">
            <v>0</v>
          </cell>
          <cell r="E1125">
            <v>120713.02277391589</v>
          </cell>
          <cell r="F1125">
            <v>0</v>
          </cell>
          <cell r="G1125">
            <v>41874.290386901092</v>
          </cell>
          <cell r="H1125">
            <v>0</v>
          </cell>
          <cell r="I1125">
            <v>0</v>
          </cell>
          <cell r="J1125">
            <v>0</v>
          </cell>
          <cell r="K1125">
            <v>12134.638167462104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174721.95132827907</v>
          </cell>
        </row>
        <row r="1126">
          <cell r="B1126" t="str">
            <v>High Voltage Demand C</v>
          </cell>
          <cell r="C1126" t="str">
            <v>DH.C</v>
          </cell>
          <cell r="D1126">
            <v>0</v>
          </cell>
          <cell r="E1126">
            <v>5796618.0341315614</v>
          </cell>
          <cell r="F1126">
            <v>0</v>
          </cell>
          <cell r="G1126">
            <v>3267596.051745085</v>
          </cell>
          <cell r="H1126">
            <v>0</v>
          </cell>
          <cell r="I1126">
            <v>0</v>
          </cell>
          <cell r="J1126">
            <v>0</v>
          </cell>
          <cell r="K1126">
            <v>800790.8872866357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9865004.9731632825</v>
          </cell>
        </row>
        <row r="1127">
          <cell r="B1127" t="str">
            <v>High Voltage Demand D1</v>
          </cell>
          <cell r="C1127" t="str">
            <v>DH.D1</v>
          </cell>
          <cell r="D1127">
            <v>0</v>
          </cell>
          <cell r="E1127">
            <v>670193.12669168506</v>
          </cell>
          <cell r="F1127">
            <v>0</v>
          </cell>
          <cell r="G1127">
            <v>245698.63720767738</v>
          </cell>
          <cell r="H1127">
            <v>0</v>
          </cell>
          <cell r="I1127">
            <v>0</v>
          </cell>
          <cell r="J1127">
            <v>0</v>
          </cell>
          <cell r="K1127">
            <v>82471.334446558525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998363.09834592091</v>
          </cell>
        </row>
        <row r="1128">
          <cell r="B1128" t="str">
            <v>High Voltage Demand D2</v>
          </cell>
          <cell r="C1128" t="str">
            <v>DH.D2</v>
          </cell>
          <cell r="D1128">
            <v>0</v>
          </cell>
          <cell r="E1128">
            <v>430360.17070805788</v>
          </cell>
          <cell r="F1128">
            <v>0</v>
          </cell>
          <cell r="G1128">
            <v>66883.796511804423</v>
          </cell>
          <cell r="H1128">
            <v>0</v>
          </cell>
          <cell r="I1128">
            <v>0</v>
          </cell>
          <cell r="J1128">
            <v>0</v>
          </cell>
          <cell r="K1128">
            <v>72837.962899899678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570081.93011976196</v>
          </cell>
        </row>
        <row r="1129">
          <cell r="B1129" t="str">
            <v>High Voltage Demand Docklands</v>
          </cell>
          <cell r="C1129" t="str">
            <v>DH.DK</v>
          </cell>
          <cell r="D1129">
            <v>0</v>
          </cell>
          <cell r="E1129">
            <v>25313.233881948621</v>
          </cell>
          <cell r="F1129">
            <v>0</v>
          </cell>
          <cell r="G1129">
            <v>10229.713646776463</v>
          </cell>
          <cell r="H1129">
            <v>0</v>
          </cell>
          <cell r="I1129">
            <v>0</v>
          </cell>
          <cell r="J1129">
            <v>0</v>
          </cell>
          <cell r="K1129">
            <v>1933.3245742385325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37476.272102963616</v>
          </cell>
        </row>
        <row r="1130">
          <cell r="B1130" t="str">
            <v>High Voltage Demand D3</v>
          </cell>
          <cell r="C1130" t="str">
            <v>DH.D3</v>
          </cell>
          <cell r="D1130">
            <v>0</v>
          </cell>
          <cell r="E1130">
            <v>492958.81615591486</v>
          </cell>
          <cell r="F1130">
            <v>0</v>
          </cell>
          <cell r="G1130">
            <v>154641.77037137648</v>
          </cell>
          <cell r="H1130">
            <v>0</v>
          </cell>
          <cell r="I1130">
            <v>0</v>
          </cell>
          <cell r="J1130">
            <v>0</v>
          </cell>
          <cell r="K1130">
            <v>20635.239246154026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668235.82577344531</v>
          </cell>
        </row>
        <row r="1131">
          <cell r="B1131" t="str">
            <v>High Voltage Demand D4</v>
          </cell>
          <cell r="C1131" t="str">
            <v>DH.D4</v>
          </cell>
          <cell r="D1131">
            <v>0</v>
          </cell>
          <cell r="E1131">
            <v>287261.2809549747</v>
          </cell>
          <cell r="F1131">
            <v>0</v>
          </cell>
          <cell r="G1131">
            <v>168094.22177245657</v>
          </cell>
          <cell r="H1131">
            <v>0</v>
          </cell>
          <cell r="I1131">
            <v>0</v>
          </cell>
          <cell r="J1131">
            <v>0</v>
          </cell>
          <cell r="K1131">
            <v>55156.743371996658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510512.24609942792</v>
          </cell>
        </row>
        <row r="1132">
          <cell r="B1132" t="str">
            <v>High Voltage Demand D5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6.1355739331849781E-3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>
            <v>0</v>
          </cell>
          <cell r="U1132">
            <v>6.1355739331849781E-3</v>
          </cell>
        </row>
        <row r="1133">
          <cell r="B1133" t="str">
            <v>High Voltage Demand EN.R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1.2912274964281663E-2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1.2912274964281663E-2</v>
          </cell>
        </row>
        <row r="1134">
          <cell r="B1134" t="str">
            <v>High Voltage Demand EN.NR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1.2912274964281663E-2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1.2912274964281663E-2</v>
          </cell>
        </row>
        <row r="1135">
          <cell r="B1135" t="str">
            <v>New Tariff 11</v>
          </cell>
          <cell r="C1135" t="str">
            <v/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</row>
        <row r="1136">
          <cell r="B1136" t="str">
            <v>New Tariff 1</v>
          </cell>
          <cell r="C1136" t="str">
            <v/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</row>
        <row r="1137">
          <cell r="B1137" t="str">
            <v>New Tariff 2</v>
          </cell>
          <cell r="C1137" t="str">
            <v/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</row>
        <row r="1138">
          <cell r="B1138" t="str">
            <v>High Voltage Demand (kVa)</v>
          </cell>
          <cell r="C1138" t="str">
            <v>DHk</v>
          </cell>
          <cell r="D1138">
            <v>0</v>
          </cell>
          <cell r="E1138">
            <v>0</v>
          </cell>
          <cell r="F1138">
            <v>44.867435538439601</v>
          </cell>
          <cell r="G1138">
            <v>1.1417667312738437E-2</v>
          </cell>
          <cell r="H1138">
            <v>0</v>
          </cell>
          <cell r="I1138">
            <v>0</v>
          </cell>
          <cell r="J1138">
            <v>0</v>
          </cell>
          <cell r="K1138">
            <v>3.0838107240701998E-3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44.881937016476414</v>
          </cell>
        </row>
        <row r="1139">
          <cell r="B1139" t="str">
            <v>High Voltage Demand Docklands (kVa)</v>
          </cell>
          <cell r="C1139" t="str">
            <v>DHDKk</v>
          </cell>
          <cell r="D1139">
            <v>0</v>
          </cell>
          <cell r="E1139">
            <v>0</v>
          </cell>
          <cell r="F1139">
            <v>23.627705780496598</v>
          </cell>
          <cell r="G1139">
            <v>8.2392611676844855E-3</v>
          </cell>
          <cell r="H1139">
            <v>0</v>
          </cell>
          <cell r="I1139">
            <v>0</v>
          </cell>
          <cell r="J1139">
            <v>0</v>
          </cell>
          <cell r="K1139">
            <v>3.8689527182353117E-3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23.639813994382518</v>
          </cell>
        </row>
        <row r="1140">
          <cell r="B1140" t="str">
            <v>New Tariff 5</v>
          </cell>
          <cell r="C1140" t="str">
            <v/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B1141" t="str">
            <v>New Tariff 6</v>
          </cell>
          <cell r="C1141" t="str">
            <v/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</row>
        <row r="1142">
          <cell r="B1142" t="str">
            <v>New Tariff 7</v>
          </cell>
          <cell r="C1142" t="str">
            <v/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</row>
        <row r="1143">
          <cell r="B1143" t="str">
            <v>New Tariff 8</v>
          </cell>
          <cell r="C1143" t="str">
            <v/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</row>
        <row r="1144">
          <cell r="B1144" t="str">
            <v>New Tariff 9</v>
          </cell>
          <cell r="C1144" t="str">
            <v/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</row>
        <row r="1145">
          <cell r="B1145" t="str">
            <v>New Tariff 10</v>
          </cell>
          <cell r="C1145" t="str">
            <v/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</row>
        <row r="1146">
          <cell r="B1146" t="str">
            <v>New Tariff 11</v>
          </cell>
          <cell r="C1146" t="str">
            <v/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</row>
        <row r="1147">
          <cell r="B1147" t="str">
            <v>New Tariff 12</v>
          </cell>
          <cell r="C1147" t="str">
            <v/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</row>
        <row r="1148">
          <cell r="B1148" t="str">
            <v>New Tariff 1</v>
          </cell>
          <cell r="C1148" t="str">
            <v/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</row>
        <row r="1149">
          <cell r="B1149" t="str">
            <v>Subtransmission Demand A</v>
          </cell>
          <cell r="C1149" t="str">
            <v>DS.A</v>
          </cell>
          <cell r="D1149">
            <v>0</v>
          </cell>
          <cell r="E1149">
            <v>179288.06651529533</v>
          </cell>
          <cell r="F1149">
            <v>0</v>
          </cell>
          <cell r="G1149">
            <v>596404.1683963968</v>
          </cell>
          <cell r="H1149">
            <v>0</v>
          </cell>
          <cell r="I1149">
            <v>0</v>
          </cell>
          <cell r="J1149">
            <v>0</v>
          </cell>
          <cell r="K1149">
            <v>22934.343078370035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798626.57799006219</v>
          </cell>
        </row>
        <row r="1150">
          <cell r="B1150" t="str">
            <v>Subtransmission Demand G</v>
          </cell>
          <cell r="C1150" t="str">
            <v>DS.G</v>
          </cell>
          <cell r="D1150">
            <v>0</v>
          </cell>
          <cell r="E1150">
            <v>312675.23148469155</v>
          </cell>
          <cell r="F1150">
            <v>0</v>
          </cell>
          <cell r="G1150">
            <v>1033829.976268643</v>
          </cell>
          <cell r="H1150">
            <v>0</v>
          </cell>
          <cell r="I1150">
            <v>0</v>
          </cell>
          <cell r="J1150">
            <v>0</v>
          </cell>
          <cell r="K1150">
            <v>49383.074405271393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1395888.282158606</v>
          </cell>
        </row>
        <row r="1151">
          <cell r="B1151" t="str">
            <v>Subtransmission Demand S</v>
          </cell>
          <cell r="C1151" t="str">
            <v>DS.S</v>
          </cell>
          <cell r="D1151">
            <v>0</v>
          </cell>
          <cell r="E1151">
            <v>382300.23139412748</v>
          </cell>
          <cell r="F1151">
            <v>0</v>
          </cell>
          <cell r="G1151">
            <v>946019.76452300616</v>
          </cell>
          <cell r="H1151">
            <v>0</v>
          </cell>
          <cell r="I1151">
            <v>0</v>
          </cell>
          <cell r="J1151">
            <v>0</v>
          </cell>
          <cell r="K1151">
            <v>52617.840240105892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1380937.8361572395</v>
          </cell>
        </row>
        <row r="1152">
          <cell r="B1152" t="str">
            <v>Subtransmission Demand (kVa)</v>
          </cell>
          <cell r="C1152" t="str">
            <v>DSk</v>
          </cell>
          <cell r="D1152">
            <v>0</v>
          </cell>
          <cell r="E1152">
            <v>0</v>
          </cell>
          <cell r="F1152">
            <v>3.7250863353210306</v>
          </cell>
          <cell r="G1152">
            <v>5.0606183746058006E-3</v>
          </cell>
          <cell r="H1152">
            <v>0</v>
          </cell>
          <cell r="I1152">
            <v>0</v>
          </cell>
          <cell r="J1152">
            <v>0</v>
          </cell>
          <cell r="K1152">
            <v>2.3443759243381502E-4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3.7303813912880699</v>
          </cell>
        </row>
        <row r="1153">
          <cell r="B1153" t="str">
            <v>New Tariff 5</v>
          </cell>
          <cell r="C1153" t="str">
            <v/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</row>
        <row r="1154">
          <cell r="B1154" t="str">
            <v>New Tariff 6</v>
          </cell>
          <cell r="C1154" t="str">
            <v/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</row>
        <row r="1155">
          <cell r="B1155" t="str">
            <v>New Tariff 7</v>
          </cell>
          <cell r="C1155" t="str">
            <v/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</row>
        <row r="1156">
          <cell r="B1156" t="str">
            <v>New Tariff 8</v>
          </cell>
          <cell r="C1156" t="str">
            <v/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</row>
        <row r="1157">
          <cell r="B1157" t="str">
            <v>New Tariff 9</v>
          </cell>
          <cell r="C1157" t="str">
            <v/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</row>
        <row r="1158">
          <cell r="B1158" t="str">
            <v>New Tariff 10</v>
          </cell>
          <cell r="C1158" t="str">
            <v/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</row>
        <row r="1159">
          <cell r="B1159" t="str">
            <v>New Tariff 11</v>
          </cell>
          <cell r="C1159" t="str">
            <v/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</row>
        <row r="1160">
          <cell r="B1160" t="str">
            <v>Total Distribution Revenue</v>
          </cell>
          <cell r="D1160">
            <v>17561814.106221996</v>
          </cell>
          <cell r="E1160">
            <v>61884931.628529429</v>
          </cell>
          <cell r="F1160">
            <v>249.80611204838974</v>
          </cell>
          <cell r="G1160">
            <v>157542989.03520808</v>
          </cell>
          <cell r="H1160">
            <v>91085073.658503607</v>
          </cell>
          <cell r="I1160">
            <v>41227128.950042807</v>
          </cell>
          <cell r="J1160">
            <v>28227418.85068408</v>
          </cell>
          <cell r="K1160">
            <v>25501711.550210398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423031317.58551246</v>
          </cell>
        </row>
        <row r="1168">
          <cell r="E1168" t="str">
            <v>Revenue from demand charges</v>
          </cell>
          <cell r="G1168" t="str">
            <v>Revenue from peak charges</v>
          </cell>
          <cell r="K1168" t="str">
            <v>Revenue from off peak charges</v>
          </cell>
          <cell r="M1168" t="str">
            <v>Summer Time of Use Tariffs</v>
          </cell>
          <cell r="Q1168" t="str">
            <v>Winter Time of use tariffs</v>
          </cell>
        </row>
        <row r="1169">
          <cell r="B1169" t="str">
            <v>Network Tariffs</v>
          </cell>
          <cell r="C1169" t="str">
            <v>Network Tariff Category</v>
          </cell>
          <cell r="D1169" t="str">
            <v>Standing revenue</v>
          </cell>
          <cell r="E1169" t="str">
            <v>kW</v>
          </cell>
          <cell r="F1169" t="str">
            <v>kVA</v>
          </cell>
          <cell r="G1169" t="str">
            <v>Block1</v>
          </cell>
          <cell r="H1169" t="str">
            <v>Block 2</v>
          </cell>
          <cell r="I1169" t="str">
            <v>Block 3</v>
          </cell>
          <cell r="J1169" t="str">
            <v>Block 4</v>
          </cell>
          <cell r="K1169" t="str">
            <v>Block 1</v>
          </cell>
          <cell r="L1169" t="str">
            <v>Block 2</v>
          </cell>
          <cell r="M1169" t="str">
            <v>Block 1</v>
          </cell>
          <cell r="N1169" t="str">
            <v>Block 2</v>
          </cell>
          <cell r="O1169" t="str">
            <v>Block 3</v>
          </cell>
          <cell r="P1169" t="str">
            <v>Block 4</v>
          </cell>
          <cell r="Q1169" t="str">
            <v>Block1</v>
          </cell>
          <cell r="R1169" t="str">
            <v>Block 2</v>
          </cell>
          <cell r="S1169" t="str">
            <v>Block 3</v>
          </cell>
          <cell r="T1169" t="str">
            <v>Block 4</v>
          </cell>
          <cell r="U1169" t="str">
            <v>Total Revenue</v>
          </cell>
        </row>
        <row r="1170">
          <cell r="D1170" t="str">
            <v>$ pa</v>
          </cell>
          <cell r="E1170" t="str">
            <v>$ pa</v>
          </cell>
          <cell r="F1170" t="str">
            <v>$ pa</v>
          </cell>
          <cell r="G1170" t="str">
            <v>$ pa</v>
          </cell>
          <cell r="H1170" t="str">
            <v>$ pa</v>
          </cell>
          <cell r="I1170" t="str">
            <v>$ pa</v>
          </cell>
          <cell r="J1170" t="str">
            <v>$ pa</v>
          </cell>
          <cell r="K1170" t="str">
            <v>$ pa</v>
          </cell>
          <cell r="L1170" t="str">
            <v>$ pa</v>
          </cell>
          <cell r="M1170" t="str">
            <v>c/kWh</v>
          </cell>
          <cell r="N1170" t="str">
            <v>c/kWh</v>
          </cell>
          <cell r="O1170" t="str">
            <v>c/kWh</v>
          </cell>
          <cell r="P1170" t="str">
            <v>c/kWh</v>
          </cell>
          <cell r="Q1170" t="str">
            <v>c/kWh</v>
          </cell>
          <cell r="R1170" t="str">
            <v>c/kWh</v>
          </cell>
          <cell r="S1170" t="str">
            <v>c/kWh</v>
          </cell>
          <cell r="T1170" t="str">
            <v>c/kWh</v>
          </cell>
          <cell r="U1170" t="str">
            <v>$ pa</v>
          </cell>
        </row>
        <row r="1171">
          <cell r="B1171" t="str">
            <v>Residential Single Rate</v>
          </cell>
          <cell r="C1171" t="str">
            <v>D1</v>
          </cell>
          <cell r="D1171">
            <v>13134812.332607917</v>
          </cell>
          <cell r="E1171">
            <v>0</v>
          </cell>
          <cell r="F1171">
            <v>0</v>
          </cell>
          <cell r="G1171">
            <v>86843567.437283412</v>
          </cell>
          <cell r="H1171">
            <v>51154328.068683021</v>
          </cell>
          <cell r="I1171">
            <v>1763366.9331046075</v>
          </cell>
          <cell r="J1171">
            <v>395271.77352490654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153291346.54520386</v>
          </cell>
        </row>
        <row r="1172">
          <cell r="B1172" t="str">
            <v>ClimateSaver</v>
          </cell>
          <cell r="C1172" t="str">
            <v>D1.CS</v>
          </cell>
          <cell r="D1172">
            <v>0</v>
          </cell>
          <cell r="E1172">
            <v>0</v>
          </cell>
          <cell r="F1172">
            <v>0</v>
          </cell>
          <cell r="G1172">
            <v>713456.45703281404</v>
          </cell>
          <cell r="H1172">
            <v>199160.02257407198</v>
          </cell>
          <cell r="I1172">
            <v>4726.1187376538273</v>
          </cell>
          <cell r="J1172">
            <v>7.0311664997080179</v>
          </cell>
          <cell r="K1172">
            <v>546735.33743468509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1464084.9669457246</v>
          </cell>
        </row>
        <row r="1173">
          <cell r="B1173" t="str">
            <v>ClimateSaver Interval</v>
          </cell>
          <cell r="C1173" t="str">
            <v>D3.CS</v>
          </cell>
          <cell r="D1173">
            <v>0</v>
          </cell>
          <cell r="E1173">
            <v>0</v>
          </cell>
          <cell r="F1173">
            <v>0</v>
          </cell>
          <cell r="G1173">
            <v>205780.83279765153</v>
          </cell>
          <cell r="H1173">
            <v>60017.589808944591</v>
          </cell>
          <cell r="I1173">
            <v>859.40428308439459</v>
          </cell>
          <cell r="J1173">
            <v>373.8688354148544</v>
          </cell>
          <cell r="K1173">
            <v>193856.24900828779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460887.94473338319</v>
          </cell>
        </row>
        <row r="1174">
          <cell r="B1174" t="str">
            <v>New Tariff 3</v>
          </cell>
          <cell r="C1174" t="str">
            <v/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</row>
        <row r="1175">
          <cell r="B1175" t="str">
            <v>New Tariff 4</v>
          </cell>
          <cell r="C1175" t="str">
            <v/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</row>
        <row r="1176">
          <cell r="B1176" t="str">
            <v>New Tariff 5</v>
          </cell>
          <cell r="C1176" t="str">
            <v/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</row>
        <row r="1177">
          <cell r="B1177" t="str">
            <v>New Tariff 6</v>
          </cell>
          <cell r="C1177" t="str">
            <v/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</row>
        <row r="1178">
          <cell r="B1178" t="str">
            <v>New Tariff 7</v>
          </cell>
          <cell r="C1178" t="str">
            <v/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</row>
        <row r="1179">
          <cell r="B1179" t="str">
            <v>New Tariff 8</v>
          </cell>
          <cell r="C1179" t="str">
            <v/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</row>
        <row r="1180">
          <cell r="B1180" t="str">
            <v>New Tariff 9</v>
          </cell>
          <cell r="C1180" t="str">
            <v/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</row>
        <row r="1181">
          <cell r="B1181" t="str">
            <v>New Tariff 10</v>
          </cell>
          <cell r="C1181" t="str">
            <v/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</row>
        <row r="1182">
          <cell r="B1182" t="str">
            <v>New Tariff 11</v>
          </cell>
          <cell r="C1182" t="str">
            <v/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</row>
        <row r="1183">
          <cell r="B1183" t="str">
            <v>Residential Two Rate 5d</v>
          </cell>
          <cell r="C1183" t="str">
            <v>D2</v>
          </cell>
          <cell r="D1183">
            <v>1372164.9433022549</v>
          </cell>
          <cell r="E1183">
            <v>0</v>
          </cell>
          <cell r="F1183">
            <v>0</v>
          </cell>
          <cell r="G1183">
            <v>7027854.8109791977</v>
          </cell>
          <cell r="H1183">
            <v>1857906.1268314016</v>
          </cell>
          <cell r="I1183">
            <v>61852.533673618003</v>
          </cell>
          <cell r="J1183">
            <v>21282.687441581638</v>
          </cell>
          <cell r="K1183">
            <v>1887829.3207947572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12228890.42302281</v>
          </cell>
        </row>
        <row r="1184">
          <cell r="B1184" t="str">
            <v>Docklands Two Rate 5d</v>
          </cell>
          <cell r="C1184" t="str">
            <v>D2.DK</v>
          </cell>
          <cell r="D1184">
            <v>16897.684525636665</v>
          </cell>
          <cell r="E1184">
            <v>0</v>
          </cell>
          <cell r="F1184">
            <v>0</v>
          </cell>
          <cell r="G1184">
            <v>171805.92175862577</v>
          </cell>
          <cell r="H1184">
            <v>45311.28257827249</v>
          </cell>
          <cell r="I1184">
            <v>10780.996567580378</v>
          </cell>
          <cell r="J1184">
            <v>6705.2815994740849</v>
          </cell>
          <cell r="K1184">
            <v>21926.920235399226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273428.08726498863</v>
          </cell>
        </row>
        <row r="1185">
          <cell r="B1185" t="str">
            <v>Residential Interval</v>
          </cell>
          <cell r="C1185" t="str">
            <v>D3</v>
          </cell>
          <cell r="D1185">
            <v>377490.70228154882</v>
          </cell>
          <cell r="E1185">
            <v>0</v>
          </cell>
          <cell r="F1185">
            <v>0</v>
          </cell>
          <cell r="G1185">
            <v>2931870.5503345276</v>
          </cell>
          <cell r="H1185">
            <v>1073718.4080378504</v>
          </cell>
          <cell r="I1185">
            <v>95046.514880419374</v>
          </cell>
          <cell r="J1185">
            <v>97970.004195678295</v>
          </cell>
          <cell r="K1185">
            <v>346611.13416154182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4922707.3138915664</v>
          </cell>
        </row>
        <row r="1186">
          <cell r="B1186" t="str">
            <v>Residential AMI</v>
          </cell>
          <cell r="C1186" t="str">
            <v>D4</v>
          </cell>
          <cell r="D1186">
            <v>477854.57860449195</v>
          </cell>
          <cell r="E1186">
            <v>0</v>
          </cell>
          <cell r="F1186">
            <v>0</v>
          </cell>
          <cell r="G1186">
            <v>4552968.7124039149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5030823.2910084073</v>
          </cell>
        </row>
        <row r="1187">
          <cell r="B1187" t="str">
            <v>Residential Docklands AMI</v>
          </cell>
          <cell r="C1187" t="str">
            <v>D4.DK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</row>
        <row r="1188">
          <cell r="B1188" t="str">
            <v>New Tariff 5</v>
          </cell>
          <cell r="C1188" t="str">
            <v/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</row>
        <row r="1189">
          <cell r="B1189" t="str">
            <v>New Tariff 6</v>
          </cell>
          <cell r="C1189" t="str">
            <v/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</row>
        <row r="1190">
          <cell r="B1190" t="str">
            <v>New Tariff 7</v>
          </cell>
          <cell r="C1190" t="str">
            <v/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</row>
        <row r="1191">
          <cell r="B1191" t="str">
            <v>New Tariff 8</v>
          </cell>
          <cell r="C1191" t="str">
            <v/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</row>
        <row r="1192">
          <cell r="B1192" t="str">
            <v>New Tariff 9</v>
          </cell>
          <cell r="C1192" t="str">
            <v/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</row>
        <row r="1193">
          <cell r="B1193" t="str">
            <v>New Tariff 10</v>
          </cell>
          <cell r="C1193" t="str">
            <v/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</row>
        <row r="1194">
          <cell r="B1194" t="str">
            <v>New Tariff 11</v>
          </cell>
          <cell r="C1194" t="str">
            <v/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</row>
        <row r="1195">
          <cell r="B1195" t="str">
            <v>Dedicated circuit</v>
          </cell>
          <cell r="C1195" t="str">
            <v>DD1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675462.97769826499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675462.97769826499</v>
          </cell>
        </row>
        <row r="1196">
          <cell r="B1196" t="str">
            <v>Hot Water Interval</v>
          </cell>
          <cell r="C1196" t="str">
            <v>D3.HW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17074.134168735774</v>
          </cell>
          <cell r="L1196">
            <v>0</v>
          </cell>
          <cell r="M1196">
            <v>0</v>
          </cell>
          <cell r="N1196">
            <v>0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U1196">
            <v>17074.134168735774</v>
          </cell>
        </row>
        <row r="1197">
          <cell r="B1197" t="str">
            <v>Dedicated Circuit AMI - Slab Heat</v>
          </cell>
          <cell r="C1197" t="str">
            <v>DCSH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1.2782999901042658E-3</v>
          </cell>
          <cell r="L1197">
            <v>0</v>
          </cell>
          <cell r="M1197">
            <v>0</v>
          </cell>
          <cell r="N1197">
            <v>0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U1197">
            <v>1.2782999901042658E-3</v>
          </cell>
        </row>
        <row r="1198">
          <cell r="B1198" t="str">
            <v>Dedicated Circuit AMI - Hot Water</v>
          </cell>
          <cell r="C1198" t="str">
            <v>DCHW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1.2782999901042658E-3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U1198">
            <v>1.2782999901042658E-3</v>
          </cell>
        </row>
        <row r="1199">
          <cell r="B1199" t="str">
            <v>New Tariff 4</v>
          </cell>
          <cell r="C1199" t="str">
            <v/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</row>
        <row r="1200">
          <cell r="B1200" t="str">
            <v>New Tariff 5</v>
          </cell>
          <cell r="C1200" t="str">
            <v/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</row>
        <row r="1201">
          <cell r="B1201" t="str">
            <v>New Tariff 6</v>
          </cell>
          <cell r="C1201" t="str">
            <v/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</row>
        <row r="1202">
          <cell r="B1202" t="str">
            <v>New Tariff 7</v>
          </cell>
          <cell r="C1202" t="str">
            <v/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</row>
        <row r="1203">
          <cell r="B1203" t="str">
            <v>New Tariff 8</v>
          </cell>
          <cell r="C1203" t="str">
            <v/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</row>
        <row r="1204">
          <cell r="B1204" t="str">
            <v>New Tariff 9</v>
          </cell>
          <cell r="C1204" t="str">
            <v/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</row>
        <row r="1205">
          <cell r="B1205" t="str">
            <v>New Tariff 10</v>
          </cell>
          <cell r="C1205" t="str">
            <v/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B1206" t="str">
            <v>New Tariff 11</v>
          </cell>
          <cell r="C1206" t="str">
            <v/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</row>
        <row r="1207">
          <cell r="B1207" t="str">
            <v>Non-Residential Single Rate</v>
          </cell>
          <cell r="C1207" t="str">
            <v>ND1</v>
          </cell>
          <cell r="D1207">
            <v>834124.78126018832</v>
          </cell>
          <cell r="E1207">
            <v>0</v>
          </cell>
          <cell r="F1207">
            <v>0</v>
          </cell>
          <cell r="G1207">
            <v>4379971.0255434504</v>
          </cell>
          <cell r="H1207">
            <v>6773457.3943697987</v>
          </cell>
          <cell r="I1207">
            <v>4240835.3506431459</v>
          </cell>
          <cell r="J1207">
            <v>1732494.2697606091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17960882.821577191</v>
          </cell>
        </row>
        <row r="1208">
          <cell r="B1208" t="str">
            <v>Non-Residential Single Rate (R)</v>
          </cell>
          <cell r="C1208" t="str">
            <v>ND1.R</v>
          </cell>
          <cell r="D1208">
            <v>0</v>
          </cell>
          <cell r="E1208">
            <v>0</v>
          </cell>
          <cell r="F1208">
            <v>0</v>
          </cell>
          <cell r="G1208">
            <v>5.288121295675368E-2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5.288121295675368E-2</v>
          </cell>
        </row>
        <row r="1209">
          <cell r="B1209" t="str">
            <v>New Tariff 2</v>
          </cell>
          <cell r="C1209" t="str">
            <v/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</row>
        <row r="1210">
          <cell r="B1210" t="str">
            <v>New Tariff 3</v>
          </cell>
          <cell r="C1210" t="str">
            <v/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</row>
        <row r="1211">
          <cell r="B1211" t="str">
            <v>New Tariff 4</v>
          </cell>
          <cell r="C1211" t="str">
            <v/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</row>
        <row r="1212">
          <cell r="B1212" t="str">
            <v>New Tariff 5</v>
          </cell>
          <cell r="C1212" t="str">
            <v/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</row>
        <row r="1213">
          <cell r="B1213" t="str">
            <v>New Tariff 6</v>
          </cell>
          <cell r="C1213" t="str">
            <v/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</row>
        <row r="1214">
          <cell r="B1214" t="str">
            <v>New Tariff 7</v>
          </cell>
          <cell r="C1214" t="str">
            <v/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</row>
        <row r="1215">
          <cell r="B1215" t="str">
            <v>New Tariff 8</v>
          </cell>
          <cell r="C1215" t="str">
            <v/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</row>
        <row r="1216">
          <cell r="B1216" t="str">
            <v>New Tariff 9</v>
          </cell>
          <cell r="C1216" t="str">
            <v/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</row>
        <row r="1217">
          <cell r="B1217" t="str">
            <v>New Tariff 10</v>
          </cell>
          <cell r="C1217" t="str">
            <v/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</row>
        <row r="1218">
          <cell r="B1218" t="str">
            <v>New Tariff 11</v>
          </cell>
          <cell r="C1218" t="str">
            <v/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</row>
        <row r="1219">
          <cell r="B1219" t="str">
            <v>Non-Residential Two Rate 5d</v>
          </cell>
          <cell r="C1219" t="str">
            <v>ND2</v>
          </cell>
          <cell r="D1219">
            <v>1250353.9926438644</v>
          </cell>
          <cell r="E1219">
            <v>0</v>
          </cell>
          <cell r="F1219">
            <v>0</v>
          </cell>
          <cell r="G1219">
            <v>10650530.48138079</v>
          </cell>
          <cell r="H1219">
            <v>25830328.419293594</v>
          </cell>
          <cell r="I1219">
            <v>29658381.029473409</v>
          </cell>
          <cell r="J1219">
            <v>21199065.543676745</v>
          </cell>
          <cell r="K1219">
            <v>6213450.4940443346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94802109.960512742</v>
          </cell>
        </row>
        <row r="1220">
          <cell r="B1220" t="str">
            <v>Business Sunraysia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7.1419566882292465E-2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7.1419566882292465E-2</v>
          </cell>
        </row>
        <row r="1221">
          <cell r="B1221" t="str">
            <v>Non-Residential Interval</v>
          </cell>
          <cell r="C1221" t="str">
            <v>ND5</v>
          </cell>
          <cell r="D1221">
            <v>215349.50168721416</v>
          </cell>
          <cell r="E1221">
            <v>0</v>
          </cell>
          <cell r="F1221">
            <v>0</v>
          </cell>
          <cell r="G1221">
            <v>1671975.7507298817</v>
          </cell>
          <cell r="H1221">
            <v>3808041.1382630346</v>
          </cell>
          <cell r="I1221">
            <v>4250583.4567100573</v>
          </cell>
          <cell r="J1221">
            <v>2673948.9776543071</v>
          </cell>
          <cell r="K1221">
            <v>873717.07428306888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13493615.899327563</v>
          </cell>
        </row>
        <row r="1222">
          <cell r="B1222" t="str">
            <v>Non-Residential AMI</v>
          </cell>
          <cell r="C1222" t="str">
            <v>ND7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B1223" t="str">
            <v>New Tariff 4</v>
          </cell>
          <cell r="C1223" t="str">
            <v/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</row>
        <row r="1224">
          <cell r="B1224" t="str">
            <v>New Tariff 5</v>
          </cell>
          <cell r="C1224" t="str">
            <v/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</row>
        <row r="1225">
          <cell r="B1225" t="str">
            <v>New Tariff 6</v>
          </cell>
          <cell r="C1225" t="str">
            <v/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</row>
        <row r="1226">
          <cell r="B1226" t="str">
            <v>New Tariff 7</v>
          </cell>
          <cell r="C1226" t="str">
            <v/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</row>
        <row r="1227">
          <cell r="B1227" t="str">
            <v>New Tariff 8</v>
          </cell>
          <cell r="C1227" t="str">
            <v/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</row>
        <row r="1228">
          <cell r="B1228" t="str">
            <v>New Tariff 9</v>
          </cell>
          <cell r="C1228" t="str">
            <v/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</row>
        <row r="1229">
          <cell r="B1229" t="str">
            <v>New Tariff 10</v>
          </cell>
          <cell r="C1229" t="str">
            <v/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</row>
        <row r="1230">
          <cell r="B1230" t="str">
            <v>New Tariff 11</v>
          </cell>
          <cell r="C1230" t="str">
            <v/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</row>
        <row r="1231">
          <cell r="B1231" t="str">
            <v>Non-Residential Two Rate 7d</v>
          </cell>
          <cell r="C1231" t="str">
            <v>ND3</v>
          </cell>
          <cell r="D1231">
            <v>233550.24292377476</v>
          </cell>
          <cell r="E1231">
            <v>0</v>
          </cell>
          <cell r="F1231">
            <v>0</v>
          </cell>
          <cell r="G1231">
            <v>1053104.8564978288</v>
          </cell>
          <cell r="H1231">
            <v>2215405.7247460531</v>
          </cell>
          <cell r="I1231">
            <v>2245765.7926068427</v>
          </cell>
          <cell r="J1231">
            <v>2824633.5741045377</v>
          </cell>
          <cell r="K1231">
            <v>331648.96805513836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8904109.158934176</v>
          </cell>
        </row>
        <row r="1232">
          <cell r="B1232" t="str">
            <v>New Tariff  1</v>
          </cell>
          <cell r="C1232" t="str">
            <v/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</row>
        <row r="1233">
          <cell r="B1233" t="str">
            <v>New Tariff  2</v>
          </cell>
          <cell r="C1233" t="str">
            <v/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</row>
        <row r="1234">
          <cell r="B1234" t="str">
            <v>New Tariff  3</v>
          </cell>
          <cell r="C1234" t="str">
            <v/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</row>
        <row r="1235">
          <cell r="B1235" t="str">
            <v>New Tariff  4</v>
          </cell>
          <cell r="C1235" t="str">
            <v/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</row>
        <row r="1236">
          <cell r="B1236" t="str">
            <v>New Tariff  5</v>
          </cell>
          <cell r="C1236" t="str">
            <v/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</row>
        <row r="1237">
          <cell r="B1237" t="str">
            <v>New Tariff  6</v>
          </cell>
          <cell r="C1237" t="str">
            <v/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</row>
        <row r="1238">
          <cell r="B1238" t="str">
            <v>New Tariff  7</v>
          </cell>
          <cell r="C1238" t="str">
            <v/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</row>
        <row r="1239">
          <cell r="B1239" t="str">
            <v>New Tariff  8</v>
          </cell>
          <cell r="C1239" t="str">
            <v/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</row>
        <row r="1240">
          <cell r="B1240" t="str">
            <v>New Tariff  9</v>
          </cell>
          <cell r="C1240" t="str">
            <v/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</row>
        <row r="1241">
          <cell r="B1241" t="str">
            <v>New Tariff  10</v>
          </cell>
          <cell r="C1241" t="str">
            <v/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</row>
        <row r="1242">
          <cell r="B1242" t="str">
            <v>New Tariff  11</v>
          </cell>
          <cell r="C1242" t="str">
            <v/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</row>
        <row r="1243">
          <cell r="B1243" t="str">
            <v>Unmetered supplies</v>
          </cell>
          <cell r="C1243" t="str">
            <v>PL2</v>
          </cell>
          <cell r="D1243">
            <v>0</v>
          </cell>
          <cell r="E1243">
            <v>0</v>
          </cell>
          <cell r="F1243">
            <v>0</v>
          </cell>
          <cell r="G1243">
            <v>3011928.6070189648</v>
          </cell>
          <cell r="H1243">
            <v>0</v>
          </cell>
          <cell r="I1243">
            <v>0</v>
          </cell>
          <cell r="J1243">
            <v>0</v>
          </cell>
          <cell r="K1243">
            <v>1674098.2553738984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4686026.8623928633</v>
          </cell>
        </row>
        <row r="1244">
          <cell r="B1244" t="str">
            <v>New Tariff 1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B1245" t="str">
            <v>New Tariff 2</v>
          </cell>
          <cell r="C1245" t="str">
            <v/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</row>
        <row r="1246">
          <cell r="B1246" t="str">
            <v>Large Low Voltage Demand (kVa)</v>
          </cell>
          <cell r="C1246" t="str">
            <v>DLk</v>
          </cell>
          <cell r="D1246">
            <v>0</v>
          </cell>
          <cell r="E1246">
            <v>0</v>
          </cell>
          <cell r="F1246">
            <v>60.920932328539088</v>
          </cell>
          <cell r="G1246">
            <v>2.0604018241575366E-2</v>
          </cell>
          <cell r="H1246">
            <v>0</v>
          </cell>
          <cell r="I1246">
            <v>0</v>
          </cell>
          <cell r="J1246">
            <v>0</v>
          </cell>
          <cell r="K1246">
            <v>1.2565533935475697E-2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60.954101880716138</v>
          </cell>
        </row>
        <row r="1247">
          <cell r="B1247" t="str">
            <v>Large Low Voltage Demand Docklands (kVa)</v>
          </cell>
          <cell r="C1247" t="str">
            <v>DLDKk</v>
          </cell>
          <cell r="D1247">
            <v>0</v>
          </cell>
          <cell r="E1247">
            <v>0</v>
          </cell>
          <cell r="F1247">
            <v>52.178546875810774</v>
          </cell>
          <cell r="G1247">
            <v>1.3980912220555078E-2</v>
          </cell>
          <cell r="H1247">
            <v>0</v>
          </cell>
          <cell r="I1247">
            <v>0</v>
          </cell>
          <cell r="J1247">
            <v>0</v>
          </cell>
          <cell r="K1247">
            <v>1.205772645914951E-2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52.204585514490475</v>
          </cell>
        </row>
        <row r="1248">
          <cell r="B1248" t="str">
            <v>Large Low Voltage Demand CXX (kVa)</v>
          </cell>
          <cell r="C1248" t="str">
            <v>DLCXXk</v>
          </cell>
          <cell r="D1248">
            <v>0</v>
          </cell>
          <cell r="E1248">
            <v>0</v>
          </cell>
          <cell r="F1248">
            <v>69.819449911584073</v>
          </cell>
          <cell r="G1248">
            <v>2.4331541206097394E-2</v>
          </cell>
          <cell r="H1248">
            <v>0</v>
          </cell>
          <cell r="I1248">
            <v>0</v>
          </cell>
          <cell r="J1248">
            <v>0</v>
          </cell>
          <cell r="K1248">
            <v>1.4542741768830855E-2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69.858324194559003</v>
          </cell>
        </row>
        <row r="1249">
          <cell r="B1249" t="str">
            <v>New Tariff 6</v>
          </cell>
          <cell r="C1249" t="str">
            <v/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</row>
        <row r="1250">
          <cell r="B1250" t="str">
            <v>New Tariff 7</v>
          </cell>
          <cell r="C1250" t="str">
            <v/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</row>
        <row r="1251">
          <cell r="B1251" t="str">
            <v>New Tariff 8</v>
          </cell>
          <cell r="C1251" t="str">
            <v/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</row>
        <row r="1252">
          <cell r="B1252" t="str">
            <v>New Tariff 9</v>
          </cell>
          <cell r="C1252" t="str">
            <v/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</row>
        <row r="1253">
          <cell r="B1253" t="str">
            <v>New Tariff 10</v>
          </cell>
          <cell r="C1253" t="str">
            <v/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</row>
        <row r="1254">
          <cell r="B1254" t="str">
            <v>New Tariff 11</v>
          </cell>
          <cell r="C1254" t="str">
            <v/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</row>
        <row r="1255">
          <cell r="B1255" t="str">
            <v>Large Low Voltage Demand</v>
          </cell>
          <cell r="C1255" t="str">
            <v>DL</v>
          </cell>
          <cell r="D1255">
            <v>0</v>
          </cell>
          <cell r="E1255">
            <v>20447581.46099991</v>
          </cell>
          <cell r="F1255">
            <v>0</v>
          </cell>
          <cell r="G1255">
            <v>11549038.084372569</v>
          </cell>
          <cell r="H1255">
            <v>0</v>
          </cell>
          <cell r="I1255">
            <v>0</v>
          </cell>
          <cell r="J1255">
            <v>0</v>
          </cell>
          <cell r="K1255">
            <v>5125889.2145809541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37122508.759953432</v>
          </cell>
        </row>
        <row r="1256">
          <cell r="B1256" t="str">
            <v>Large Low Voltage Demand A</v>
          </cell>
          <cell r="C1256" t="str">
            <v>DL.A</v>
          </cell>
          <cell r="D1256">
            <v>0</v>
          </cell>
          <cell r="E1256">
            <v>77109.699165231621</v>
          </cell>
          <cell r="F1256">
            <v>0</v>
          </cell>
          <cell r="G1256">
            <v>59868.506703529594</v>
          </cell>
          <cell r="H1256">
            <v>0</v>
          </cell>
          <cell r="I1256">
            <v>0</v>
          </cell>
          <cell r="J1256">
            <v>0</v>
          </cell>
          <cell r="K1256">
            <v>32761.327607127809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169739.53347588904</v>
          </cell>
        </row>
        <row r="1257">
          <cell r="B1257" t="str">
            <v>Large Low Voltage Demand C</v>
          </cell>
          <cell r="C1257" t="str">
            <v>DL.C</v>
          </cell>
          <cell r="D1257">
            <v>0</v>
          </cell>
          <cell r="E1257">
            <v>13202267.007951567</v>
          </cell>
          <cell r="F1257">
            <v>0</v>
          </cell>
          <cell r="G1257">
            <v>8719922.6602276657</v>
          </cell>
          <cell r="H1257">
            <v>0</v>
          </cell>
          <cell r="I1257">
            <v>0</v>
          </cell>
          <cell r="J1257">
            <v>0</v>
          </cell>
          <cell r="K1257">
            <v>3417998.2485906682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25340187.916769899</v>
          </cell>
        </row>
        <row r="1258">
          <cell r="B1258" t="str">
            <v>Large Low Voltage Demand S</v>
          </cell>
          <cell r="C1258" t="str">
            <v>DL.S</v>
          </cell>
          <cell r="D1258">
            <v>0</v>
          </cell>
          <cell r="E1258">
            <v>1148273.8926711418</v>
          </cell>
          <cell r="F1258">
            <v>0</v>
          </cell>
          <cell r="G1258">
            <v>467141.30862594489</v>
          </cell>
          <cell r="H1258">
            <v>0</v>
          </cell>
          <cell r="I1258">
            <v>0</v>
          </cell>
          <cell r="J1258">
            <v>0</v>
          </cell>
          <cell r="K1258">
            <v>174379.68759615623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1789794.8888932429</v>
          </cell>
        </row>
        <row r="1259">
          <cell r="B1259" t="str">
            <v>Large Low Voltage Demand Docklands</v>
          </cell>
          <cell r="C1259" t="str">
            <v>DL.DK</v>
          </cell>
          <cell r="D1259">
            <v>0</v>
          </cell>
          <cell r="E1259">
            <v>111358.22188249456</v>
          </cell>
          <cell r="F1259">
            <v>0</v>
          </cell>
          <cell r="G1259">
            <v>60437.392891398238</v>
          </cell>
          <cell r="H1259">
            <v>0</v>
          </cell>
          <cell r="I1259">
            <v>0</v>
          </cell>
          <cell r="J1259">
            <v>0</v>
          </cell>
          <cell r="K1259">
            <v>52966.406411094475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>
            <v>0</v>
          </cell>
          <cell r="Q1259">
            <v>0</v>
          </cell>
          <cell r="R1259">
            <v>0</v>
          </cell>
          <cell r="S1259">
            <v>0</v>
          </cell>
          <cell r="T1259">
            <v>0</v>
          </cell>
          <cell r="U1259">
            <v>224762.02118498727</v>
          </cell>
        </row>
        <row r="1260">
          <cell r="B1260" t="str">
            <v>Large Low Voltage Demand CXX</v>
          </cell>
          <cell r="C1260" t="str">
            <v>DL.CXX</v>
          </cell>
          <cell r="D1260">
            <v>0</v>
          </cell>
          <cell r="E1260">
            <v>7332281.5717016282</v>
          </cell>
          <cell r="F1260">
            <v>0</v>
          </cell>
          <cell r="G1260">
            <v>4350934.5443003885</v>
          </cell>
          <cell r="H1260">
            <v>0</v>
          </cell>
          <cell r="I1260">
            <v>0</v>
          </cell>
          <cell r="J1260">
            <v>0</v>
          </cell>
          <cell r="K1260">
            <v>1820542.3578086263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13503758.473810643</v>
          </cell>
        </row>
        <row r="1261">
          <cell r="B1261" t="str">
            <v>Large Low Voltage Demand EN.R</v>
          </cell>
          <cell r="C1261" t="str">
            <v>DL.R</v>
          </cell>
          <cell r="D1261">
            <v>0</v>
          </cell>
          <cell r="E1261">
            <v>17.782268499997436</v>
          </cell>
          <cell r="F1261">
            <v>0</v>
          </cell>
          <cell r="G1261">
            <v>2.3035011479307126E-2</v>
          </cell>
          <cell r="H1261">
            <v>0</v>
          </cell>
          <cell r="I1261">
            <v>0</v>
          </cell>
          <cell r="J1261">
            <v>0</v>
          </cell>
          <cell r="K1261">
            <v>3.3555961786441487E-3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17.808659107655387</v>
          </cell>
        </row>
        <row r="1262">
          <cell r="B1262" t="str">
            <v>Large Low Voltage Demand EN.NR</v>
          </cell>
          <cell r="C1262" t="str">
            <v>DL.NR</v>
          </cell>
          <cell r="D1262">
            <v>0</v>
          </cell>
          <cell r="E1262">
            <v>170792.26707599056</v>
          </cell>
          <cell r="F1262">
            <v>0</v>
          </cell>
          <cell r="G1262">
            <v>225148.08412555244</v>
          </cell>
          <cell r="H1262">
            <v>0</v>
          </cell>
          <cell r="I1262">
            <v>0</v>
          </cell>
          <cell r="J1262">
            <v>0</v>
          </cell>
          <cell r="K1262">
            <v>86347.810711425293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482288.16191296827</v>
          </cell>
        </row>
        <row r="1263">
          <cell r="B1263" t="str">
            <v>Large Low Voltage Demand EN.R CXX</v>
          </cell>
          <cell r="C1263" t="str">
            <v>DL.CXXR</v>
          </cell>
          <cell r="D1263">
            <v>0</v>
          </cell>
          <cell r="E1263">
            <v>5145.6978642489003</v>
          </cell>
          <cell r="F1263">
            <v>0</v>
          </cell>
          <cell r="G1263">
            <v>38.145979009732592</v>
          </cell>
          <cell r="H1263">
            <v>0</v>
          </cell>
          <cell r="I1263">
            <v>0</v>
          </cell>
          <cell r="J1263">
            <v>0</v>
          </cell>
          <cell r="K1263">
            <v>24.627181696379349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5208.4710249550117</v>
          </cell>
        </row>
        <row r="1264">
          <cell r="B1264" t="str">
            <v>Large Low Voltage Demand EN.NR CXX</v>
          </cell>
          <cell r="C1264" t="str">
            <v>DL.CXXNR</v>
          </cell>
          <cell r="D1264">
            <v>0</v>
          </cell>
          <cell r="E1264">
            <v>18.662191499032961</v>
          </cell>
          <cell r="F1264">
            <v>0</v>
          </cell>
          <cell r="G1264">
            <v>2.3035011479307123E-2</v>
          </cell>
          <cell r="H1264">
            <v>0</v>
          </cell>
          <cell r="I1264">
            <v>0</v>
          </cell>
          <cell r="J1264">
            <v>0</v>
          </cell>
          <cell r="K1264">
            <v>5.8444875155525154E-3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18.691070998027822</v>
          </cell>
        </row>
        <row r="1265">
          <cell r="B1265" t="str">
            <v>New Tariff 10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</row>
        <row r="1266">
          <cell r="B1266" t="str">
            <v>New Tariff 11</v>
          </cell>
          <cell r="C1266" t="str">
            <v/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</row>
        <row r="1267">
          <cell r="B1267" t="str">
            <v>High Voltage Demand</v>
          </cell>
          <cell r="C1267" t="str">
            <v>DH</v>
          </cell>
          <cell r="D1267">
            <v>0</v>
          </cell>
          <cell r="E1267">
            <v>11789940.139040608</v>
          </cell>
          <cell r="F1267">
            <v>0</v>
          </cell>
          <cell r="G1267">
            <v>5940811.9555303659</v>
          </cell>
          <cell r="H1267">
            <v>0</v>
          </cell>
          <cell r="I1267">
            <v>0</v>
          </cell>
          <cell r="J1267">
            <v>0</v>
          </cell>
          <cell r="K1267">
            <v>1441555.7113389317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19172307.805909902</v>
          </cell>
        </row>
        <row r="1268">
          <cell r="B1268" t="str">
            <v>High Voltage Demand A</v>
          </cell>
          <cell r="C1268" t="str">
            <v>DH.A</v>
          </cell>
          <cell r="D1268">
            <v>0</v>
          </cell>
          <cell r="E1268">
            <v>121751.52802027202</v>
          </cell>
          <cell r="F1268">
            <v>0</v>
          </cell>
          <cell r="G1268">
            <v>42403.747654785147</v>
          </cell>
          <cell r="H1268">
            <v>0</v>
          </cell>
          <cell r="I1268">
            <v>0</v>
          </cell>
          <cell r="J1268">
            <v>0</v>
          </cell>
          <cell r="K1268">
            <v>12288.068167386735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176443.34384244389</v>
          </cell>
        </row>
        <row r="1269">
          <cell r="B1269" t="str">
            <v>High Voltage Demand C</v>
          </cell>
          <cell r="C1269" t="str">
            <v>DH.C</v>
          </cell>
          <cell r="D1269">
            <v>0</v>
          </cell>
          <cell r="E1269">
            <v>5846486.8726482019</v>
          </cell>
          <cell r="F1269">
            <v>0</v>
          </cell>
          <cell r="G1269">
            <v>3308911.4379192926</v>
          </cell>
          <cell r="H1269">
            <v>0</v>
          </cell>
          <cell r="I1269">
            <v>0</v>
          </cell>
          <cell r="J1269">
            <v>0</v>
          </cell>
          <cell r="K1269">
            <v>810916.06317407882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9966314.3737415727</v>
          </cell>
        </row>
        <row r="1270">
          <cell r="B1270" t="str">
            <v>High Voltage Demand D1</v>
          </cell>
          <cell r="C1270" t="str">
            <v>DH.D1</v>
          </cell>
          <cell r="D1270">
            <v>0</v>
          </cell>
          <cell r="E1270">
            <v>675958.85985077149</v>
          </cell>
          <cell r="F1270">
            <v>0</v>
          </cell>
          <cell r="G1270">
            <v>248805.24338480577</v>
          </cell>
          <cell r="H1270">
            <v>0</v>
          </cell>
          <cell r="I1270">
            <v>0</v>
          </cell>
          <cell r="J1270">
            <v>0</v>
          </cell>
          <cell r="K1270">
            <v>83514.099518190342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1008278.2027537676</v>
          </cell>
        </row>
        <row r="1271">
          <cell r="B1271" t="str">
            <v>High Voltage Demand D2</v>
          </cell>
          <cell r="C1271" t="str">
            <v>DH.D2</v>
          </cell>
          <cell r="D1271">
            <v>0</v>
          </cell>
          <cell r="E1271">
            <v>434062.59887059417</v>
          </cell>
          <cell r="F1271">
            <v>0</v>
          </cell>
          <cell r="G1271">
            <v>67729.473222732791</v>
          </cell>
          <cell r="H1271">
            <v>0</v>
          </cell>
          <cell r="I1271">
            <v>0</v>
          </cell>
          <cell r="J1271">
            <v>0</v>
          </cell>
          <cell r="K1271">
            <v>73758.923911510879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575550.9960048378</v>
          </cell>
        </row>
        <row r="1272">
          <cell r="B1272" t="str">
            <v>High Voltage Demand Docklands</v>
          </cell>
          <cell r="C1272" t="str">
            <v>DH.DK</v>
          </cell>
          <cell r="D1272">
            <v>0</v>
          </cell>
          <cell r="E1272">
            <v>25531.005963075921</v>
          </cell>
          <cell r="F1272">
            <v>0</v>
          </cell>
          <cell r="G1272">
            <v>10359.057838370283</v>
          </cell>
          <cell r="H1272">
            <v>0</v>
          </cell>
          <cell r="I1272">
            <v>0</v>
          </cell>
          <cell r="J1272">
            <v>0</v>
          </cell>
          <cell r="K1272">
            <v>1957.7694719920628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37847.833273438264</v>
          </cell>
        </row>
        <row r="1273">
          <cell r="B1273" t="str">
            <v>High Voltage Demand D3</v>
          </cell>
          <cell r="C1273" t="str">
            <v>DH.D3</v>
          </cell>
          <cell r="D1273">
            <v>0</v>
          </cell>
          <cell r="E1273">
            <v>497199.78622733976</v>
          </cell>
          <cell r="F1273">
            <v>0</v>
          </cell>
          <cell r="G1273">
            <v>156597.05626362877</v>
          </cell>
          <cell r="H1273">
            <v>0</v>
          </cell>
          <cell r="I1273">
            <v>0</v>
          </cell>
          <cell r="J1273">
            <v>0</v>
          </cell>
          <cell r="K1273">
            <v>20896.15059038113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674692.99308134965</v>
          </cell>
        </row>
        <row r="1274">
          <cell r="B1274" t="str">
            <v>High Voltage Demand D4</v>
          </cell>
          <cell r="C1274" t="str">
            <v>DH.D4</v>
          </cell>
          <cell r="D1274">
            <v>0</v>
          </cell>
          <cell r="E1274">
            <v>289732.61619695136</v>
          </cell>
          <cell r="F1274">
            <v>0</v>
          </cell>
          <cell r="G1274">
            <v>170219.60005551361</v>
          </cell>
          <cell r="H1274">
            <v>0</v>
          </cell>
          <cell r="I1274">
            <v>0</v>
          </cell>
          <cell r="J1274">
            <v>0</v>
          </cell>
          <cell r="K1274">
            <v>55854.143575828057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515806.35982829303</v>
          </cell>
        </row>
        <row r="1275">
          <cell r="B1275" t="str">
            <v>High Voltage Demand D5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6.1355739183900351E-3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6.1355739183900351E-3</v>
          </cell>
        </row>
        <row r="1276">
          <cell r="B1276" t="str">
            <v>High Voltage Demand EN.R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1.307553738047045E-2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1.307553738047045E-2</v>
          </cell>
        </row>
        <row r="1277">
          <cell r="B1277" t="str">
            <v>High Voltage Demand EN.NR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1.307553738047045E-2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1.307553738047045E-2</v>
          </cell>
        </row>
        <row r="1278">
          <cell r="B1278" t="str">
            <v>New Tariff 11</v>
          </cell>
          <cell r="C1278" t="str">
            <v/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B1279" t="str">
            <v>New Tariff 1</v>
          </cell>
          <cell r="C1279" t="str">
            <v/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</row>
        <row r="1280">
          <cell r="B1280" t="str">
            <v>New Tariff 2</v>
          </cell>
          <cell r="C1280" t="str">
            <v/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</row>
        <row r="1281">
          <cell r="B1281" t="str">
            <v>High Voltage Demand (kVa)</v>
          </cell>
          <cell r="C1281" t="str">
            <v>DHk</v>
          </cell>
          <cell r="D1281">
            <v>0</v>
          </cell>
          <cell r="E1281">
            <v>0</v>
          </cell>
          <cell r="F1281">
            <v>45.349933912874356</v>
          </cell>
          <cell r="G1281">
            <v>1.1562031954745665E-2</v>
          </cell>
          <cell r="H1281">
            <v>0</v>
          </cell>
          <cell r="I1281">
            <v>0</v>
          </cell>
          <cell r="J1281">
            <v>0</v>
          </cell>
          <cell r="K1281">
            <v>3.1228023340903795E-3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45.364618747163192</v>
          </cell>
        </row>
        <row r="1282">
          <cell r="B1282" t="str">
            <v>High Voltage Demand Docklands (kVa)</v>
          </cell>
          <cell r="C1282" t="str">
            <v>DHDKk</v>
          </cell>
          <cell r="D1282">
            <v>0</v>
          </cell>
          <cell r="E1282">
            <v>0</v>
          </cell>
          <cell r="F1282">
            <v>23.881794954390774</v>
          </cell>
          <cell r="G1282">
            <v>8.3434381380144747E-3</v>
          </cell>
          <cell r="H1282">
            <v>0</v>
          </cell>
          <cell r="I1282">
            <v>0</v>
          </cell>
          <cell r="J1282">
            <v>0</v>
          </cell>
          <cell r="K1282">
            <v>3.9178716400090942E-3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23.894056264168796</v>
          </cell>
        </row>
        <row r="1283">
          <cell r="B1283" t="str">
            <v>New Tariff 5</v>
          </cell>
          <cell r="C1283" t="str">
            <v/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</row>
        <row r="1284">
          <cell r="B1284" t="str">
            <v>New Tariff 6</v>
          </cell>
          <cell r="C1284" t="str">
            <v/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 t="str">
            <v>New Tariff 7</v>
          </cell>
          <cell r="C1285" t="str">
            <v/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 t="str">
            <v>New Tariff 8</v>
          </cell>
          <cell r="C1286" t="str">
            <v/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 t="str">
            <v>New Tariff 9</v>
          </cell>
          <cell r="C1287" t="str">
            <v/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B1288" t="str">
            <v>New Tariff 10</v>
          </cell>
          <cell r="C1288" t="str">
            <v/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B1289" t="str">
            <v>New Tariff 11</v>
          </cell>
          <cell r="C1289" t="str">
            <v/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 t="str">
            <v>New Tariff 12</v>
          </cell>
          <cell r="C1290" t="str">
            <v/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 t="str">
            <v>New Tariff 1</v>
          </cell>
          <cell r="C1291" t="str">
            <v/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</row>
        <row r="1292">
          <cell r="B1292" t="str">
            <v>Subtransmission Demand A</v>
          </cell>
          <cell r="C1292" t="str">
            <v>DS.A</v>
          </cell>
          <cell r="D1292">
            <v>0</v>
          </cell>
          <cell r="E1292">
            <v>178641.39239237105</v>
          </cell>
          <cell r="F1292">
            <v>0</v>
          </cell>
          <cell r="G1292">
            <v>592522.7737029487</v>
          </cell>
          <cell r="H1292">
            <v>0</v>
          </cell>
          <cell r="I1292">
            <v>0</v>
          </cell>
          <cell r="J1292">
            <v>0</v>
          </cell>
          <cell r="K1292">
            <v>22785.08651337745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793949.25260869728</v>
          </cell>
        </row>
        <row r="1293">
          <cell r="B1293" t="str">
            <v>Subtransmission Demand G</v>
          </cell>
          <cell r="C1293" t="str">
            <v>DS.G</v>
          </cell>
          <cell r="D1293">
            <v>0</v>
          </cell>
          <cell r="E1293">
            <v>311547.4431995562</v>
          </cell>
          <cell r="F1293">
            <v>0</v>
          </cell>
          <cell r="G1293">
            <v>1027101.8170832269</v>
          </cell>
          <cell r="H1293">
            <v>0</v>
          </cell>
          <cell r="I1293">
            <v>0</v>
          </cell>
          <cell r="J1293">
            <v>0</v>
          </cell>
          <cell r="K1293">
            <v>49061.689657981391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1387710.9499407643</v>
          </cell>
        </row>
        <row r="1294">
          <cell r="B1294" t="str">
            <v>Subtransmission Demand S</v>
          </cell>
          <cell r="C1294" t="str">
            <v>DS.S</v>
          </cell>
          <cell r="D1294">
            <v>0</v>
          </cell>
          <cell r="E1294">
            <v>380921.31269844575</v>
          </cell>
          <cell r="F1294">
            <v>0</v>
          </cell>
          <cell r="G1294">
            <v>939863.07366051676</v>
          </cell>
          <cell r="H1294">
            <v>0</v>
          </cell>
          <cell r="I1294">
            <v>0</v>
          </cell>
          <cell r="J1294">
            <v>0</v>
          </cell>
          <cell r="K1294">
            <v>52275.403656475399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1373059.7900154379</v>
          </cell>
        </row>
        <row r="1295">
          <cell r="B1295" t="str">
            <v>Subtransmission Demand (kVa)</v>
          </cell>
          <cell r="C1295" t="str">
            <v>DSk</v>
          </cell>
          <cell r="D1295">
            <v>0</v>
          </cell>
          <cell r="E1295">
            <v>0</v>
          </cell>
          <cell r="F1295">
            <v>3.7082913202968668</v>
          </cell>
          <cell r="G1295">
            <v>5.0276839010631779E-3</v>
          </cell>
          <cell r="H1295">
            <v>0</v>
          </cell>
          <cell r="I1295">
            <v>0</v>
          </cell>
          <cell r="J1295">
            <v>0</v>
          </cell>
          <cell r="K1295">
            <v>2.3291187401091397E-4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3.7135519160719408</v>
          </cell>
        </row>
        <row r="1296">
          <cell r="B1296" t="str">
            <v>New Tariff 5</v>
          </cell>
          <cell r="C1296" t="str">
            <v/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</row>
        <row r="1297">
          <cell r="B1297" t="str">
            <v>New Tariff 6</v>
          </cell>
          <cell r="C1297" t="str">
            <v/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</row>
        <row r="1298">
          <cell r="B1298" t="str">
            <v>New Tariff 7</v>
          </cell>
          <cell r="C1298" t="str">
            <v/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</row>
        <row r="1299">
          <cell r="B1299" t="str">
            <v>New Tariff 8</v>
          </cell>
          <cell r="C1299" t="str">
            <v/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</row>
        <row r="1300">
          <cell r="B1300" t="str">
            <v>New Tariff 9</v>
          </cell>
          <cell r="C1300" t="str">
            <v/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B1301" t="str">
            <v>New Tariff 10</v>
          </cell>
          <cell r="C1301" t="str">
            <v/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</row>
        <row r="1302">
          <cell r="B1302" t="str">
            <v>New Tariff 11</v>
          </cell>
          <cell r="C1302" t="str">
            <v/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</row>
        <row r="1303">
          <cell r="B1303" t="str">
            <v>Total Distribution Revenue</v>
          </cell>
          <cell r="D1303">
            <v>17912598.75983689</v>
          </cell>
          <cell r="E1303">
            <v>63046619.818880424</v>
          </cell>
          <cell r="F1303">
            <v>255.85894930349593</v>
          </cell>
          <cell r="G1303">
            <v>161152669.69381037</v>
          </cell>
          <cell r="H1303">
            <v>93017674.175186038</v>
          </cell>
          <cell r="I1303">
            <v>42332198.13068042</v>
          </cell>
          <cell r="J1303">
            <v>28951753.011959754</v>
          </cell>
          <cell r="K1303">
            <v>26118183.713518277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432531953.16282141</v>
          </cell>
        </row>
        <row r="1311">
          <cell r="E1311" t="str">
            <v>Revenue from demand charges</v>
          </cell>
          <cell r="G1311" t="str">
            <v>Revenue from peak charges</v>
          </cell>
          <cell r="K1311" t="str">
            <v>Revenue from off peak charges</v>
          </cell>
          <cell r="M1311" t="str">
            <v>Summer Time of Use Tariffs</v>
          </cell>
          <cell r="Q1311" t="str">
            <v>Winter Time of use tariffs</v>
          </cell>
        </row>
        <row r="1312">
          <cell r="B1312" t="str">
            <v>Network Tariffs</v>
          </cell>
          <cell r="C1312" t="str">
            <v>Network Tariff Category</v>
          </cell>
          <cell r="D1312" t="str">
            <v>Standing revenue</v>
          </cell>
          <cell r="E1312" t="str">
            <v>kW</v>
          </cell>
          <cell r="F1312" t="str">
            <v>kVA</v>
          </cell>
          <cell r="G1312" t="str">
            <v>Block1</v>
          </cell>
          <cell r="H1312" t="str">
            <v>Block 2</v>
          </cell>
          <cell r="I1312" t="str">
            <v>Block 3</v>
          </cell>
          <cell r="J1312" t="str">
            <v>Block 4</v>
          </cell>
          <cell r="K1312" t="str">
            <v>Block 1</v>
          </cell>
          <cell r="L1312" t="str">
            <v>Block 2</v>
          </cell>
          <cell r="M1312" t="str">
            <v>Block 1</v>
          </cell>
          <cell r="N1312" t="str">
            <v>Block 2</v>
          </cell>
          <cell r="O1312" t="str">
            <v>Block 3</v>
          </cell>
          <cell r="P1312" t="str">
            <v>Block 4</v>
          </cell>
          <cell r="Q1312" t="str">
            <v>Block1</v>
          </cell>
          <cell r="R1312" t="str">
            <v>Block 2</v>
          </cell>
          <cell r="S1312" t="str">
            <v>Block 3</v>
          </cell>
          <cell r="T1312" t="str">
            <v>Block 4</v>
          </cell>
          <cell r="U1312" t="str">
            <v>Total Revenue</v>
          </cell>
        </row>
        <row r="1313">
          <cell r="D1313" t="str">
            <v>$ pa</v>
          </cell>
          <cell r="E1313" t="str">
            <v>$ pa</v>
          </cell>
          <cell r="F1313" t="str">
            <v>$ pa</v>
          </cell>
          <cell r="G1313" t="str">
            <v>$ pa</v>
          </cell>
          <cell r="H1313" t="str">
            <v>$ pa</v>
          </cell>
          <cell r="I1313" t="str">
            <v>$ pa</v>
          </cell>
          <cell r="J1313" t="str">
            <v>$ pa</v>
          </cell>
          <cell r="K1313" t="str">
            <v>$ pa</v>
          </cell>
          <cell r="L1313" t="str">
            <v>$ pa</v>
          </cell>
          <cell r="M1313" t="str">
            <v>c/kWh</v>
          </cell>
          <cell r="N1313" t="str">
            <v>c/kWh</v>
          </cell>
          <cell r="O1313" t="str">
            <v>c/kWh</v>
          </cell>
          <cell r="P1313" t="str">
            <v>c/kWh</v>
          </cell>
          <cell r="Q1313" t="str">
            <v>c/kWh</v>
          </cell>
          <cell r="R1313" t="str">
            <v>c/kWh</v>
          </cell>
          <cell r="S1313" t="str">
            <v>c/kWh</v>
          </cell>
          <cell r="T1313" t="str">
            <v>c/kWh</v>
          </cell>
          <cell r="U1313" t="str">
            <v>$ pa</v>
          </cell>
        </row>
        <row r="1314">
          <cell r="B1314" t="str">
            <v>Residential Single Rate</v>
          </cell>
          <cell r="C1314" t="str">
            <v>D1</v>
          </cell>
          <cell r="D1314">
            <v>13410918.804458663</v>
          </cell>
          <cell r="E1314">
            <v>0</v>
          </cell>
          <cell r="F1314">
            <v>0</v>
          </cell>
          <cell r="G1314">
            <v>88699397.680678353</v>
          </cell>
          <cell r="H1314">
            <v>52247486.167916648</v>
          </cell>
          <cell r="I1314">
            <v>1801049.7434868666</v>
          </cell>
          <cell r="J1314">
            <v>403718.6548923449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156562571.05143291</v>
          </cell>
        </row>
        <row r="1315">
          <cell r="B1315" t="str">
            <v>ClimateSaver</v>
          </cell>
          <cell r="C1315" t="str">
            <v>D1.CS</v>
          </cell>
          <cell r="D1315">
            <v>0</v>
          </cell>
          <cell r="E1315">
            <v>0</v>
          </cell>
          <cell r="F1315">
            <v>0</v>
          </cell>
          <cell r="G1315">
            <v>713421.2840933433</v>
          </cell>
          <cell r="H1315">
            <v>199150.20411444502</v>
          </cell>
          <cell r="I1315">
            <v>4725.8857430727958</v>
          </cell>
          <cell r="J1315">
            <v>7.0308198677709672</v>
          </cell>
          <cell r="K1315">
            <v>546708.38373801508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1464012.788508744</v>
          </cell>
        </row>
        <row r="1316">
          <cell r="B1316" t="str">
            <v>ClimateSaver Interval</v>
          </cell>
          <cell r="C1316" t="str">
            <v>D3.CS</v>
          </cell>
          <cell r="D1316">
            <v>0</v>
          </cell>
          <cell r="E1316">
            <v>0</v>
          </cell>
          <cell r="F1316">
            <v>0</v>
          </cell>
          <cell r="G1316">
            <v>205770.6879363851</v>
          </cell>
          <cell r="H1316">
            <v>60014.630980788061</v>
          </cell>
          <cell r="I1316">
            <v>859.36191501198914</v>
          </cell>
          <cell r="J1316">
            <v>373.85040392434308</v>
          </cell>
          <cell r="K1316">
            <v>193846.6920212493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460865.22325735888</v>
          </cell>
        </row>
        <row r="1317">
          <cell r="B1317" t="str">
            <v>New Tariff 3</v>
          </cell>
          <cell r="C1317" t="str">
            <v/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</row>
        <row r="1318">
          <cell r="B1318" t="str">
            <v>New Tariff 4</v>
          </cell>
          <cell r="C1318" t="str">
            <v/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</row>
        <row r="1319">
          <cell r="B1319" t="str">
            <v>New Tariff 5</v>
          </cell>
          <cell r="C1319" t="str">
            <v/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</row>
        <row r="1320">
          <cell r="B1320" t="str">
            <v>New Tariff 6</v>
          </cell>
          <cell r="C1320" t="str">
            <v/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</row>
        <row r="1321">
          <cell r="B1321" t="str">
            <v>New Tariff 7</v>
          </cell>
          <cell r="C1321" t="str">
            <v/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</row>
        <row r="1322">
          <cell r="B1322" t="str">
            <v>New Tariff 8</v>
          </cell>
          <cell r="C1322" t="str">
            <v/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</row>
        <row r="1323">
          <cell r="B1323" t="str">
            <v>New Tariff 9</v>
          </cell>
          <cell r="C1323" t="str">
            <v/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</row>
        <row r="1324">
          <cell r="B1324" t="str">
            <v>New Tariff 10</v>
          </cell>
          <cell r="C1324" t="str">
            <v/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B1325" t="str">
            <v>New Tariff 11</v>
          </cell>
          <cell r="C1325" t="str">
            <v/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</row>
        <row r="1326">
          <cell r="B1326" t="str">
            <v>Residential Two Rate 5d</v>
          </cell>
          <cell r="C1326" t="str">
            <v>D2</v>
          </cell>
          <cell r="D1326">
            <v>1372097.296462677</v>
          </cell>
          <cell r="E1326">
            <v>0</v>
          </cell>
          <cell r="F1326">
            <v>0</v>
          </cell>
          <cell r="G1326">
            <v>6805358.8369303131</v>
          </cell>
          <cell r="H1326">
            <v>1799086.3810485275</v>
          </cell>
          <cell r="I1326">
            <v>59894.334465290063</v>
          </cell>
          <cell r="J1326">
            <v>20608.895452410914</v>
          </cell>
          <cell r="K1326">
            <v>1890021.9382964277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11947067.682655646</v>
          </cell>
        </row>
        <row r="1327">
          <cell r="B1327" t="str">
            <v>Docklands Two Rate 5d</v>
          </cell>
          <cell r="C1327" t="str">
            <v>D2.DK</v>
          </cell>
          <cell r="D1327">
            <v>16954.782251159562</v>
          </cell>
          <cell r="E1327">
            <v>0</v>
          </cell>
          <cell r="F1327">
            <v>0</v>
          </cell>
          <cell r="G1327">
            <v>173174.62862044162</v>
          </cell>
          <cell r="H1327">
            <v>45672.258863302341</v>
          </cell>
          <cell r="I1327">
            <v>10866.88431713066</v>
          </cell>
          <cell r="J1327">
            <v>6758.699810218307</v>
          </cell>
          <cell r="K1327">
            <v>22101.804702162164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275529.05856441468</v>
          </cell>
        </row>
        <row r="1328">
          <cell r="B1328" t="str">
            <v>Residential Interval</v>
          </cell>
          <cell r="C1328" t="str">
            <v>D3</v>
          </cell>
          <cell r="D1328">
            <v>378766.25340653386</v>
          </cell>
          <cell r="E1328">
            <v>0</v>
          </cell>
          <cell r="F1328">
            <v>0</v>
          </cell>
          <cell r="G1328">
            <v>2955227.5528122215</v>
          </cell>
          <cell r="H1328">
            <v>1082272.2793927859</v>
          </cell>
          <cell r="I1328">
            <v>95803.711231842462</v>
          </cell>
          <cell r="J1328">
            <v>98750.490779738771</v>
          </cell>
          <cell r="K1328">
            <v>349375.63107771514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4960195.9187008375</v>
          </cell>
        </row>
        <row r="1329">
          <cell r="B1329" t="str">
            <v>Residential AMI</v>
          </cell>
          <cell r="C1329" t="str">
            <v>D4</v>
          </cell>
          <cell r="D1329">
            <v>538750.18520307599</v>
          </cell>
          <cell r="E1329">
            <v>0</v>
          </cell>
          <cell r="F1329">
            <v>0</v>
          </cell>
          <cell r="G1329">
            <v>5341170.5746718897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5879920.759874966</v>
          </cell>
        </row>
        <row r="1330">
          <cell r="B1330" t="str">
            <v>Residential Docklands AMI</v>
          </cell>
          <cell r="C1330" t="str">
            <v>D4.DK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</row>
        <row r="1331">
          <cell r="B1331" t="str">
            <v>New Tariff 5</v>
          </cell>
          <cell r="C1331" t="str">
            <v/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</row>
        <row r="1332">
          <cell r="B1332" t="str">
            <v>New Tariff 6</v>
          </cell>
          <cell r="C1332" t="str">
            <v/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</row>
        <row r="1333">
          <cell r="B1333" t="str">
            <v>New Tariff 7</v>
          </cell>
          <cell r="C1333" t="str">
            <v/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</row>
        <row r="1334">
          <cell r="B1334" t="str">
            <v>New Tariff 8</v>
          </cell>
          <cell r="C1334" t="str">
            <v/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</row>
        <row r="1335">
          <cell r="B1335" t="str">
            <v>New Tariff 9</v>
          </cell>
          <cell r="C1335" t="str">
            <v/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</row>
        <row r="1336">
          <cell r="B1336" t="str">
            <v>New Tariff 10</v>
          </cell>
          <cell r="C1336" t="str">
            <v/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</row>
        <row r="1337">
          <cell r="B1337" t="str">
            <v>New Tariff 11</v>
          </cell>
          <cell r="C1337" t="str">
            <v/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</row>
        <row r="1338">
          <cell r="B1338" t="str">
            <v>Dedicated circuit</v>
          </cell>
          <cell r="C1338" t="str">
            <v>DD1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630380.93439669511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630380.93439669511</v>
          </cell>
        </row>
        <row r="1339">
          <cell r="B1339" t="str">
            <v>Hot Water Interval</v>
          </cell>
          <cell r="C1339" t="str">
            <v>D3.HW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15934.564893518434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15934.564893518434</v>
          </cell>
        </row>
        <row r="1340">
          <cell r="B1340" t="str">
            <v>Dedicated Circuit AMI - Slab Heat</v>
          </cell>
          <cell r="C1340" t="str">
            <v>DCSH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1.1929831372063417E-3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1.1929831372063417E-3</v>
          </cell>
        </row>
        <row r="1341">
          <cell r="B1341" t="str">
            <v>Dedicated Circuit AMI - Hot Water</v>
          </cell>
          <cell r="C1341" t="str">
            <v>DCHW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1.1929831372063417E-3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1.1929831372063417E-3</v>
          </cell>
        </row>
        <row r="1342">
          <cell r="B1342" t="str">
            <v>New Tariff 4</v>
          </cell>
          <cell r="C1342" t="str">
            <v/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</row>
        <row r="1343">
          <cell r="B1343" t="str">
            <v>New Tariff 5</v>
          </cell>
          <cell r="C1343" t="str">
            <v/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</row>
        <row r="1344">
          <cell r="B1344" t="str">
            <v>New Tariff 6</v>
          </cell>
          <cell r="C1344" t="str">
            <v/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</row>
        <row r="1345">
          <cell r="B1345" t="str">
            <v>New Tariff 7</v>
          </cell>
          <cell r="C1345" t="str">
            <v/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</row>
        <row r="1346">
          <cell r="B1346" t="str">
            <v>New Tariff 8</v>
          </cell>
          <cell r="C1346" t="str">
            <v/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</row>
        <row r="1347">
          <cell r="B1347" t="str">
            <v>New Tariff 9</v>
          </cell>
          <cell r="C1347" t="str">
            <v/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</row>
        <row r="1348">
          <cell r="B1348" t="str">
            <v>New Tariff 10</v>
          </cell>
          <cell r="C1348" t="str">
            <v/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</row>
        <row r="1349">
          <cell r="B1349" t="str">
            <v>New Tariff 11</v>
          </cell>
          <cell r="C1349" t="str">
            <v/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</row>
        <row r="1350">
          <cell r="B1350" t="str">
            <v>Non-Residential Single Rate</v>
          </cell>
          <cell r="C1350" t="str">
            <v>ND1</v>
          </cell>
          <cell r="D1350">
            <v>817139.89588519244</v>
          </cell>
          <cell r="E1350">
            <v>0</v>
          </cell>
          <cell r="F1350">
            <v>0</v>
          </cell>
          <cell r="G1350">
            <v>4359388.6888043052</v>
          </cell>
          <cell r="H1350">
            <v>6741627.5991117638</v>
          </cell>
          <cell r="I1350">
            <v>4220906.83953356</v>
          </cell>
          <cell r="J1350">
            <v>1724352.9418269547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>
            <v>0</v>
          </cell>
          <cell r="Q1350">
            <v>0</v>
          </cell>
          <cell r="R1350">
            <v>0</v>
          </cell>
          <cell r="S1350">
            <v>0</v>
          </cell>
          <cell r="T1350">
            <v>0</v>
          </cell>
          <cell r="U1350">
            <v>17863415.965161778</v>
          </cell>
        </row>
        <row r="1351">
          <cell r="B1351" t="str">
            <v>Non-Residential Single Rate (R)</v>
          </cell>
          <cell r="C1351" t="str">
            <v>ND1.R</v>
          </cell>
          <cell r="D1351">
            <v>0</v>
          </cell>
          <cell r="E1351">
            <v>0</v>
          </cell>
          <cell r="F1351">
            <v>0</v>
          </cell>
          <cell r="G1351">
            <v>5.287860594733617E-2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5.287860594733617E-2</v>
          </cell>
        </row>
        <row r="1352">
          <cell r="B1352" t="str">
            <v>New Tariff 2</v>
          </cell>
          <cell r="C1352" t="str">
            <v/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</row>
        <row r="1353">
          <cell r="B1353" t="str">
            <v>New Tariff 3</v>
          </cell>
          <cell r="C1353" t="str">
            <v/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</row>
        <row r="1354">
          <cell r="B1354" t="str">
            <v>New Tariff 4</v>
          </cell>
          <cell r="C1354" t="str">
            <v/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</row>
        <row r="1355">
          <cell r="B1355" t="str">
            <v>New Tariff 5</v>
          </cell>
          <cell r="C1355" t="str">
            <v/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</row>
        <row r="1356">
          <cell r="B1356" t="str">
            <v>New Tariff 6</v>
          </cell>
          <cell r="C1356" t="str">
            <v/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</row>
        <row r="1357">
          <cell r="B1357" t="str">
            <v>New Tariff 7</v>
          </cell>
          <cell r="C1357" t="str">
            <v/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</row>
        <row r="1358">
          <cell r="B1358" t="str">
            <v>New Tariff 8</v>
          </cell>
          <cell r="C1358" t="str">
            <v/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</row>
        <row r="1359">
          <cell r="B1359" t="str">
            <v>New Tariff 9</v>
          </cell>
          <cell r="C1359" t="str">
            <v/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</row>
        <row r="1360">
          <cell r="B1360" t="str">
            <v>New Tariff 10</v>
          </cell>
          <cell r="C1360" t="str">
            <v/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</row>
        <row r="1361">
          <cell r="B1361" t="str">
            <v>New Tariff 11</v>
          </cell>
          <cell r="C1361" t="str">
            <v/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</row>
        <row r="1362">
          <cell r="B1362" t="str">
            <v>Non-Residential Two Rate 5d</v>
          </cell>
          <cell r="C1362" t="str">
            <v>ND2</v>
          </cell>
          <cell r="D1362">
            <v>1287966.2333704999</v>
          </cell>
          <cell r="E1362">
            <v>0</v>
          </cell>
          <cell r="F1362">
            <v>0</v>
          </cell>
          <cell r="G1362">
            <v>11029353.021083342</v>
          </cell>
          <cell r="H1362">
            <v>26749072.38516967</v>
          </cell>
          <cell r="I1362">
            <v>30713282.7777659</v>
          </cell>
          <cell r="J1362">
            <v>21953082.807193864</v>
          </cell>
          <cell r="K1362">
            <v>6486803.7723926548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98219560.996975929</v>
          </cell>
        </row>
        <row r="1363">
          <cell r="B1363" t="str">
            <v>Business Sunraysia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7.1416045944079326E-2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7.1416045944079326E-2</v>
          </cell>
        </row>
        <row r="1364">
          <cell r="B1364" t="str">
            <v>Non-Residential Interval</v>
          </cell>
          <cell r="C1364" t="str">
            <v>ND5</v>
          </cell>
          <cell r="D1364">
            <v>221827.4889975866</v>
          </cell>
          <cell r="E1364">
            <v>0</v>
          </cell>
          <cell r="F1364">
            <v>0</v>
          </cell>
          <cell r="G1364">
            <v>1731445.2861976079</v>
          </cell>
          <cell r="H1364">
            <v>3943487.1442446616</v>
          </cell>
          <cell r="I1364">
            <v>4401769.9936720915</v>
          </cell>
          <cell r="J1364">
            <v>2769057.1175277983</v>
          </cell>
          <cell r="K1364">
            <v>912155.20569380512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13979742.236333551</v>
          </cell>
        </row>
        <row r="1365">
          <cell r="B1365" t="str">
            <v>Non-Residential AMI</v>
          </cell>
          <cell r="C1365" t="str">
            <v>ND7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</row>
        <row r="1366">
          <cell r="B1366" t="str">
            <v>New Tariff 4</v>
          </cell>
          <cell r="C1366" t="str">
            <v/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</row>
        <row r="1367">
          <cell r="B1367" t="str">
            <v>New Tariff 5</v>
          </cell>
          <cell r="C1367" t="str">
            <v/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</row>
        <row r="1368">
          <cell r="B1368" t="str">
            <v>New Tariff 6</v>
          </cell>
          <cell r="C1368" t="str">
            <v/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</row>
        <row r="1369">
          <cell r="B1369" t="str">
            <v>New Tariff 7</v>
          </cell>
          <cell r="C1369" t="str">
            <v/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</row>
        <row r="1370">
          <cell r="B1370" t="str">
            <v>New Tariff 8</v>
          </cell>
          <cell r="C1370" t="str">
            <v/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</row>
        <row r="1371">
          <cell r="B1371" t="str">
            <v>New Tariff 9</v>
          </cell>
          <cell r="C1371" t="str">
            <v/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</row>
        <row r="1372">
          <cell r="B1372" t="str">
            <v>New Tariff 10</v>
          </cell>
          <cell r="C1372" t="str">
            <v/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</row>
        <row r="1373">
          <cell r="B1373" t="str">
            <v>New Tariff 11</v>
          </cell>
          <cell r="C1373" t="str">
            <v/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</row>
        <row r="1374">
          <cell r="B1374" t="str">
            <v>Non-Residential Two Rate 7d</v>
          </cell>
          <cell r="C1374" t="str">
            <v>ND3</v>
          </cell>
          <cell r="D1374">
            <v>228749.66060453939</v>
          </cell>
          <cell r="E1374">
            <v>0</v>
          </cell>
          <cell r="F1374">
            <v>0</v>
          </cell>
          <cell r="G1374">
            <v>1018057.5141650561</v>
          </cell>
          <cell r="H1374">
            <v>2141676.9954917128</v>
          </cell>
          <cell r="I1374">
            <v>2171026.6799277193</v>
          </cell>
          <cell r="J1374">
            <v>2730629.7346715839</v>
          </cell>
          <cell r="K1374">
            <v>316670.01721184305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8606810.602072455</v>
          </cell>
        </row>
        <row r="1375">
          <cell r="B1375" t="str">
            <v>New Tariff  1</v>
          </cell>
          <cell r="C1375" t="str">
            <v/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</row>
        <row r="1376">
          <cell r="B1376" t="str">
            <v>New Tariff  2</v>
          </cell>
          <cell r="C1376" t="str">
            <v/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</row>
        <row r="1377">
          <cell r="B1377" t="str">
            <v>New Tariff  3</v>
          </cell>
          <cell r="C1377" t="str">
            <v/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</row>
        <row r="1378">
          <cell r="B1378" t="str">
            <v>New Tariff  4</v>
          </cell>
          <cell r="C1378" t="str">
            <v/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</row>
        <row r="1379">
          <cell r="B1379" t="str">
            <v>New Tariff  5</v>
          </cell>
          <cell r="C1379" t="str">
            <v/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</row>
        <row r="1380">
          <cell r="B1380" t="str">
            <v>New Tariff  6</v>
          </cell>
          <cell r="C1380" t="str">
            <v/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</row>
        <row r="1381">
          <cell r="B1381" t="str">
            <v>New Tariff  7</v>
          </cell>
          <cell r="C1381" t="str">
            <v/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</row>
        <row r="1382">
          <cell r="B1382" t="str">
            <v>New Tariff  8</v>
          </cell>
          <cell r="C1382" t="str">
            <v/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</row>
        <row r="1383">
          <cell r="B1383" t="str">
            <v>New Tariff  9</v>
          </cell>
          <cell r="C1383" t="str">
            <v/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</row>
        <row r="1384">
          <cell r="B1384" t="str">
            <v>New Tariff  10</v>
          </cell>
          <cell r="C1384" t="str">
            <v/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</row>
        <row r="1385">
          <cell r="B1385" t="str">
            <v>New Tariff  11</v>
          </cell>
          <cell r="C1385" t="str">
            <v/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</row>
        <row r="1386">
          <cell r="B1386" t="str">
            <v>Unmetered supplies</v>
          </cell>
          <cell r="C1386" t="str">
            <v>PL2</v>
          </cell>
          <cell r="D1386">
            <v>0</v>
          </cell>
          <cell r="E1386">
            <v>0</v>
          </cell>
          <cell r="F1386">
            <v>0</v>
          </cell>
          <cell r="G1386">
            <v>3101198.141191036</v>
          </cell>
          <cell r="H1386">
            <v>0</v>
          </cell>
          <cell r="I1386">
            <v>0</v>
          </cell>
          <cell r="J1386">
            <v>0</v>
          </cell>
          <cell r="K1386">
            <v>1723716.2878422772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4824914.4290333129</v>
          </cell>
        </row>
        <row r="1387">
          <cell r="B1387" t="str">
            <v>New Tariff 1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</row>
        <row r="1388">
          <cell r="B1388" t="str">
            <v>New Tariff 2</v>
          </cell>
          <cell r="C1388" t="str">
            <v/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</row>
        <row r="1389">
          <cell r="B1389" t="str">
            <v>Large Low Voltage Demand (kVa)</v>
          </cell>
          <cell r="C1389" t="str">
            <v>DLk</v>
          </cell>
          <cell r="D1389">
            <v>0</v>
          </cell>
          <cell r="E1389">
            <v>0</v>
          </cell>
          <cell r="F1389">
            <v>62.747342759482628</v>
          </cell>
          <cell r="G1389">
            <v>2.1194147149671293E-2</v>
          </cell>
          <cell r="H1389">
            <v>0</v>
          </cell>
          <cell r="I1389">
            <v>0</v>
          </cell>
          <cell r="J1389">
            <v>0</v>
          </cell>
          <cell r="K1389">
            <v>1.2925429016815792E-2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62.781462335649117</v>
          </cell>
        </row>
        <row r="1390">
          <cell r="B1390" t="str">
            <v>Large Low Voltage Demand Docklands (kVa)</v>
          </cell>
          <cell r="C1390" t="str">
            <v>DLDKk</v>
          </cell>
          <cell r="D1390">
            <v>0</v>
          </cell>
          <cell r="E1390">
            <v>0</v>
          </cell>
          <cell r="F1390">
            <v>53.742860464636351</v>
          </cell>
          <cell r="G1390">
            <v>1.4381345784832021E-2</v>
          </cell>
          <cell r="H1390">
            <v>0</v>
          </cell>
          <cell r="I1390">
            <v>0</v>
          </cell>
          <cell r="J1390">
            <v>0</v>
          </cell>
          <cell r="K1390">
            <v>1.240307719928326E-2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53.769644887620466</v>
          </cell>
        </row>
        <row r="1391">
          <cell r="B1391" t="str">
            <v>Large Low Voltage Demand CXX (kVa)</v>
          </cell>
          <cell r="C1391" t="str">
            <v>DLCXXk</v>
          </cell>
          <cell r="D1391">
            <v>0</v>
          </cell>
          <cell r="E1391">
            <v>0</v>
          </cell>
          <cell r="F1391">
            <v>71.912638028167095</v>
          </cell>
          <cell r="G1391">
            <v>2.502843176772929E-2</v>
          </cell>
          <cell r="H1391">
            <v>0</v>
          </cell>
          <cell r="I1391">
            <v>0</v>
          </cell>
          <cell r="J1391">
            <v>0</v>
          </cell>
          <cell r="K1391">
            <v>1.4959266944655252E-2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71.952625726879475</v>
          </cell>
        </row>
        <row r="1392">
          <cell r="B1392" t="str">
            <v>New Tariff 6</v>
          </cell>
          <cell r="C1392" t="str">
            <v/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</row>
        <row r="1393">
          <cell r="B1393" t="str">
            <v>New Tariff 7</v>
          </cell>
          <cell r="C1393" t="str">
            <v/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</row>
        <row r="1394">
          <cell r="B1394" t="str">
            <v>New Tariff 8</v>
          </cell>
          <cell r="C1394" t="str">
            <v/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</row>
        <row r="1395">
          <cell r="B1395" t="str">
            <v>New Tariff 9</v>
          </cell>
          <cell r="C1395" t="str">
            <v/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</row>
        <row r="1396">
          <cell r="B1396" t="str">
            <v>New Tariff 10</v>
          </cell>
          <cell r="C1396" t="str">
            <v/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</row>
        <row r="1397">
          <cell r="B1397" t="str">
            <v>New Tariff 11</v>
          </cell>
          <cell r="C1397" t="str">
            <v/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</row>
        <row r="1398">
          <cell r="B1398" t="str">
            <v>Large Low Voltage Demand</v>
          </cell>
          <cell r="C1398" t="str">
            <v>DL</v>
          </cell>
          <cell r="D1398">
            <v>0</v>
          </cell>
          <cell r="E1398">
            <v>20937794.880486205</v>
          </cell>
          <cell r="F1398">
            <v>0</v>
          </cell>
          <cell r="G1398">
            <v>11879819.253093177</v>
          </cell>
          <cell r="H1398">
            <v>0</v>
          </cell>
          <cell r="I1398">
            <v>0</v>
          </cell>
          <cell r="J1398">
            <v>0</v>
          </cell>
          <cell r="K1398">
            <v>5272702.1017447561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38090316.235324137</v>
          </cell>
        </row>
        <row r="1399">
          <cell r="B1399" t="str">
            <v>Large Low Voltage Demand A</v>
          </cell>
          <cell r="C1399" t="str">
            <v>DL.A</v>
          </cell>
          <cell r="D1399">
            <v>0</v>
          </cell>
          <cell r="E1399">
            <v>78958.338789210859</v>
          </cell>
          <cell r="F1399">
            <v>0</v>
          </cell>
          <cell r="G1399">
            <v>61583.227399078074</v>
          </cell>
          <cell r="H1399">
            <v>0</v>
          </cell>
          <cell r="I1399">
            <v>0</v>
          </cell>
          <cell r="J1399">
            <v>0</v>
          </cell>
          <cell r="K1399">
            <v>33699.659453949607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174241.22564223854</v>
          </cell>
        </row>
        <row r="1400">
          <cell r="B1400" t="str">
            <v>Large Low Voltage Demand C</v>
          </cell>
          <cell r="C1400" t="str">
            <v>DL.C</v>
          </cell>
          <cell r="D1400">
            <v>0</v>
          </cell>
          <cell r="E1400">
            <v>13518780.159753069</v>
          </cell>
          <cell r="F1400">
            <v>0</v>
          </cell>
          <cell r="G1400">
            <v>8969673.8678720873</v>
          </cell>
          <cell r="H1400">
            <v>0</v>
          </cell>
          <cell r="I1400">
            <v>0</v>
          </cell>
          <cell r="J1400">
            <v>0</v>
          </cell>
          <cell r="K1400">
            <v>3515894.6662051962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26004348.693830356</v>
          </cell>
        </row>
        <row r="1401">
          <cell r="B1401" t="str">
            <v>Large Low Voltage Demand S</v>
          </cell>
          <cell r="C1401" t="str">
            <v>DL.S</v>
          </cell>
          <cell r="D1401">
            <v>0</v>
          </cell>
          <cell r="E1401">
            <v>1175802.7851470951</v>
          </cell>
          <cell r="F1401">
            <v>0</v>
          </cell>
          <cell r="G1401">
            <v>480520.91192243545</v>
          </cell>
          <cell r="H1401">
            <v>0</v>
          </cell>
          <cell r="I1401">
            <v>0</v>
          </cell>
          <cell r="J1401">
            <v>0</v>
          </cell>
          <cell r="K1401">
            <v>179374.1742748557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1835697.8713443864</v>
          </cell>
        </row>
        <row r="1402">
          <cell r="B1402" t="str">
            <v>Large Low Voltage Demand Docklands</v>
          </cell>
          <cell r="C1402" t="str">
            <v>DL.DK</v>
          </cell>
          <cell r="D1402">
            <v>0</v>
          </cell>
          <cell r="E1402">
            <v>114027.94078499902</v>
          </cell>
          <cell r="F1402">
            <v>0</v>
          </cell>
          <cell r="G1402">
            <v>62168.407310867078</v>
          </cell>
          <cell r="H1402">
            <v>0</v>
          </cell>
          <cell r="I1402">
            <v>0</v>
          </cell>
          <cell r="J1402">
            <v>0</v>
          </cell>
          <cell r="K1402">
            <v>54483.440963028312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230679.78905889441</v>
          </cell>
        </row>
        <row r="1403">
          <cell r="B1403" t="str">
            <v>Large Low Voltage Demand CXX</v>
          </cell>
          <cell r="C1403" t="str">
            <v>DL.CXX</v>
          </cell>
          <cell r="D1403">
            <v>0</v>
          </cell>
          <cell r="E1403">
            <v>7508066.8022804065</v>
          </cell>
          <cell r="F1403">
            <v>0</v>
          </cell>
          <cell r="G1403">
            <v>4475551.6079100417</v>
          </cell>
          <cell r="H1403">
            <v>0</v>
          </cell>
          <cell r="I1403">
            <v>0</v>
          </cell>
          <cell r="J1403">
            <v>0</v>
          </cell>
          <cell r="K1403">
            <v>1872685.3262898002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13856303.736480249</v>
          </cell>
        </row>
        <row r="1404">
          <cell r="B1404" t="str">
            <v>Large Low Voltage Demand EN.R</v>
          </cell>
          <cell r="C1404" t="str">
            <v>DL.R</v>
          </cell>
          <cell r="D1404">
            <v>0</v>
          </cell>
          <cell r="E1404">
            <v>18.208583302275326</v>
          </cell>
          <cell r="F1404">
            <v>0</v>
          </cell>
          <cell r="G1404">
            <v>2.3694767552752599E-2</v>
          </cell>
          <cell r="H1404">
            <v>0</v>
          </cell>
          <cell r="I1404">
            <v>0</v>
          </cell>
          <cell r="J1404">
            <v>0</v>
          </cell>
          <cell r="K1404">
            <v>3.4517053106443503E-3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18.235729775138722</v>
          </cell>
        </row>
        <row r="1405">
          <cell r="B1405" t="str">
            <v>Large Low Voltage Demand EN.NR</v>
          </cell>
          <cell r="C1405" t="str">
            <v>DL.NR</v>
          </cell>
          <cell r="D1405">
            <v>0</v>
          </cell>
          <cell r="E1405">
            <v>174886.8667930685</v>
          </cell>
          <cell r="F1405">
            <v>0</v>
          </cell>
          <cell r="G1405">
            <v>231596.65117141153</v>
          </cell>
          <cell r="H1405">
            <v>0</v>
          </cell>
          <cell r="I1405">
            <v>0</v>
          </cell>
          <cell r="J1405">
            <v>0</v>
          </cell>
          <cell r="K1405">
            <v>88820.937004275591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495304.4549687556</v>
          </cell>
        </row>
        <row r="1406">
          <cell r="B1406" t="str">
            <v>Large Low Voltage Demand EN.R CXX</v>
          </cell>
          <cell r="C1406" t="str">
            <v>DL.CXXR</v>
          </cell>
          <cell r="D1406">
            <v>0</v>
          </cell>
          <cell r="E1406">
            <v>5269.0616053587228</v>
          </cell>
          <cell r="F1406">
            <v>0</v>
          </cell>
          <cell r="G1406">
            <v>39.238535067358306</v>
          </cell>
          <cell r="H1406">
            <v>0</v>
          </cell>
          <cell r="I1406">
            <v>0</v>
          </cell>
          <cell r="J1406">
            <v>0</v>
          </cell>
          <cell r="K1406">
            <v>25.332539829611772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5333.6326802556932</v>
          </cell>
        </row>
        <row r="1407">
          <cell r="B1407" t="str">
            <v>Large Low Voltage Demand EN.NR CXX</v>
          </cell>
          <cell r="C1407" t="str">
            <v>DL.CXXNR</v>
          </cell>
          <cell r="D1407">
            <v>0</v>
          </cell>
          <cell r="E1407">
            <v>19.109601708758646</v>
          </cell>
          <cell r="F1407">
            <v>0</v>
          </cell>
          <cell r="G1407">
            <v>2.3694767552752599E-2</v>
          </cell>
          <cell r="H1407">
            <v>0</v>
          </cell>
          <cell r="I1407">
            <v>0</v>
          </cell>
          <cell r="J1407">
            <v>0</v>
          </cell>
          <cell r="K1407">
            <v>6.0118820982739485E-3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19.139308358409671</v>
          </cell>
        </row>
        <row r="1408">
          <cell r="B1408" t="str">
            <v>New Tariff 10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</row>
        <row r="1409">
          <cell r="B1409" t="str">
            <v>New Tariff 11</v>
          </cell>
          <cell r="C1409" t="str">
            <v/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  <cell r="O1409">
            <v>0</v>
          </cell>
          <cell r="P1409">
            <v>0</v>
          </cell>
          <cell r="Q1409">
            <v>0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</row>
        <row r="1410">
          <cell r="B1410" t="str">
            <v>High Voltage Demand</v>
          </cell>
          <cell r="C1410" t="str">
            <v>DH</v>
          </cell>
          <cell r="D1410">
            <v>0</v>
          </cell>
          <cell r="E1410">
            <v>11890783.871160157</v>
          </cell>
          <cell r="F1410">
            <v>0</v>
          </cell>
          <cell r="G1410">
            <v>6015630.8363656774</v>
          </cell>
          <cell r="H1410">
            <v>0</v>
          </cell>
          <cell r="I1410">
            <v>0</v>
          </cell>
          <cell r="J1410">
            <v>0</v>
          </cell>
          <cell r="K1410">
            <v>1459710.7355665087</v>
          </cell>
          <cell r="L1410">
            <v>0</v>
          </cell>
          <cell r="M1410">
            <v>0</v>
          </cell>
          <cell r="N1410">
            <v>0</v>
          </cell>
          <cell r="O1410">
            <v>0</v>
          </cell>
          <cell r="P1410">
            <v>0</v>
          </cell>
          <cell r="Q1410">
            <v>0</v>
          </cell>
          <cell r="R1410">
            <v>0</v>
          </cell>
          <cell r="S1410">
            <v>0</v>
          </cell>
          <cell r="T1410">
            <v>0</v>
          </cell>
          <cell r="U1410">
            <v>19366125.443092342</v>
          </cell>
        </row>
        <row r="1411">
          <cell r="B1411" t="str">
            <v>High Voltage Demand A</v>
          </cell>
          <cell r="C1411" t="str">
            <v>DH.A</v>
          </cell>
          <cell r="D1411">
            <v>0</v>
          </cell>
          <cell r="E1411">
            <v>122792.91400968563</v>
          </cell>
          <cell r="F1411">
            <v>0</v>
          </cell>
          <cell r="G1411">
            <v>42937.78255885253</v>
          </cell>
          <cell r="H1411">
            <v>0</v>
          </cell>
          <cell r="I1411">
            <v>0</v>
          </cell>
          <cell r="J1411">
            <v>0</v>
          </cell>
          <cell r="K1411">
            <v>12442.82470820874</v>
          </cell>
          <cell r="L1411">
            <v>0</v>
          </cell>
          <cell r="M1411">
            <v>0</v>
          </cell>
          <cell r="N1411">
            <v>0</v>
          </cell>
          <cell r="O1411">
            <v>0</v>
          </cell>
          <cell r="P1411">
            <v>0</v>
          </cell>
          <cell r="Q1411">
            <v>0</v>
          </cell>
          <cell r="R1411">
            <v>0</v>
          </cell>
          <cell r="S1411">
            <v>0</v>
          </cell>
          <cell r="T1411">
            <v>0</v>
          </cell>
          <cell r="U1411">
            <v>178173.52127674688</v>
          </cell>
        </row>
        <row r="1412">
          <cell r="B1412" t="str">
            <v>High Voltage Demand C</v>
          </cell>
          <cell r="C1412" t="str">
            <v>DH.C</v>
          </cell>
          <cell r="D1412">
            <v>0</v>
          </cell>
          <cell r="E1412">
            <v>5896494.0439376887</v>
          </cell>
          <cell r="F1412">
            <v>0</v>
          </cell>
          <cell r="G1412">
            <v>3350584.0329149682</v>
          </cell>
          <cell r="H1412">
            <v>0</v>
          </cell>
          <cell r="I1412">
            <v>0</v>
          </cell>
          <cell r="J1412">
            <v>0</v>
          </cell>
          <cell r="K1412">
            <v>821128.78035015136</v>
          </cell>
          <cell r="L1412">
            <v>0</v>
          </cell>
          <cell r="M1412">
            <v>0</v>
          </cell>
          <cell r="N1412">
            <v>0</v>
          </cell>
          <cell r="O1412">
            <v>0</v>
          </cell>
          <cell r="P1412">
            <v>0</v>
          </cell>
          <cell r="Q1412">
            <v>0</v>
          </cell>
          <cell r="R1412">
            <v>0</v>
          </cell>
          <cell r="S1412">
            <v>0</v>
          </cell>
          <cell r="T1412">
            <v>0</v>
          </cell>
          <cell r="U1412">
            <v>10068206.857202807</v>
          </cell>
        </row>
        <row r="1413">
          <cell r="B1413" t="str">
            <v>High Voltage Demand D1</v>
          </cell>
          <cell r="C1413" t="str">
            <v>DH.D1</v>
          </cell>
          <cell r="D1413">
            <v>0</v>
          </cell>
          <cell r="E1413">
            <v>681740.58676225133</v>
          </cell>
          <cell r="F1413">
            <v>0</v>
          </cell>
          <cell r="G1413">
            <v>251938.70897761584</v>
          </cell>
          <cell r="H1413">
            <v>0</v>
          </cell>
          <cell r="I1413">
            <v>0</v>
          </cell>
          <cell r="J1413">
            <v>0</v>
          </cell>
          <cell r="K1413">
            <v>84565.880235488279</v>
          </cell>
          <cell r="L1413">
            <v>0</v>
          </cell>
          <cell r="M1413">
            <v>0</v>
          </cell>
          <cell r="N1413">
            <v>0</v>
          </cell>
          <cell r="O1413">
            <v>0</v>
          </cell>
          <cell r="P1413">
            <v>0</v>
          </cell>
          <cell r="Q1413">
            <v>0</v>
          </cell>
          <cell r="R1413">
            <v>0</v>
          </cell>
          <cell r="S1413">
            <v>0</v>
          </cell>
          <cell r="T1413">
            <v>0</v>
          </cell>
          <cell r="U1413">
            <v>1018245.1759753554</v>
          </cell>
        </row>
        <row r="1414">
          <cell r="B1414" t="str">
            <v>High Voltage Demand D2</v>
          </cell>
          <cell r="C1414" t="str">
            <v>DH.D2</v>
          </cell>
          <cell r="D1414">
            <v>0</v>
          </cell>
          <cell r="E1414">
            <v>437775.29731752485</v>
          </cell>
          <cell r="F1414">
            <v>0</v>
          </cell>
          <cell r="G1414">
            <v>68582.461572477288</v>
          </cell>
          <cell r="H1414">
            <v>0</v>
          </cell>
          <cell r="I1414">
            <v>0</v>
          </cell>
          <cell r="J1414">
            <v>0</v>
          </cell>
          <cell r="K1414">
            <v>74687.847462699705</v>
          </cell>
          <cell r="L1414">
            <v>0</v>
          </cell>
          <cell r="M1414">
            <v>0</v>
          </cell>
          <cell r="N1414">
            <v>0</v>
          </cell>
          <cell r="O1414">
            <v>0</v>
          </cell>
          <cell r="P1414">
            <v>0</v>
          </cell>
          <cell r="Q1414">
            <v>0</v>
          </cell>
          <cell r="R1414">
            <v>0</v>
          </cell>
          <cell r="S1414">
            <v>0</v>
          </cell>
          <cell r="T1414">
            <v>0</v>
          </cell>
          <cell r="U1414">
            <v>581045.6063527019</v>
          </cell>
        </row>
        <row r="1415">
          <cell r="B1415" t="str">
            <v>High Voltage Demand Docklands</v>
          </cell>
          <cell r="C1415" t="str">
            <v>DH.DK</v>
          </cell>
          <cell r="D1415">
            <v>0</v>
          </cell>
          <cell r="E1415">
            <v>25749.382129173446</v>
          </cell>
          <cell r="F1415">
            <v>0</v>
          </cell>
          <cell r="G1415">
            <v>10489.52032729886</v>
          </cell>
          <cell r="H1415">
            <v>0</v>
          </cell>
          <cell r="I1415">
            <v>0</v>
          </cell>
          <cell r="J1415">
            <v>0</v>
          </cell>
          <cell r="K1415">
            <v>1982.4257179605333</v>
          </cell>
          <cell r="L1415">
            <v>0</v>
          </cell>
          <cell r="M1415">
            <v>0</v>
          </cell>
          <cell r="N1415">
            <v>0</v>
          </cell>
          <cell r="O1415">
            <v>0</v>
          </cell>
          <cell r="P1415">
            <v>0</v>
          </cell>
          <cell r="Q1415">
            <v>0</v>
          </cell>
          <cell r="R1415">
            <v>0</v>
          </cell>
          <cell r="S1415">
            <v>0</v>
          </cell>
          <cell r="T1415">
            <v>0</v>
          </cell>
          <cell r="U1415">
            <v>38221.328174432841</v>
          </cell>
        </row>
        <row r="1416">
          <cell r="B1416" t="str">
            <v>High Voltage Demand D3</v>
          </cell>
          <cell r="C1416" t="str">
            <v>DH.D3</v>
          </cell>
          <cell r="D1416">
            <v>0</v>
          </cell>
          <cell r="E1416">
            <v>501452.52046185703</v>
          </cell>
          <cell r="F1416">
            <v>0</v>
          </cell>
          <cell r="G1416">
            <v>158569.24736805214</v>
          </cell>
          <cell r="H1416">
            <v>0</v>
          </cell>
          <cell r="I1416">
            <v>0</v>
          </cell>
          <cell r="J1416">
            <v>0</v>
          </cell>
          <cell r="K1416">
            <v>21159.317748783284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>
            <v>0</v>
          </cell>
          <cell r="Q1416">
            <v>0</v>
          </cell>
          <cell r="R1416">
            <v>0</v>
          </cell>
          <cell r="S1416">
            <v>0</v>
          </cell>
          <cell r="T1416">
            <v>0</v>
          </cell>
          <cell r="U1416">
            <v>681181.08557869249</v>
          </cell>
        </row>
        <row r="1417">
          <cell r="B1417" t="str">
            <v>High Voltage Demand D4</v>
          </cell>
          <cell r="C1417" t="str">
            <v>DH.D4</v>
          </cell>
          <cell r="D1417">
            <v>0</v>
          </cell>
          <cell r="E1417">
            <v>292210.80675513006</v>
          </cell>
          <cell r="F1417">
            <v>0</v>
          </cell>
          <cell r="G1417">
            <v>172363.35415305445</v>
          </cell>
          <cell r="H1417">
            <v>0</v>
          </cell>
          <cell r="I1417">
            <v>0</v>
          </cell>
          <cell r="J1417">
            <v>0</v>
          </cell>
          <cell r="K1417">
            <v>56557.573434177313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>
            <v>0</v>
          </cell>
          <cell r="U1417">
            <v>521131.7343423618</v>
          </cell>
        </row>
        <row r="1418">
          <cell r="B1418" t="str">
            <v>High Voltage Demand D5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6.1352714385849638E-3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>
            <v>0</v>
          </cell>
          <cell r="U1418">
            <v>6.1352714385849638E-3</v>
          </cell>
        </row>
        <row r="1419">
          <cell r="B1419" t="str">
            <v>High Voltage Demand EN.R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1.3240211347673935E-2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1.3240211347673935E-2</v>
          </cell>
        </row>
        <row r="1420">
          <cell r="B1420" t="str">
            <v>High Voltage Demand EN.NR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1.3240211347673935E-2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>
            <v>0</v>
          </cell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U1420">
            <v>1.3240211347673935E-2</v>
          </cell>
        </row>
        <row r="1421">
          <cell r="B1421" t="str">
            <v>New Tariff 11</v>
          </cell>
          <cell r="C1421" t="str">
            <v/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>
            <v>0</v>
          </cell>
          <cell r="Q1421">
            <v>0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</row>
        <row r="1422">
          <cell r="B1422" t="str">
            <v>New Tariff 1</v>
          </cell>
          <cell r="C1422" t="str">
            <v/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>
            <v>0</v>
          </cell>
          <cell r="Q1422">
            <v>0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</row>
        <row r="1423">
          <cell r="B1423" t="str">
            <v>New Tariff 2</v>
          </cell>
          <cell r="C1423" t="str">
            <v/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>
            <v>0</v>
          </cell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</row>
        <row r="1424">
          <cell r="B1424" t="str">
            <v>High Voltage Demand (kVa)</v>
          </cell>
          <cell r="C1424" t="str">
            <v>DHk</v>
          </cell>
          <cell r="D1424">
            <v>0</v>
          </cell>
          <cell r="E1424">
            <v>0</v>
          </cell>
          <cell r="F1424">
            <v>45.835361355621082</v>
          </cell>
          <cell r="G1424">
            <v>1.170764475944501E-2</v>
          </cell>
          <cell r="H1424">
            <v>0</v>
          </cell>
          <cell r="I1424">
            <v>0</v>
          </cell>
          <cell r="J1424">
            <v>0</v>
          </cell>
          <cell r="K1424">
            <v>3.1621310617887958E-3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>
            <v>0</v>
          </cell>
          <cell r="Q1424">
            <v>0</v>
          </cell>
          <cell r="R1424">
            <v>0</v>
          </cell>
          <cell r="S1424">
            <v>0</v>
          </cell>
          <cell r="T1424">
            <v>0</v>
          </cell>
          <cell r="U1424">
            <v>45.850231131442321</v>
          </cell>
        </row>
        <row r="1425">
          <cell r="B1425" t="str">
            <v>High Voltage Demand Docklands (kVa)</v>
          </cell>
          <cell r="C1425" t="str">
            <v>DHDKk</v>
          </cell>
          <cell r="D1425">
            <v>0</v>
          </cell>
          <cell r="E1425">
            <v>0</v>
          </cell>
          <cell r="F1425">
            <v>24.1374266092281</v>
          </cell>
          <cell r="G1425">
            <v>8.4485158123252697E-3</v>
          </cell>
          <cell r="H1425">
            <v>0</v>
          </cell>
          <cell r="I1425">
            <v>0</v>
          </cell>
          <cell r="J1425">
            <v>0</v>
          </cell>
          <cell r="K1425">
            <v>3.9672135100356333E-3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>
            <v>0</v>
          </cell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U1425">
            <v>24.14984233855046</v>
          </cell>
        </row>
        <row r="1426">
          <cell r="B1426" t="str">
            <v>New Tariff 5</v>
          </cell>
          <cell r="C1426" t="str">
            <v/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>
            <v>0</v>
          </cell>
          <cell r="Q1426">
            <v>0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</row>
        <row r="1427">
          <cell r="B1427" t="str">
            <v>New Tariff 6</v>
          </cell>
          <cell r="C1427" t="str">
            <v/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>
            <v>0</v>
          </cell>
          <cell r="Q1427">
            <v>0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</row>
        <row r="1428">
          <cell r="B1428" t="str">
            <v>New Tariff 7</v>
          </cell>
          <cell r="C1428" t="str">
            <v/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>
            <v>0</v>
          </cell>
          <cell r="Q1428">
            <v>0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</row>
        <row r="1429">
          <cell r="B1429" t="str">
            <v>New Tariff 8</v>
          </cell>
          <cell r="C1429" t="str">
            <v/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>
            <v>0</v>
          </cell>
          <cell r="Q1429">
            <v>0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</row>
        <row r="1430">
          <cell r="B1430" t="str">
            <v>New Tariff 9</v>
          </cell>
          <cell r="C1430" t="str">
            <v/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>
            <v>0</v>
          </cell>
          <cell r="Q1430">
            <v>0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</row>
        <row r="1431">
          <cell r="B1431" t="str">
            <v>New Tariff 10</v>
          </cell>
          <cell r="C1431" t="str">
            <v/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>
            <v>0</v>
          </cell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U1431">
            <v>0</v>
          </cell>
        </row>
        <row r="1432">
          <cell r="B1432" t="str">
            <v>New Tariff 11</v>
          </cell>
          <cell r="C1432" t="str">
            <v/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>
            <v>0</v>
          </cell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</row>
        <row r="1433">
          <cell r="B1433" t="str">
            <v>New Tariff 12</v>
          </cell>
          <cell r="C1433" t="str">
            <v/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>
            <v>0</v>
          </cell>
          <cell r="Q1433">
            <v>0</v>
          </cell>
          <cell r="R1433">
            <v>0</v>
          </cell>
          <cell r="S1433">
            <v>0</v>
          </cell>
          <cell r="T1433">
            <v>0</v>
          </cell>
          <cell r="U1433">
            <v>0</v>
          </cell>
        </row>
        <row r="1434">
          <cell r="B1434" t="str">
            <v>New Tariff 1</v>
          </cell>
          <cell r="C1434" t="str">
            <v/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>
            <v>0</v>
          </cell>
          <cell r="Q1434">
            <v>0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</row>
        <row r="1435">
          <cell r="B1435" t="str">
            <v>Subtransmission Demand A</v>
          </cell>
          <cell r="C1435" t="str">
            <v>DS.A</v>
          </cell>
          <cell r="D1435">
            <v>0</v>
          </cell>
          <cell r="E1435">
            <v>177988.2760486397</v>
          </cell>
          <cell r="F1435">
            <v>0</v>
          </cell>
          <cell r="G1435">
            <v>588637.61963933648</v>
          </cell>
          <cell r="H1435">
            <v>0</v>
          </cell>
          <cell r="I1435">
            <v>0</v>
          </cell>
          <cell r="J1435">
            <v>0</v>
          </cell>
          <cell r="K1435">
            <v>22635.685384195567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>
            <v>0</v>
          </cell>
          <cell r="Q1435">
            <v>0</v>
          </cell>
          <cell r="R1435">
            <v>0</v>
          </cell>
          <cell r="S1435">
            <v>0</v>
          </cell>
          <cell r="T1435">
            <v>0</v>
          </cell>
          <cell r="U1435">
            <v>789261.58107217168</v>
          </cell>
        </row>
        <row r="1436">
          <cell r="B1436" t="str">
            <v>Subtransmission Demand G</v>
          </cell>
          <cell r="C1436" t="str">
            <v>DS.G</v>
          </cell>
          <cell r="D1436">
            <v>0</v>
          </cell>
          <cell r="E1436">
            <v>310408.41979475413</v>
          </cell>
          <cell r="F1436">
            <v>0</v>
          </cell>
          <cell r="G1436">
            <v>1020367.1412606486</v>
          </cell>
          <cell r="H1436">
            <v>0</v>
          </cell>
          <cell r="I1436">
            <v>0</v>
          </cell>
          <cell r="J1436">
            <v>0</v>
          </cell>
          <cell r="K1436">
            <v>48739.993629740733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>
            <v>0</v>
          </cell>
          <cell r="Q1436">
            <v>0</v>
          </cell>
          <cell r="R1436">
            <v>0</v>
          </cell>
          <cell r="S1436">
            <v>0</v>
          </cell>
          <cell r="T1436">
            <v>0</v>
          </cell>
          <cell r="U1436">
            <v>1379515.5546851435</v>
          </cell>
        </row>
        <row r="1437">
          <cell r="B1437" t="str">
            <v>Subtransmission Demand S</v>
          </cell>
          <cell r="C1437" t="str">
            <v>DS.S</v>
          </cell>
          <cell r="D1437">
            <v>0</v>
          </cell>
          <cell r="E1437">
            <v>379528.65710128995</v>
          </cell>
          <cell r="F1437">
            <v>0</v>
          </cell>
          <cell r="G1437">
            <v>933700.41966318409</v>
          </cell>
          <cell r="H1437">
            <v>0</v>
          </cell>
          <cell r="I1437">
            <v>0</v>
          </cell>
          <cell r="J1437">
            <v>0</v>
          </cell>
          <cell r="K1437">
            <v>51932.63540189225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>
            <v>0</v>
          </cell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U1437">
            <v>1365161.7121663664</v>
          </cell>
        </row>
        <row r="1438">
          <cell r="B1438" t="str">
            <v>Subtransmission Demand (kVa)</v>
          </cell>
          <cell r="C1438" t="str">
            <v>DSk</v>
          </cell>
          <cell r="D1438">
            <v>0</v>
          </cell>
          <cell r="E1438">
            <v>0</v>
          </cell>
          <cell r="F1438">
            <v>3.6913900444870391</v>
          </cell>
          <cell r="G1438">
            <v>4.9947175284515396E-3</v>
          </cell>
          <cell r="H1438">
            <v>0</v>
          </cell>
          <cell r="I1438">
            <v>0</v>
          </cell>
          <cell r="J1438">
            <v>0</v>
          </cell>
          <cell r="K1438">
            <v>2.3138467783561444E-4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>
            <v>0</v>
          </cell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U1438">
            <v>3.6966161466933265</v>
          </cell>
        </row>
        <row r="1439">
          <cell r="B1439" t="str">
            <v>New Tariff 5</v>
          </cell>
          <cell r="C1439" t="str">
            <v/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>
            <v>0</v>
          </cell>
          <cell r="Q1439">
            <v>0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</row>
        <row r="1440">
          <cell r="B1440" t="str">
            <v>New Tariff 6</v>
          </cell>
          <cell r="C1440" t="str">
            <v/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>
            <v>0</v>
          </cell>
          <cell r="Q1440">
            <v>0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</row>
        <row r="1441">
          <cell r="B1441" t="str">
            <v>New Tariff 7</v>
          </cell>
          <cell r="C1441" t="str">
            <v/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>
            <v>0</v>
          </cell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</row>
        <row r="1442">
          <cell r="B1442" t="str">
            <v>New Tariff 8</v>
          </cell>
          <cell r="C1442" t="str">
            <v/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>
            <v>0</v>
          </cell>
          <cell r="Q1442">
            <v>0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</row>
        <row r="1443">
          <cell r="B1443" t="str">
            <v>New Tariff 9</v>
          </cell>
          <cell r="C1443" t="str">
            <v/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>
            <v>0</v>
          </cell>
          <cell r="Q1443">
            <v>0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</row>
        <row r="1444">
          <cell r="B1444" t="str">
            <v>New Tariff 10</v>
          </cell>
          <cell r="C1444" t="str">
            <v/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>
            <v>0</v>
          </cell>
          <cell r="Q1444">
            <v>0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</row>
        <row r="1445">
          <cell r="B1445" t="str">
            <v>New Tariff 11</v>
          </cell>
          <cell r="C1445" t="str">
            <v/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>
            <v>0</v>
          </cell>
          <cell r="Q1445">
            <v>0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</row>
        <row r="1446">
          <cell r="B1446" t="str">
            <v>Total Distribution Revenue</v>
          </cell>
          <cell r="D1446">
            <v>18273170.600639928</v>
          </cell>
          <cell r="E1446">
            <v>64230548.929302558</v>
          </cell>
          <cell r="F1446">
            <v>262.06701926162231</v>
          </cell>
          <cell r="G1446">
            <v>164907718.4772543</v>
          </cell>
          <cell r="H1446">
            <v>95009546.046334311</v>
          </cell>
          <cell r="I1446">
            <v>43480186.212058485</v>
          </cell>
          <cell r="J1446">
            <v>29707340.223378707</v>
          </cell>
          <cell r="K1446">
            <v>26760944.629879925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>
            <v>0</v>
          </cell>
          <cell r="Q1446">
            <v>0</v>
          </cell>
          <cell r="R1446">
            <v>0</v>
          </cell>
          <cell r="S1446">
            <v>0</v>
          </cell>
          <cell r="T1446">
            <v>0</v>
          </cell>
          <cell r="U1446">
            <v>442369717.18586755</v>
          </cell>
        </row>
      </sheetData>
      <sheetData sheetId="30" refreshError="1"/>
      <sheetData sheetId="31" refreshError="1">
        <row r="22">
          <cell r="C22" t="str">
            <v>Network Tariffs</v>
          </cell>
          <cell r="D22" t="str">
            <v>Code</v>
          </cell>
          <cell r="E22">
            <v>2010</v>
          </cell>
          <cell r="F22">
            <v>2011</v>
          </cell>
          <cell r="G22">
            <v>2012</v>
          </cell>
          <cell r="H22">
            <v>2013</v>
          </cell>
          <cell r="I22">
            <v>2014</v>
          </cell>
          <cell r="J22">
            <v>2015</v>
          </cell>
          <cell r="K22">
            <v>2016</v>
          </cell>
          <cell r="L22">
            <v>2017</v>
          </cell>
          <cell r="M22">
            <v>2018</v>
          </cell>
          <cell r="N22">
            <v>2019</v>
          </cell>
        </row>
        <row r="23">
          <cell r="E23" t="str">
            <v>$ pa</v>
          </cell>
          <cell r="F23" t="str">
            <v>$ pa</v>
          </cell>
          <cell r="G23" t="str">
            <v>$ pa</v>
          </cell>
          <cell r="H23" t="str">
            <v>$ pa</v>
          </cell>
          <cell r="I23" t="str">
            <v>$ pa</v>
          </cell>
          <cell r="J23" t="str">
            <v>$ pa</v>
          </cell>
          <cell r="K23" t="str">
            <v>$ pa</v>
          </cell>
          <cell r="L23" t="str">
            <v>$ pa</v>
          </cell>
          <cell r="M23" t="str">
            <v>$ pa</v>
          </cell>
          <cell r="N23" t="str">
            <v>$ pa</v>
          </cell>
        </row>
        <row r="24">
          <cell r="C24" t="str">
            <v>Residential Single Rate</v>
          </cell>
          <cell r="D24" t="str">
            <v>D1</v>
          </cell>
          <cell r="E24">
            <v>159471455.77021632</v>
          </cell>
          <cell r="F24">
            <v>147672231.72565249</v>
          </cell>
          <cell r="G24">
            <v>144985496.27183622</v>
          </cell>
          <cell r="H24">
            <v>145076598.26974145</v>
          </cell>
          <cell r="I24">
            <v>145748799.54102811</v>
          </cell>
          <cell r="J24">
            <v>143678697.08411336</v>
          </cell>
          <cell r="K24">
            <v>147144180.69484943</v>
          </cell>
          <cell r="L24">
            <v>150081073.60210317</v>
          </cell>
          <cell r="M24">
            <v>153291346.54520386</v>
          </cell>
          <cell r="N24">
            <v>156562571.05143291</v>
          </cell>
        </row>
        <row r="25">
          <cell r="C25" t="str">
            <v>ClimateSaver</v>
          </cell>
          <cell r="D25" t="str">
            <v>D1.CS</v>
          </cell>
          <cell r="E25">
            <v>1596470.0731727984</v>
          </cell>
          <cell r="F25">
            <v>1473983.1141782005</v>
          </cell>
          <cell r="G25">
            <v>1446940.6084828293</v>
          </cell>
          <cell r="H25">
            <v>1458323.5548208305</v>
          </cell>
          <cell r="I25">
            <v>1476663.91853145</v>
          </cell>
          <cell r="J25">
            <v>1450349.3358622859</v>
          </cell>
          <cell r="K25">
            <v>1464118.942606336</v>
          </cell>
          <cell r="L25">
            <v>1464084.9704761286</v>
          </cell>
          <cell r="M25">
            <v>1464084.9669457246</v>
          </cell>
          <cell r="N25">
            <v>1464012.788508744</v>
          </cell>
        </row>
        <row r="26">
          <cell r="C26" t="str">
            <v>ClimateSaver Interval</v>
          </cell>
          <cell r="D26" t="str">
            <v>D3.CS</v>
          </cell>
          <cell r="E26">
            <v>502565.84042409982</v>
          </cell>
          <cell r="F26">
            <v>464003.84089900047</v>
          </cell>
          <cell r="G26">
            <v>455490.9709824539</v>
          </cell>
          <cell r="H26">
            <v>459074.27581869985</v>
          </cell>
          <cell r="I26">
            <v>464847.74711789913</v>
          </cell>
          <cell r="J26">
            <v>456564.02438546211</v>
          </cell>
          <cell r="K26">
            <v>460898.64013204077</v>
          </cell>
          <cell r="L26">
            <v>460887.94584473979</v>
          </cell>
          <cell r="M26">
            <v>460887.94473338319</v>
          </cell>
          <cell r="N26">
            <v>460865.22325735888</v>
          </cell>
        </row>
        <row r="27">
          <cell r="C27" t="str">
            <v>New Tariff 3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 t="str">
            <v>New Tariff 4</v>
          </cell>
          <cell r="D28" t="str">
            <v/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 t="str">
            <v>New Tariff 5</v>
          </cell>
          <cell r="D29" t="str">
            <v/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New Tariff 6</v>
          </cell>
          <cell r="D30" t="str">
            <v/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 t="str">
            <v>New Tariff 7</v>
          </cell>
          <cell r="D31" t="str">
            <v/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 t="str">
            <v>New Tariff 8</v>
          </cell>
          <cell r="D32" t="str">
            <v/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New Tariff 9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 t="str">
            <v>New Tariff 10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 t="str">
            <v>New Tariff 11</v>
          </cell>
          <cell r="D35" t="str">
            <v/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Residential Two Rate 5d</v>
          </cell>
          <cell r="D36" t="str">
            <v>D2</v>
          </cell>
          <cell r="E36">
            <v>18029988.22939872</v>
          </cell>
          <cell r="F36">
            <v>16073055.604510074</v>
          </cell>
          <cell r="G36">
            <v>15068348.685970388</v>
          </cell>
          <cell r="H36">
            <v>14323857.146012835</v>
          </cell>
          <cell r="I36">
            <v>13668652.74728512</v>
          </cell>
          <cell r="J36">
            <v>12942921.776719928</v>
          </cell>
          <cell r="K36">
            <v>12789070.753916696</v>
          </cell>
          <cell r="L36">
            <v>12519381.964818455</v>
          </cell>
          <cell r="M36">
            <v>12228890.42302281</v>
          </cell>
          <cell r="N36">
            <v>11947067.682655646</v>
          </cell>
        </row>
        <row r="37">
          <cell r="C37" t="str">
            <v>Docklands Two Rate 5d</v>
          </cell>
          <cell r="D37" t="str">
            <v>D2.DK</v>
          </cell>
          <cell r="E37">
            <v>283987.79088719882</v>
          </cell>
          <cell r="F37">
            <v>264525.83517286315</v>
          </cell>
          <cell r="G37">
            <v>261914.83798242337</v>
          </cell>
          <cell r="H37">
            <v>265180.43036475609</v>
          </cell>
          <cell r="I37">
            <v>269435.21318855946</v>
          </cell>
          <cell r="J37">
            <v>265424.0268163897</v>
          </cell>
          <cell r="K37">
            <v>269586.33930901386</v>
          </cell>
          <cell r="L37">
            <v>271330.08743701625</v>
          </cell>
          <cell r="M37">
            <v>273428.08726498863</v>
          </cell>
          <cell r="N37">
            <v>275529.05856441468</v>
          </cell>
        </row>
        <row r="38">
          <cell r="C38" t="str">
            <v>Residential Interval</v>
          </cell>
          <cell r="D38" t="str">
            <v>D3</v>
          </cell>
          <cell r="E38">
            <v>5114440.297935647</v>
          </cell>
          <cell r="F38">
            <v>4763574.9758925047</v>
          </cell>
          <cell r="G38">
            <v>4716231.1309365984</v>
          </cell>
          <cell r="H38">
            <v>4774948.3711286876</v>
          </cell>
          <cell r="I38">
            <v>4851564.2832365399</v>
          </cell>
          <cell r="J38">
            <v>4779369.6952109719</v>
          </cell>
          <cell r="K38">
            <v>4854110.7992127128</v>
          </cell>
          <cell r="L38">
            <v>4885268.4033736661</v>
          </cell>
          <cell r="M38">
            <v>4922707.3138915664</v>
          </cell>
          <cell r="N38">
            <v>4960195.9187008375</v>
          </cell>
        </row>
        <row r="39">
          <cell r="C39" t="str">
            <v>Residential AMI</v>
          </cell>
          <cell r="D39" t="str">
            <v>D4</v>
          </cell>
          <cell r="E39">
            <v>561211.11218552664</v>
          </cell>
          <cell r="F39">
            <v>1168958.6485773847</v>
          </cell>
          <cell r="G39">
            <v>1809330.8240302256</v>
          </cell>
          <cell r="H39">
            <v>2267931.5444240188</v>
          </cell>
          <cell r="I39">
            <v>2687675.1178489034</v>
          </cell>
          <cell r="J39">
            <v>2995650.3671013638</v>
          </cell>
          <cell r="K39">
            <v>3612395.6311606676</v>
          </cell>
          <cell r="L39">
            <v>4250696.8732671123</v>
          </cell>
          <cell r="M39">
            <v>5030823.2910084073</v>
          </cell>
          <cell r="N39">
            <v>5879920.759874966</v>
          </cell>
        </row>
        <row r="40">
          <cell r="C40" t="str">
            <v>Residential Docklands AMI</v>
          </cell>
          <cell r="D40" t="str">
            <v>D4.DK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New Tariff 5</v>
          </cell>
          <cell r="D41" t="str">
            <v/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New Tariff 6</v>
          </cell>
          <cell r="D42" t="str">
            <v/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C43" t="str">
            <v>New Tariff 7</v>
          </cell>
          <cell r="D43" t="str">
            <v/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 t="str">
            <v>New Tariff 8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New Tariff 9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New Tariff 10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New Tariff 11</v>
          </cell>
          <cell r="D47" t="str">
            <v/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Dedicated circuit</v>
          </cell>
          <cell r="D48" t="str">
            <v>DD1</v>
          </cell>
          <cell r="E48">
            <v>1277534.779320244</v>
          </cell>
          <cell r="F48">
            <v>1102277.8437657524</v>
          </cell>
          <cell r="G48">
            <v>1009904.1755835686</v>
          </cell>
          <cell r="H48">
            <v>949980.13978464482</v>
          </cell>
          <cell r="I48">
            <v>897812.8764919471</v>
          </cell>
          <cell r="J48">
            <v>823024.49219869915</v>
          </cell>
          <cell r="K48">
            <v>775436.75607283867</v>
          </cell>
          <cell r="L48">
            <v>723733.40881231707</v>
          </cell>
          <cell r="M48">
            <v>675462.97769826499</v>
          </cell>
          <cell r="N48">
            <v>630380.93439669511</v>
          </cell>
        </row>
        <row r="49">
          <cell r="C49" t="str">
            <v>Hot Water Interval</v>
          </cell>
          <cell r="D49" t="str">
            <v>D3.HW</v>
          </cell>
          <cell r="E49">
            <v>32293.109981645892</v>
          </cell>
          <cell r="F49">
            <v>27863.021982070019</v>
          </cell>
          <cell r="G49">
            <v>25528.03034481491</v>
          </cell>
          <cell r="H49">
            <v>24013.28999494484</v>
          </cell>
          <cell r="I49">
            <v>22694.622825782575</v>
          </cell>
          <cell r="J49">
            <v>20804.14629361605</v>
          </cell>
          <cell r="K49">
            <v>19601.238927518636</v>
          </cell>
          <cell r="L49">
            <v>18294.298477418597</v>
          </cell>
          <cell r="M49">
            <v>17074.134168735774</v>
          </cell>
          <cell r="N49">
            <v>15934.564893518434</v>
          </cell>
        </row>
        <row r="50">
          <cell r="C50" t="str">
            <v>Dedicated Circuit AMI - Slab Heat</v>
          </cell>
          <cell r="D50" t="str">
            <v>DCSH</v>
          </cell>
          <cell r="E50">
            <v>2.4177086675095773E-3</v>
          </cell>
          <cell r="F50">
            <v>2.0860384703532096E-3</v>
          </cell>
          <cell r="G50">
            <v>1.9112231762188684E-3</v>
          </cell>
          <cell r="H50">
            <v>1.797818153445007E-3</v>
          </cell>
          <cell r="I50">
            <v>1.6990926653685737E-3</v>
          </cell>
          <cell r="J50">
            <v>1.5575571644477829E-3</v>
          </cell>
          <cell r="K50">
            <v>1.4674983386834702E-3</v>
          </cell>
          <cell r="L50">
            <v>1.3696508022919105E-3</v>
          </cell>
          <cell r="M50">
            <v>1.2782999901042658E-3</v>
          </cell>
          <cell r="N50">
            <v>1.1929831372063417E-3</v>
          </cell>
        </row>
        <row r="51">
          <cell r="C51" t="str">
            <v>Dedicated Circuit AMI - Hot Water</v>
          </cell>
          <cell r="D51" t="str">
            <v>DCHW</v>
          </cell>
          <cell r="E51">
            <v>2.4177086675095773E-3</v>
          </cell>
          <cell r="F51">
            <v>2.0860384703532096E-3</v>
          </cell>
          <cell r="G51">
            <v>1.9112231762188684E-3</v>
          </cell>
          <cell r="H51">
            <v>1.797818153445007E-3</v>
          </cell>
          <cell r="I51">
            <v>1.6990926653685737E-3</v>
          </cell>
          <cell r="J51">
            <v>1.5575571644477829E-3</v>
          </cell>
          <cell r="K51">
            <v>1.4674983386834702E-3</v>
          </cell>
          <cell r="L51">
            <v>1.3696508022919105E-3</v>
          </cell>
          <cell r="M51">
            <v>1.2782999901042658E-3</v>
          </cell>
          <cell r="N51">
            <v>1.1929831372063417E-3</v>
          </cell>
        </row>
        <row r="52">
          <cell r="C52" t="str">
            <v>New Tariff 4</v>
          </cell>
          <cell r="D52" t="str">
            <v/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New Tariff 5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 t="str">
            <v>New Tariff 6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C55" t="str">
            <v>New Tariff 7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C56" t="str">
            <v>New Tariff 8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C57" t="str">
            <v>New Tariff 9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C58" t="str">
            <v>New Tariff 10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 t="str">
            <v>New Tariff 11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 t="str">
            <v>Non-Residential Single Rate</v>
          </cell>
          <cell r="D60" t="str">
            <v>ND1</v>
          </cell>
          <cell r="E60">
            <v>20756156.652795739</v>
          </cell>
          <cell r="F60">
            <v>19262258.636823472</v>
          </cell>
          <cell r="G60">
            <v>19119569.020444829</v>
          </cell>
          <cell r="H60">
            <v>19199062.73224704</v>
          </cell>
          <cell r="I60">
            <v>19067140.325452868</v>
          </cell>
          <cell r="J60">
            <v>18306480.672807924</v>
          </cell>
          <cell r="K60">
            <v>18197249.8886512</v>
          </cell>
          <cell r="L60">
            <v>18058192.450575586</v>
          </cell>
          <cell r="M60">
            <v>17960882.821577191</v>
          </cell>
          <cell r="N60">
            <v>17863415.965161778</v>
          </cell>
        </row>
        <row r="61">
          <cell r="C61" t="str">
            <v>Non-Residential Single Rate (R)</v>
          </cell>
          <cell r="D61" t="str">
            <v>ND1.R</v>
          </cell>
          <cell r="E61">
            <v>5.7660000000000003E-2</v>
          </cell>
          <cell r="F61">
            <v>5.3238723650118558E-2</v>
          </cell>
          <cell r="G61">
            <v>5.2261976716131253E-2</v>
          </cell>
          <cell r="H61">
            <v>5.2673116795406073E-2</v>
          </cell>
          <cell r="I61">
            <v>5.3335551490783652E-2</v>
          </cell>
          <cell r="J61">
            <v>5.238509637280022E-2</v>
          </cell>
          <cell r="K61">
            <v>5.2882440121969292E-2</v>
          </cell>
          <cell r="L61">
            <v>5.2881213084268165E-2</v>
          </cell>
          <cell r="M61">
            <v>5.288121295675368E-2</v>
          </cell>
          <cell r="N61">
            <v>5.287860594733617E-2</v>
          </cell>
        </row>
        <row r="62">
          <cell r="C62" t="str">
            <v>New Tariff 2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 t="str">
            <v>New Tariff 3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 t="str">
            <v>New Tariff 4</v>
          </cell>
          <cell r="D64" t="str">
            <v/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 t="str">
            <v>New Tariff 5</v>
          </cell>
          <cell r="D65" t="str">
            <v/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 t="str">
            <v>New Tariff 6</v>
          </cell>
          <cell r="D66" t="str">
            <v/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 t="str">
            <v>New Tariff 7</v>
          </cell>
          <cell r="D67" t="str">
            <v/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 t="str">
            <v>New Tariff 8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 t="str">
            <v>New Tariff 9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 t="str">
            <v>New Tariff 10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 t="str">
            <v>New Tariff 11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 t="str">
            <v>Non-Residential Two Rate 5d</v>
          </cell>
          <cell r="D72" t="str">
            <v>ND2</v>
          </cell>
          <cell r="E72">
            <v>79122462.587534189</v>
          </cell>
          <cell r="F72">
            <v>76473923.139521629</v>
          </cell>
          <cell r="G72">
            <v>79026420.216760382</v>
          </cell>
          <cell r="H72">
            <v>82613321.592993349</v>
          </cell>
          <cell r="I72">
            <v>85454535.689634353</v>
          </cell>
          <cell r="J72">
            <v>85464115.079770923</v>
          </cell>
          <cell r="K72">
            <v>88512248.912669316</v>
          </cell>
          <cell r="L72">
            <v>91499463.234181046</v>
          </cell>
          <cell r="M72">
            <v>94802109.960512742</v>
          </cell>
          <cell r="N72">
            <v>98219560.996975929</v>
          </cell>
        </row>
        <row r="73">
          <cell r="C73" t="str">
            <v>Business Sunraysia</v>
          </cell>
          <cell r="D73">
            <v>0</v>
          </cell>
          <cell r="E73">
            <v>7.7869999999999995E-2</v>
          </cell>
          <cell r="F73">
            <v>7.1902408660085793E-2</v>
          </cell>
          <cell r="G73">
            <v>7.0583247485851194E-2</v>
          </cell>
          <cell r="H73">
            <v>7.1138519287460067E-2</v>
          </cell>
          <cell r="I73">
            <v>7.2033181047022221E-2</v>
          </cell>
          <cell r="J73">
            <v>7.0749528704876677E-2</v>
          </cell>
          <cell r="K73">
            <v>7.142122424987711E-2</v>
          </cell>
          <cell r="L73">
            <v>7.1419567054509192E-2</v>
          </cell>
          <cell r="M73">
            <v>7.1419566882292465E-2</v>
          </cell>
          <cell r="N73">
            <v>7.1416045944079326E-2</v>
          </cell>
        </row>
        <row r="74">
          <cell r="C74" t="str">
            <v>Non-Residential Interval</v>
          </cell>
          <cell r="D74" t="str">
            <v>ND5</v>
          </cell>
          <cell r="E74">
            <v>11262408.054001318</v>
          </cell>
          <cell r="F74">
            <v>10885154.312767059</v>
          </cell>
          <cell r="G74">
            <v>11248043.03525456</v>
          </cell>
          <cell r="H74">
            <v>11758462.901915347</v>
          </cell>
          <cell r="I74">
            <v>12163103.430479452</v>
          </cell>
          <cell r="J74">
            <v>12164832.14133185</v>
          </cell>
          <cell r="K74">
            <v>12598801.476961559</v>
          </cell>
          <cell r="L74">
            <v>13023810.59267604</v>
          </cell>
          <cell r="M74">
            <v>13493615.899327563</v>
          </cell>
          <cell r="N74">
            <v>13979742.236333551</v>
          </cell>
        </row>
        <row r="75">
          <cell r="C75" t="str">
            <v>Non-Residential AMI</v>
          </cell>
          <cell r="D75" t="str">
            <v>ND7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 t="str">
            <v>New Tariff 4</v>
          </cell>
          <cell r="D76" t="str">
            <v/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 t="str">
            <v>New Tariff 5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 t="str">
            <v>New Tariff 6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 t="str">
            <v>New Tariff 7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 t="str">
            <v>New Tariff 8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 t="str">
            <v>New Tariff 9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 t="str">
            <v>New Tariff 10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 t="str">
            <v>New Tariff 11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 t="str">
            <v>Non-Residential Two Rate 7d</v>
          </cell>
          <cell r="D84" t="str">
            <v>ND3</v>
          </cell>
          <cell r="E84">
            <v>12882117.74204612</v>
          </cell>
          <cell r="F84">
            <v>11603522.81782767</v>
          </cell>
          <cell r="G84">
            <v>11181277.855009243</v>
          </cell>
          <cell r="H84">
            <v>10923235.930672346</v>
          </cell>
          <cell r="I84">
            <v>10562014.465404205</v>
          </cell>
          <cell r="J84">
            <v>9874541.7832798325</v>
          </cell>
          <cell r="K84">
            <v>9546666.4550224431</v>
          </cell>
          <cell r="L84">
            <v>9211316.6622765772</v>
          </cell>
          <cell r="M84">
            <v>8904109.158934176</v>
          </cell>
          <cell r="N84">
            <v>8606810.602072455</v>
          </cell>
        </row>
        <row r="85">
          <cell r="C85" t="str">
            <v>New Tariff  1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 t="str">
            <v>New Tariff  2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 t="str">
            <v>New Tariff  3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 t="str">
            <v>New Tariff  4</v>
          </cell>
          <cell r="D88" t="str">
            <v/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 t="str">
            <v>New Tariff  5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 t="str">
            <v>New Tariff  6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 t="str">
            <v>New Tariff  7</v>
          </cell>
          <cell r="D91" t="str">
            <v/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 t="str">
            <v>New Tariff  8</v>
          </cell>
          <cell r="D92" t="str">
            <v/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 t="str">
            <v>New Tariff  9</v>
          </cell>
          <cell r="D93" t="str">
            <v/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 t="str">
            <v>New Tariff  10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 t="str">
            <v>New Tariff  11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 t="str">
            <v>Unmetered supplies</v>
          </cell>
          <cell r="D96" t="str">
            <v>PL2</v>
          </cell>
          <cell r="E96">
            <v>4059392.1759870569</v>
          </cell>
          <cell r="F96">
            <v>3861881.8030363219</v>
          </cell>
          <cell r="G96">
            <v>3900452.9918457633</v>
          </cell>
          <cell r="H96">
            <v>4044866.9612104436</v>
          </cell>
          <cell r="I96">
            <v>4214054.4089731919</v>
          </cell>
          <cell r="J96">
            <v>4253076.2065505525</v>
          </cell>
          <cell r="K96">
            <v>4416010.5915878974</v>
          </cell>
          <cell r="L96">
            <v>4550912.8864481971</v>
          </cell>
          <cell r="M96">
            <v>4686026.8623928633</v>
          </cell>
          <cell r="N96">
            <v>4824914.4290333129</v>
          </cell>
        </row>
        <row r="97">
          <cell r="C97" t="str">
            <v>New Tariff 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 t="str">
            <v>New Tariff 2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 t="str">
            <v>Large Low Voltage Demand (kVa)</v>
          </cell>
          <cell r="D99" t="str">
            <v>DLk</v>
          </cell>
          <cell r="E99">
            <v>55.316468151605669</v>
          </cell>
          <cell r="F99">
            <v>52.826186017331338</v>
          </cell>
          <cell r="G99">
            <v>53.827213606266056</v>
          </cell>
          <cell r="H99">
            <v>55.55103034921423</v>
          </cell>
          <cell r="I99">
            <v>56.796648323091596</v>
          </cell>
          <cell r="J99">
            <v>56.181530863006728</v>
          </cell>
          <cell r="K99">
            <v>57.647361203421546</v>
          </cell>
          <cell r="L99">
            <v>59.177012502009781</v>
          </cell>
          <cell r="M99">
            <v>60.954101880716138</v>
          </cell>
          <cell r="N99">
            <v>62.781462335649117</v>
          </cell>
        </row>
        <row r="100">
          <cell r="C100" t="str">
            <v>Large Low Voltage Demand Docklands (kVa)</v>
          </cell>
          <cell r="D100" t="str">
            <v>DLDKk</v>
          </cell>
          <cell r="E100">
            <v>47.376236011252651</v>
          </cell>
          <cell r="F100">
            <v>45.243358734137495</v>
          </cell>
          <cell r="G100">
            <v>46.100699281007998</v>
          </cell>
          <cell r="H100">
            <v>47.577076705106073</v>
          </cell>
          <cell r="I100">
            <v>48.643896144355317</v>
          </cell>
          <cell r="J100">
            <v>48.117075127944702</v>
          </cell>
          <cell r="K100">
            <v>49.372497752607337</v>
          </cell>
          <cell r="L100">
            <v>50.682581349792535</v>
          </cell>
          <cell r="M100">
            <v>52.204585514490475</v>
          </cell>
          <cell r="N100">
            <v>53.769644887620466</v>
          </cell>
        </row>
        <row r="101">
          <cell r="C101" t="str">
            <v>Large Low Voltage Demand CXX (kVa)</v>
          </cell>
          <cell r="D101" t="str">
            <v>DLCXXk</v>
          </cell>
          <cell r="E101">
            <v>63.397572253453859</v>
          </cell>
          <cell r="F101">
            <v>60.543081142542398</v>
          </cell>
          <cell r="G101">
            <v>61.690338469130708</v>
          </cell>
          <cell r="H101">
            <v>63.665970972265683</v>
          </cell>
          <cell r="I101">
            <v>65.093549480564761</v>
          </cell>
          <cell r="J101">
            <v>64.388574888204843</v>
          </cell>
          <cell r="K101">
            <v>66.068534303155445</v>
          </cell>
          <cell r="L101">
            <v>67.821637311506336</v>
          </cell>
          <cell r="M101">
            <v>69.858324194559003</v>
          </cell>
          <cell r="N101">
            <v>71.952625726879475</v>
          </cell>
        </row>
        <row r="102">
          <cell r="C102" t="str">
            <v>New Tariff 6</v>
          </cell>
          <cell r="D102" t="str">
            <v/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 t="str">
            <v>New Tariff 7</v>
          </cell>
          <cell r="D103" t="str">
            <v/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 t="str">
            <v>New Tariff 8</v>
          </cell>
          <cell r="D104" t="str">
            <v/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 t="str">
            <v>New Tariff 9</v>
          </cell>
          <cell r="D105" t="str">
            <v/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 t="str">
            <v>New Tariff 10</v>
          </cell>
          <cell r="D106" t="str">
            <v/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 t="str">
            <v>New Tariff 11</v>
          </cell>
          <cell r="D107" t="str">
            <v/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 t="str">
            <v>Large Low Voltage Demand</v>
          </cell>
          <cell r="D108" t="str">
            <v>DL</v>
          </cell>
          <cell r="E108">
            <v>34502066.295364954</v>
          </cell>
          <cell r="F108">
            <v>32803608.039756238</v>
          </cell>
          <cell r="G108">
            <v>33264984.583168026</v>
          </cell>
          <cell r="H108">
            <v>34224670.793054901</v>
          </cell>
          <cell r="I108">
            <v>34947505.59616363</v>
          </cell>
          <cell r="J108">
            <v>34536781.505897604</v>
          </cell>
          <cell r="K108">
            <v>35362369.801842242</v>
          </cell>
          <cell r="L108">
            <v>36177693.147709668</v>
          </cell>
          <cell r="M108">
            <v>37122508.759953432</v>
          </cell>
          <cell r="N108">
            <v>38090316.235324137</v>
          </cell>
        </row>
        <row r="109">
          <cell r="C109" t="str">
            <v>Large Low Voltage Demand A</v>
          </cell>
          <cell r="D109" t="str">
            <v>DL.A</v>
          </cell>
          <cell r="E109">
            <v>157326.59681010293</v>
          </cell>
          <cell r="F109">
            <v>149660.40722404502</v>
          </cell>
          <cell r="G109">
            <v>151849.16887412866</v>
          </cell>
          <cell r="H109">
            <v>156284.52097295382</v>
          </cell>
          <cell r="I109">
            <v>159607.84382877566</v>
          </cell>
          <cell r="J109">
            <v>157748.45228958863</v>
          </cell>
          <cell r="K109">
            <v>161557.99778984321</v>
          </cell>
          <cell r="L109">
            <v>165346.84321314644</v>
          </cell>
          <cell r="M109">
            <v>169739.53347588904</v>
          </cell>
          <cell r="N109">
            <v>174241.22564223854</v>
          </cell>
        </row>
        <row r="110">
          <cell r="C110" t="str">
            <v>Large Low Voltage Demand C</v>
          </cell>
          <cell r="D110" t="str">
            <v>DL.C</v>
          </cell>
          <cell r="E110">
            <v>23531080.081901826</v>
          </cell>
          <cell r="F110">
            <v>22376788.283766411</v>
          </cell>
          <cell r="G110">
            <v>22695378.009973928</v>
          </cell>
          <cell r="H110">
            <v>23352648.549177021</v>
          </cell>
          <cell r="I110">
            <v>23846902.796562396</v>
          </cell>
          <cell r="J110">
            <v>23567396.52678835</v>
          </cell>
          <cell r="K110">
            <v>24132547.036139712</v>
          </cell>
          <cell r="L110">
            <v>24691900.204386145</v>
          </cell>
          <cell r="M110">
            <v>25340187.916769899</v>
          </cell>
          <cell r="N110">
            <v>26004348.693830356</v>
          </cell>
        </row>
        <row r="111">
          <cell r="C111" t="str">
            <v>Large Low Voltage Demand S</v>
          </cell>
          <cell r="D111" t="str">
            <v>DL.S</v>
          </cell>
          <cell r="E111">
            <v>1667575.9215027166</v>
          </cell>
          <cell r="F111">
            <v>1584851.3187668161</v>
          </cell>
          <cell r="G111">
            <v>1606311.0575373075</v>
          </cell>
          <cell r="H111">
            <v>1652112.0179211071</v>
          </cell>
          <cell r="I111">
            <v>1686781.5577608587</v>
          </cell>
          <cell r="J111">
            <v>1666794.7528390384</v>
          </cell>
          <cell r="K111">
            <v>1706255.8787097307</v>
          </cell>
          <cell r="L111">
            <v>1744962.0180639778</v>
          </cell>
          <cell r="M111">
            <v>1789794.8888932429</v>
          </cell>
          <cell r="N111">
            <v>1835697.8713443864</v>
          </cell>
        </row>
        <row r="112">
          <cell r="C112" t="str">
            <v>Large Low Voltage Demand Docklands</v>
          </cell>
          <cell r="D112" t="str">
            <v>DL.DK</v>
          </cell>
          <cell r="E112">
            <v>208573.42051567195</v>
          </cell>
          <cell r="F112">
            <v>198361.17522375897</v>
          </cell>
          <cell r="G112">
            <v>201214.74223049454</v>
          </cell>
          <cell r="H112">
            <v>207061.15827484522</v>
          </cell>
          <cell r="I112">
            <v>211451.47404494186</v>
          </cell>
          <cell r="J112">
            <v>208978.83624547443</v>
          </cell>
          <cell r="K112">
            <v>214003.73172154406</v>
          </cell>
          <cell r="L112">
            <v>218986.40167765875</v>
          </cell>
          <cell r="M112">
            <v>224762.02118498727</v>
          </cell>
          <cell r="N112">
            <v>230679.78905889441</v>
          </cell>
        </row>
        <row r="113">
          <cell r="C113" t="str">
            <v>Large Low Voltage Demand CXX</v>
          </cell>
          <cell r="D113" t="str">
            <v>DL.CXX</v>
          </cell>
          <cell r="E113">
            <v>12547307.191234712</v>
          </cell>
          <cell r="F113">
            <v>11930567.686529776</v>
          </cell>
          <cell r="G113">
            <v>12098909.928474208</v>
          </cell>
          <cell r="H113">
            <v>12448312.446603216</v>
          </cell>
          <cell r="I113">
            <v>12711369.91706441</v>
          </cell>
          <cell r="J113">
            <v>12562084.22742305</v>
          </cell>
          <cell r="K113">
            <v>12862625.324700955</v>
          </cell>
          <cell r="L113">
            <v>13159601.782667929</v>
          </cell>
          <cell r="M113">
            <v>13503758.473810643</v>
          </cell>
          <cell r="N113">
            <v>13856303.736480249</v>
          </cell>
        </row>
        <row r="114">
          <cell r="C114" t="str">
            <v>Large Low Voltage Demand EN.R</v>
          </cell>
          <cell r="D114" t="str">
            <v>DL.R</v>
          </cell>
          <cell r="E114">
            <v>16.758346995492275</v>
          </cell>
          <cell r="F114">
            <v>15.897986469009195</v>
          </cell>
          <cell r="G114">
            <v>16.080803572281329</v>
          </cell>
          <cell r="H114">
            <v>16.518190037536488</v>
          </cell>
          <cell r="I114">
            <v>16.856086455509701</v>
          </cell>
          <cell r="J114">
            <v>16.649995673521509</v>
          </cell>
          <cell r="K114">
            <v>17.029209825178619</v>
          </cell>
          <cell r="L114">
            <v>17.390733378148646</v>
          </cell>
          <cell r="M114">
            <v>17.808659107655387</v>
          </cell>
          <cell r="N114">
            <v>18.235729775138722</v>
          </cell>
        </row>
        <row r="115">
          <cell r="C115" t="str">
            <v>Large Low Voltage Demand EN.NR</v>
          </cell>
          <cell r="D115" t="str">
            <v>DL.NR</v>
          </cell>
          <cell r="E115">
            <v>445756.65239727416</v>
          </cell>
          <cell r="F115">
            <v>424259.77281985438</v>
          </cell>
          <cell r="G115">
            <v>430712.14471769321</v>
          </cell>
          <cell r="H115">
            <v>443453.84388227889</v>
          </cell>
          <cell r="I115">
            <v>452950.25984531135</v>
          </cell>
          <cell r="J115">
            <v>447721.95208794629</v>
          </cell>
          <cell r="K115">
            <v>458648.21318278875</v>
          </cell>
          <cell r="L115">
            <v>469592.99970137631</v>
          </cell>
          <cell r="M115">
            <v>482288.16191296827</v>
          </cell>
          <cell r="N115">
            <v>495304.4549687556</v>
          </cell>
        </row>
        <row r="116">
          <cell r="C116" t="str">
            <v>Large Low Voltage Demand EN.R CXX</v>
          </cell>
          <cell r="D116" t="str">
            <v>DL.CXXR</v>
          </cell>
          <cell r="E116">
            <v>4899.8451871980533</v>
          </cell>
          <cell r="F116">
            <v>4648.5463078917446</v>
          </cell>
          <cell r="G116">
            <v>4702.2805125118966</v>
          </cell>
          <cell r="H116">
            <v>4830.3610789937647</v>
          </cell>
          <cell r="I116">
            <v>4929.2463485560711</v>
          </cell>
          <cell r="J116">
            <v>4869.0338250195437</v>
          </cell>
          <cell r="K116">
            <v>4980.058302720201</v>
          </cell>
          <cell r="L116">
            <v>5085.9969908377088</v>
          </cell>
          <cell r="M116">
            <v>5208.4710249550117</v>
          </cell>
          <cell r="N116">
            <v>5333.6326802556932</v>
          </cell>
        </row>
        <row r="117">
          <cell r="C117" t="str">
            <v>Large Low Voltage Demand EN.NR CXX</v>
          </cell>
          <cell r="D117" t="str">
            <v>DL.CXXNR</v>
          </cell>
          <cell r="E117">
            <v>17.588662209941656</v>
          </cell>
          <cell r="F117">
            <v>16.685701413666774</v>
          </cell>
          <cell r="G117">
            <v>16.877582737409217</v>
          </cell>
          <cell r="H117">
            <v>17.33664493363419</v>
          </cell>
          <cell r="I117">
            <v>17.69128529676486</v>
          </cell>
          <cell r="J117">
            <v>17.474984141103548</v>
          </cell>
          <cell r="K117">
            <v>17.872990696659514</v>
          </cell>
          <cell r="L117">
            <v>18.252431982872764</v>
          </cell>
          <cell r="M117">
            <v>18.691070998027822</v>
          </cell>
          <cell r="N117">
            <v>19.139308358409671</v>
          </cell>
        </row>
        <row r="118">
          <cell r="C118" t="str">
            <v>New Tariff 10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 t="str">
            <v>New Tariff 11</v>
          </cell>
          <cell r="D119" t="str">
            <v/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 t="str">
            <v>High Voltage Demand</v>
          </cell>
          <cell r="D120" t="str">
            <v>DH</v>
          </cell>
          <cell r="E120">
            <v>19891450.99655965</v>
          </cell>
          <cell r="F120">
            <v>18626383.990500599</v>
          </cell>
          <cell r="G120">
            <v>18544473.084907714</v>
          </cell>
          <cell r="H120">
            <v>18790696.615421601</v>
          </cell>
          <cell r="I120">
            <v>18989283.080017511</v>
          </cell>
          <cell r="J120">
            <v>18600682.968043923</v>
          </cell>
          <cell r="K120">
            <v>18824927.841640122</v>
          </cell>
          <cell r="L120">
            <v>18979566.081566121</v>
          </cell>
          <cell r="M120">
            <v>19172307.805909902</v>
          </cell>
          <cell r="N120">
            <v>19366125.443092342</v>
          </cell>
        </row>
        <row r="121">
          <cell r="C121" t="str">
            <v>High Voltage Demand A</v>
          </cell>
          <cell r="D121" t="str">
            <v>DH.A</v>
          </cell>
          <cell r="E121">
            <v>183347.71694510677</v>
          </cell>
          <cell r="F121">
            <v>171601.91775305526</v>
          </cell>
          <cell r="G121">
            <v>170775.05387568066</v>
          </cell>
          <cell r="H121">
            <v>173014.73029688059</v>
          </cell>
          <cell r="I121">
            <v>174853.70146284581</v>
          </cell>
          <cell r="J121">
            <v>171289.42352918626</v>
          </cell>
          <cell r="K121">
            <v>173341.27947020505</v>
          </cell>
          <cell r="L121">
            <v>174721.95132827907</v>
          </cell>
          <cell r="M121">
            <v>176443.34384244389</v>
          </cell>
          <cell r="N121">
            <v>178173.52127674688</v>
          </cell>
        </row>
        <row r="122">
          <cell r="C122" t="str">
            <v>High Voltage Demand C</v>
          </cell>
          <cell r="D122" t="str">
            <v>DH.C</v>
          </cell>
          <cell r="E122">
            <v>10333526.375163773</v>
          </cell>
          <cell r="F122">
            <v>9678634.4577272534</v>
          </cell>
          <cell r="G122">
            <v>9637610.8713762313</v>
          </cell>
          <cell r="H122">
            <v>9766165.804654602</v>
          </cell>
          <cell r="I122">
            <v>9869154.4102857094</v>
          </cell>
          <cell r="J122">
            <v>9666892.837484017</v>
          </cell>
          <cell r="K122">
            <v>9783714.7771607358</v>
          </cell>
          <cell r="L122">
            <v>9865004.9731632825</v>
          </cell>
          <cell r="M122">
            <v>9966314.3737415727</v>
          </cell>
          <cell r="N122">
            <v>10068206.857202807</v>
          </cell>
        </row>
        <row r="123">
          <cell r="C123" t="str">
            <v>High Voltage Demand D1</v>
          </cell>
          <cell r="D123" t="str">
            <v>DH.D1</v>
          </cell>
          <cell r="E123">
            <v>1047085.6532845697</v>
          </cell>
          <cell r="F123">
            <v>980339.18569503701</v>
          </cell>
          <cell r="G123">
            <v>975723.17787921766</v>
          </cell>
          <cell r="H123">
            <v>988561.03240026487</v>
          </cell>
          <cell r="I123">
            <v>999052.77148471377</v>
          </cell>
          <cell r="J123">
            <v>978666.90017669694</v>
          </cell>
          <cell r="K123">
            <v>990409.88285784621</v>
          </cell>
          <cell r="L123">
            <v>998363.09834592091</v>
          </cell>
          <cell r="M123">
            <v>1008278.2027537676</v>
          </cell>
          <cell r="N123">
            <v>1018245.1759753554</v>
          </cell>
        </row>
        <row r="124">
          <cell r="C124" t="str">
            <v>High Voltage Demand D2</v>
          </cell>
          <cell r="D124" t="str">
            <v>DH.D2</v>
          </cell>
          <cell r="E124">
            <v>598693.66944049275</v>
          </cell>
          <cell r="F124">
            <v>560267.59872285323</v>
          </cell>
          <cell r="G124">
            <v>557366.90307522577</v>
          </cell>
          <cell r="H124">
            <v>564599.2826671059</v>
          </cell>
          <cell r="I124">
            <v>570629.62257461075</v>
          </cell>
          <cell r="J124">
            <v>559036.58742693136</v>
          </cell>
          <cell r="K124">
            <v>565696.56593314826</v>
          </cell>
          <cell r="L124">
            <v>570081.93011976196</v>
          </cell>
          <cell r="M124">
            <v>575550.9960048378</v>
          </cell>
          <cell r="N124">
            <v>581045.6063527019</v>
          </cell>
        </row>
        <row r="125">
          <cell r="C125" t="str">
            <v>High Voltage Demand Docklands</v>
          </cell>
          <cell r="D125" t="str">
            <v>DH.DK</v>
          </cell>
          <cell r="E125">
            <v>39300.044661199958</v>
          </cell>
          <cell r="F125">
            <v>36801.255747995187</v>
          </cell>
          <cell r="G125">
            <v>36627.116104842607</v>
          </cell>
          <cell r="H125">
            <v>37108.698926113531</v>
          </cell>
          <cell r="I125">
            <v>37502.663511215731</v>
          </cell>
          <cell r="J125">
            <v>36737.580037576547</v>
          </cell>
          <cell r="K125">
            <v>37178.236307849707</v>
          </cell>
          <cell r="L125">
            <v>37476.272102963616</v>
          </cell>
          <cell r="M125">
            <v>37847.833273438264</v>
          </cell>
          <cell r="N125">
            <v>38221.328174432841</v>
          </cell>
        </row>
        <row r="126">
          <cell r="C126" t="str">
            <v>High Voltage Demand D3</v>
          </cell>
          <cell r="D126" t="str">
            <v>DH.D3</v>
          </cell>
          <cell r="E126">
            <v>701583.14514883654</v>
          </cell>
          <cell r="F126">
            <v>656616.49920374958</v>
          </cell>
          <cell r="G126">
            <v>653280.27000445104</v>
          </cell>
          <cell r="H126">
            <v>661781.58460983029</v>
          </cell>
          <cell r="I126">
            <v>668840.69888470287</v>
          </cell>
          <cell r="J126">
            <v>655240.14127994364</v>
          </cell>
          <cell r="K126">
            <v>663057.76786554593</v>
          </cell>
          <cell r="L126">
            <v>668235.82577344531</v>
          </cell>
          <cell r="M126">
            <v>674692.99308134965</v>
          </cell>
          <cell r="N126">
            <v>681181.08557869249</v>
          </cell>
        </row>
        <row r="127">
          <cell r="C127" t="str">
            <v>High Voltage Demand D4</v>
          </cell>
          <cell r="D127" t="str">
            <v>DH.D4</v>
          </cell>
          <cell r="E127">
            <v>534507.26657191222</v>
          </cell>
          <cell r="F127">
            <v>500740.22919414111</v>
          </cell>
          <cell r="G127">
            <v>498687.90573126223</v>
          </cell>
          <cell r="H127">
            <v>505366.80232120829</v>
          </cell>
          <cell r="I127">
            <v>510685.94146711868</v>
          </cell>
          <cell r="J127">
            <v>500206.23715949949</v>
          </cell>
          <cell r="K127">
            <v>506263.87526663335</v>
          </cell>
          <cell r="L127">
            <v>510512.24609942792</v>
          </cell>
          <cell r="M127">
            <v>515806.35982829303</v>
          </cell>
          <cell r="N127">
            <v>521131.7343423618</v>
          </cell>
        </row>
        <row r="128">
          <cell r="C128" t="str">
            <v>High Voltage Demand D5</v>
          </cell>
          <cell r="D128">
            <v>0</v>
          </cell>
          <cell r="E128">
            <v>6.6900000000000006E-3</v>
          </cell>
          <cell r="F128">
            <v>6.1770543074187211E-3</v>
          </cell>
          <cell r="G128">
            <v>6.0637266683961268E-3</v>
          </cell>
          <cell r="H128">
            <v>6.1114294385513114E-3</v>
          </cell>
          <cell r="I128">
            <v>6.1882888147331552E-3</v>
          </cell>
          <cell r="J128">
            <v>6.0780116991672071E-3</v>
          </cell>
          <cell r="K128">
            <v>6.1357163009578587E-3</v>
          </cell>
          <cell r="L128">
            <v>6.1355739331849781E-3</v>
          </cell>
          <cell r="M128">
            <v>6.1355739183900351E-3</v>
          </cell>
          <cell r="N128">
            <v>6.1352714385849638E-3</v>
          </cell>
        </row>
        <row r="129">
          <cell r="C129" t="str">
            <v>High Voltage Demand EN.R</v>
          </cell>
          <cell r="D129">
            <v>0</v>
          </cell>
          <cell r="E129">
            <v>1.3401642276422765E-2</v>
          </cell>
          <cell r="F129">
            <v>1.2592314601378586E-2</v>
          </cell>
          <cell r="G129">
            <v>1.2580778212015795E-2</v>
          </cell>
          <cell r="H129">
            <v>1.2764681100970047E-2</v>
          </cell>
          <cell r="I129">
            <v>1.2893214285907145E-2</v>
          </cell>
          <cell r="J129">
            <v>1.262089271085136E-2</v>
          </cell>
          <cell r="K129">
            <v>1.278103619184935E-2</v>
          </cell>
          <cell r="L129">
            <v>1.2912274964281663E-2</v>
          </cell>
          <cell r="M129">
            <v>1.307553738047045E-2</v>
          </cell>
          <cell r="N129">
            <v>1.3240211347673935E-2</v>
          </cell>
        </row>
        <row r="130">
          <cell r="C130" t="str">
            <v>High Voltage Demand EN.NR</v>
          </cell>
          <cell r="D130">
            <v>0</v>
          </cell>
          <cell r="E130">
            <v>1.3401642276422765E-2</v>
          </cell>
          <cell r="F130">
            <v>1.2592314601378586E-2</v>
          </cell>
          <cell r="G130">
            <v>1.2580778212015795E-2</v>
          </cell>
          <cell r="H130">
            <v>1.2764681100970047E-2</v>
          </cell>
          <cell r="I130">
            <v>1.2893214285907145E-2</v>
          </cell>
          <cell r="J130">
            <v>1.262089271085136E-2</v>
          </cell>
          <cell r="K130">
            <v>1.278103619184935E-2</v>
          </cell>
          <cell r="L130">
            <v>1.2912274964281663E-2</v>
          </cell>
          <cell r="M130">
            <v>1.307553738047045E-2</v>
          </cell>
          <cell r="N130">
            <v>1.3240211347673935E-2</v>
          </cell>
        </row>
        <row r="131">
          <cell r="C131" t="str">
            <v>New Tariff 11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 t="str">
            <v>New Tariff 1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 t="str">
            <v>New Tariff 2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 t="str">
            <v>High Voltage Demand (kVa)</v>
          </cell>
          <cell r="D134" t="str">
            <v>DHk</v>
          </cell>
          <cell r="E134">
            <v>46.922782540391054</v>
          </cell>
          <cell r="F134">
            <v>43.982718309909238</v>
          </cell>
          <cell r="G134">
            <v>43.82456084029414</v>
          </cell>
          <cell r="H134">
            <v>44.420150998026244</v>
          </cell>
          <cell r="I134">
            <v>44.884528320484399</v>
          </cell>
          <cell r="J134">
            <v>43.959247907020611</v>
          </cell>
          <cell r="K134">
            <v>44.495768680899246</v>
          </cell>
          <cell r="L134">
            <v>44.881937016476414</v>
          </cell>
          <cell r="M134">
            <v>45.364618747163192</v>
          </cell>
          <cell r="N134">
            <v>45.850231131442321</v>
          </cell>
        </row>
        <row r="135">
          <cell r="C135" t="str">
            <v>High Voltage Demand Docklands (kVa)</v>
          </cell>
          <cell r="D135" t="str">
            <v>DHDKk</v>
          </cell>
          <cell r="E135">
            <v>24.714447194974404</v>
          </cell>
          <cell r="F135">
            <v>23.166164314076902</v>
          </cell>
          <cell r="G135">
            <v>23.082872782838866</v>
          </cell>
          <cell r="H135">
            <v>23.396581072224684</v>
          </cell>
          <cell r="I135">
            <v>23.641172003987524</v>
          </cell>
          <cell r="J135">
            <v>23.153814427628038</v>
          </cell>
          <cell r="K135">
            <v>23.436407874509772</v>
          </cell>
          <cell r="L135">
            <v>23.639813994382518</v>
          </cell>
          <cell r="M135">
            <v>23.894056264168796</v>
          </cell>
          <cell r="N135">
            <v>24.14984233855046</v>
          </cell>
        </row>
        <row r="136">
          <cell r="C136" t="str">
            <v>New Tariff 5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 t="str">
            <v>New Tariff 6</v>
          </cell>
          <cell r="D137" t="str">
            <v/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 t="str">
            <v>New Tariff 7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C139" t="str">
            <v>New Tariff 8</v>
          </cell>
          <cell r="D139" t="str">
            <v/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 t="str">
            <v>New Tariff 9</v>
          </cell>
          <cell r="D140" t="str">
            <v/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 t="str">
            <v>New Tariff 10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 t="str">
            <v>New Tariff 11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 t="str">
            <v>New Tariff 12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 t="str">
            <v>New Tariff 1</v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 t="str">
            <v>Subtransmission Demand A</v>
          </cell>
          <cell r="D145" t="str">
            <v>DS.A</v>
          </cell>
          <cell r="E145">
            <v>945771.04093862395</v>
          </cell>
          <cell r="F145">
            <v>879371.44636337692</v>
          </cell>
          <cell r="G145">
            <v>870085.10960337019</v>
          </cell>
          <cell r="H145">
            <v>868923.75789572566</v>
          </cell>
          <cell r="I145">
            <v>857147.91936996987</v>
          </cell>
          <cell r="J145">
            <v>815993.6913805065</v>
          </cell>
          <cell r="K145">
            <v>806062.08336786018</v>
          </cell>
          <cell r="L145">
            <v>798626.57799006219</v>
          </cell>
          <cell r="M145">
            <v>793949.25260869728</v>
          </cell>
          <cell r="N145">
            <v>789261.58107217168</v>
          </cell>
        </row>
        <row r="146">
          <cell r="C146" t="str">
            <v>Subtransmission Demand G</v>
          </cell>
          <cell r="D146" t="str">
            <v>DS.G</v>
          </cell>
          <cell r="E146">
            <v>1652641.8225772455</v>
          </cell>
          <cell r="F146">
            <v>1537052.929582726</v>
          </cell>
          <cell r="G146">
            <v>1520824.2604435617</v>
          </cell>
          <cell r="H146">
            <v>1518790.9716801217</v>
          </cell>
          <cell r="I146">
            <v>1498198.4693001972</v>
          </cell>
          <cell r="J146">
            <v>1426254.5539880556</v>
          </cell>
          <cell r="K146">
            <v>1408887.744873171</v>
          </cell>
          <cell r="L146">
            <v>1395888.282158606</v>
          </cell>
          <cell r="M146">
            <v>1387710.9499407643</v>
          </cell>
          <cell r="N146">
            <v>1379515.5546851435</v>
          </cell>
        </row>
        <row r="147">
          <cell r="C147" t="str">
            <v>Subtransmission Demand S</v>
          </cell>
          <cell r="D147" t="str">
            <v>DS.S</v>
          </cell>
          <cell r="E147">
            <v>1631707.1983294028</v>
          </cell>
          <cell r="F147">
            <v>1517039.6756442219</v>
          </cell>
          <cell r="G147">
            <v>1500716.4824825032</v>
          </cell>
          <cell r="H147">
            <v>1499062.5347060198</v>
          </cell>
          <cell r="I147">
            <v>1479737.1380361395</v>
          </cell>
          <cell r="J147">
            <v>1409827.5990165437</v>
          </cell>
          <cell r="K147">
            <v>1393458.8512946276</v>
          </cell>
          <cell r="L147">
            <v>1380937.8361572395</v>
          </cell>
          <cell r="M147">
            <v>1373059.7900154379</v>
          </cell>
          <cell r="N147">
            <v>1365161.7121663664</v>
          </cell>
        </row>
        <row r="148">
          <cell r="C148" t="str">
            <v>Subtransmission Demand (kVa)</v>
          </cell>
          <cell r="D148" t="str">
            <v>DSk</v>
          </cell>
          <cell r="E148">
            <v>4.3326557370309837</v>
          </cell>
          <cell r="F148">
            <v>4.0221299776682082</v>
          </cell>
          <cell r="G148">
            <v>3.9721339437805701</v>
          </cell>
          <cell r="H148">
            <v>3.9754074121415677</v>
          </cell>
          <cell r="I148">
            <v>3.9457293630924046</v>
          </cell>
          <cell r="J148">
            <v>3.7838726019220985</v>
          </cell>
          <cell r="K148">
            <v>3.7570187902110699</v>
          </cell>
          <cell r="L148">
            <v>3.7303813912880699</v>
          </cell>
          <cell r="M148">
            <v>3.7135519160719408</v>
          </cell>
          <cell r="N148">
            <v>3.6966161466933265</v>
          </cell>
        </row>
        <row r="149">
          <cell r="C149" t="str">
            <v>New Tariff 5</v>
          </cell>
          <cell r="D149" t="str">
            <v/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 t="str">
            <v>New Tariff 6</v>
          </cell>
          <cell r="D150" t="str">
            <v/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 t="str">
            <v>New Tariff 7</v>
          </cell>
          <cell r="D151" t="str">
            <v/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 t="str">
            <v>New Tariff 8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 t="str">
            <v>New Tariff 9</v>
          </cell>
          <cell r="D153" t="str">
            <v/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 t="str">
            <v>New Tariff 10</v>
          </cell>
          <cell r="D154" t="str">
            <v/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 t="str">
            <v>New Tariff 11</v>
          </cell>
          <cell r="D155" t="str">
            <v/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 t="str">
            <v>Total Distribution Revenue</v>
          </cell>
          <cell r="E156">
            <v>425576961.73145181</v>
          </cell>
          <cell r="F156">
            <v>399715072.26513755</v>
          </cell>
          <cell r="G156">
            <v>399675446.42053479</v>
          </cell>
          <cell r="H156">
            <v>406002575.24777466</v>
          </cell>
          <cell r="I156">
            <v>411225857.20914906</v>
          </cell>
          <cell r="J156">
            <v>405449328.50602722</v>
          </cell>
          <cell r="K156">
            <v>414716643.90823257</v>
          </cell>
          <cell r="L156">
            <v>423031317.58551246</v>
          </cell>
          <cell r="M156">
            <v>432531953.16282141</v>
          </cell>
          <cell r="N156">
            <v>442369717.18586755</v>
          </cell>
        </row>
        <row r="165">
          <cell r="C165" t="str">
            <v>Network Tariffs</v>
          </cell>
          <cell r="D165" t="str">
            <v>Code</v>
          </cell>
          <cell r="E165">
            <v>2010</v>
          </cell>
          <cell r="F165">
            <v>2011</v>
          </cell>
          <cell r="G165">
            <v>2012</v>
          </cell>
          <cell r="H165">
            <v>2013</v>
          </cell>
          <cell r="I165">
            <v>2014</v>
          </cell>
          <cell r="J165">
            <v>2015</v>
          </cell>
          <cell r="K165">
            <v>2016</v>
          </cell>
          <cell r="L165">
            <v>2017</v>
          </cell>
          <cell r="M165">
            <v>2018</v>
          </cell>
          <cell r="N165">
            <v>2019</v>
          </cell>
        </row>
        <row r="166">
          <cell r="E166" t="str">
            <v>$ pa</v>
          </cell>
          <cell r="F166" t="str">
            <v>$ pa</v>
          </cell>
          <cell r="G166" t="str">
            <v>$ pa</v>
          </cell>
          <cell r="H166" t="str">
            <v>$ pa</v>
          </cell>
          <cell r="I166" t="str">
            <v>$ pa</v>
          </cell>
          <cell r="J166" t="str">
            <v>$ pa</v>
          </cell>
          <cell r="K166" t="str">
            <v>$ pa</v>
          </cell>
          <cell r="L166" t="str">
            <v>$ pa</v>
          </cell>
          <cell r="M166" t="str">
            <v>$ pa</v>
          </cell>
          <cell r="N166" t="str">
            <v>$ pa</v>
          </cell>
        </row>
        <row r="167">
          <cell r="C167" t="str">
            <v>Residential Single Rate</v>
          </cell>
          <cell r="D167" t="str">
            <v>D1</v>
          </cell>
          <cell r="E167">
            <v>22489381.633456759</v>
          </cell>
          <cell r="F167">
            <v>22825093.791062791</v>
          </cell>
          <cell r="G167">
            <v>23119063.788090304</v>
          </cell>
          <cell r="H167">
            <v>23264195.397031024</v>
          </cell>
          <cell r="I167">
            <v>23394575.15981286</v>
          </cell>
          <cell r="J167">
            <v>23767821.603914268</v>
          </cell>
          <cell r="K167">
            <v>24375976.995160613</v>
          </cell>
          <cell r="L167">
            <v>25118726.116235692</v>
          </cell>
          <cell r="M167">
            <v>25915491.909143552</v>
          </cell>
          <cell r="N167">
            <v>26737531.599183984</v>
          </cell>
        </row>
        <row r="168">
          <cell r="C168" t="str">
            <v>ClimateSaver</v>
          </cell>
          <cell r="D168" t="str">
            <v>D1.CS</v>
          </cell>
          <cell r="E168">
            <v>197341.20713849843</v>
          </cell>
          <cell r="F168">
            <v>199249.09804810182</v>
          </cell>
          <cell r="G168">
            <v>201271.80066058668</v>
          </cell>
          <cell r="H168">
            <v>203315.03699642909</v>
          </cell>
          <cell r="I168">
            <v>205379.01550633862</v>
          </cell>
          <cell r="J168">
            <v>207463.94675713882</v>
          </cell>
          <cell r="K168">
            <v>209570.04345324921</v>
          </cell>
          <cell r="L168">
            <v>211697.52045838541</v>
          </cell>
          <cell r="M168">
            <v>213846.59481747923</v>
          </cell>
          <cell r="N168">
            <v>216017.48577882189</v>
          </cell>
        </row>
        <row r="169">
          <cell r="C169" t="str">
            <v>ClimateSaver Interval</v>
          </cell>
          <cell r="D169" t="str">
            <v>D3.CS</v>
          </cell>
          <cell r="E169">
            <v>62200.671848152328</v>
          </cell>
          <cell r="F169">
            <v>62801.409974242611</v>
          </cell>
          <cell r="G169">
            <v>63438.946491431605</v>
          </cell>
          <cell r="H169">
            <v>64082.95504182679</v>
          </cell>
          <cell r="I169">
            <v>64733.501327098114</v>
          </cell>
          <cell r="J169">
            <v>65390.651715894383</v>
          </cell>
          <cell r="K169">
            <v>66054.473250614188</v>
          </cell>
          <cell r="L169">
            <v>66725.033654245592</v>
          </cell>
          <cell r="M169">
            <v>67402.401337275223</v>
          </cell>
          <cell r="N169">
            <v>68086.645404667404</v>
          </cell>
        </row>
        <row r="170">
          <cell r="C170" t="str">
            <v>New Tariff 3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 t="str">
            <v>New Tariff 4</v>
          </cell>
          <cell r="D171" t="str">
            <v/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 t="str">
            <v>New Tariff 5</v>
          </cell>
          <cell r="D172" t="str">
            <v/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 t="str">
            <v>New Tariff 6</v>
          </cell>
          <cell r="D173" t="str">
            <v/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 t="str">
            <v>New Tariff 7</v>
          </cell>
          <cell r="D174" t="str">
            <v/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 t="str">
            <v>New Tariff 8</v>
          </cell>
          <cell r="D175" t="str">
            <v/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 t="str">
            <v>New Tariff 9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 t="str">
            <v>New Tariff 10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 t="str">
            <v>New Tariff 11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 t="str">
            <v>Residential Two Rate 5d</v>
          </cell>
          <cell r="D179" t="str">
            <v>D2</v>
          </cell>
          <cell r="E179">
            <v>2244830.099909897</v>
          </cell>
          <cell r="F179">
            <v>2220961.0964100007</v>
          </cell>
          <cell r="G179">
            <v>2187031.8590042097</v>
          </cell>
          <cell r="H179">
            <v>2138856.0118040713</v>
          </cell>
          <cell r="I179">
            <v>2091576.5103252395</v>
          </cell>
          <cell r="J179">
            <v>2070049.2208585804</v>
          </cell>
          <cell r="K179">
            <v>2065824.1629384346</v>
          </cell>
          <cell r="L179">
            <v>2065679.3250676342</v>
          </cell>
          <cell r="M179">
            <v>2065451.5296885874</v>
          </cell>
          <cell r="N179">
            <v>2065718.047917468</v>
          </cell>
        </row>
        <row r="180">
          <cell r="C180" t="str">
            <v>Docklands Two Rate 5d</v>
          </cell>
          <cell r="D180" t="str">
            <v>D2.DK</v>
          </cell>
          <cell r="E180">
            <v>56036.719237173638</v>
          </cell>
          <cell r="F180">
            <v>57100.781474944641</v>
          </cell>
          <cell r="G180">
            <v>58169.576386782646</v>
          </cell>
          <cell r="H180">
            <v>59026.175078541259</v>
          </cell>
          <cell r="I180">
            <v>59829.40598574419</v>
          </cell>
          <cell r="J180">
            <v>60618.30253124256</v>
          </cell>
          <cell r="K180">
            <v>61603.135688083777</v>
          </cell>
          <cell r="L180">
            <v>62626.081691573869</v>
          </cell>
          <cell r="M180">
            <v>63741.590760353218</v>
          </cell>
          <cell r="N180">
            <v>64877.084799298769</v>
          </cell>
        </row>
        <row r="181">
          <cell r="C181" t="str">
            <v>Residential Interval</v>
          </cell>
          <cell r="D181" t="str">
            <v>D3</v>
          </cell>
          <cell r="E181">
            <v>544774.20287808229</v>
          </cell>
          <cell r="F181">
            <v>554647.75865572435</v>
          </cell>
          <cell r="G181">
            <v>564675.50890125753</v>
          </cell>
          <cell r="H181">
            <v>572901.39685028919</v>
          </cell>
          <cell r="I181">
            <v>580693.73185308673</v>
          </cell>
          <cell r="J181">
            <v>588390.19997589686</v>
          </cell>
          <cell r="K181">
            <v>597716.2707467794</v>
          </cell>
          <cell r="L181">
            <v>607379.87587684521</v>
          </cell>
          <cell r="M181">
            <v>617820.54602976923</v>
          </cell>
          <cell r="N181">
            <v>628442.99545992317</v>
          </cell>
        </row>
        <row r="182">
          <cell r="C182" t="str">
            <v>Residential AMI</v>
          </cell>
          <cell r="D182" t="str">
            <v>D4</v>
          </cell>
          <cell r="E182">
            <v>51663.035746231399</v>
          </cell>
          <cell r="F182">
            <v>114523.75328318859</v>
          </cell>
          <cell r="G182">
            <v>180039.71262329072</v>
          </cell>
          <cell r="H182">
            <v>227529.85481397837</v>
          </cell>
          <cell r="I182">
            <v>271619.97118246066</v>
          </cell>
          <cell r="J182">
            <v>315201.13680266141</v>
          </cell>
          <cell r="K182">
            <v>377633.78113337886</v>
          </cell>
          <cell r="L182">
            <v>445952.22379200952</v>
          </cell>
          <cell r="M182">
            <v>527385.81982188753</v>
          </cell>
          <cell r="N182">
            <v>616755.64434138709</v>
          </cell>
        </row>
        <row r="183">
          <cell r="C183" t="str">
            <v>Residential Docklands AMI</v>
          </cell>
          <cell r="D183" t="str">
            <v>D4.DK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 t="str">
            <v>New Tariff 5</v>
          </cell>
          <cell r="D184" t="str">
            <v/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 t="str">
            <v>New Tariff 6</v>
          </cell>
          <cell r="D185" t="str">
            <v/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 t="str">
            <v>New Tariff 7</v>
          </cell>
          <cell r="D186" t="str">
            <v/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 t="str">
            <v>New Tariff 8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 t="str">
            <v>New Tariff 9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 t="str">
            <v>New Tariff 10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 t="str">
            <v>New Tariff 11</v>
          </cell>
          <cell r="D190" t="str">
            <v/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 t="str">
            <v>Dedicated circuit</v>
          </cell>
          <cell r="D191" t="str">
            <v>DD1</v>
          </cell>
          <cell r="E191">
            <v>4780616.2575356746</v>
          </cell>
          <cell r="F191">
            <v>4507070.2303707255</v>
          </cell>
          <cell r="G191">
            <v>4249245.1375974175</v>
          </cell>
          <cell r="H191">
            <v>4006171.406719387</v>
          </cell>
          <cell r="I191">
            <v>3777109.9387520263</v>
          </cell>
          <cell r="J191">
            <v>3561083.574913424</v>
          </cell>
          <cell r="K191">
            <v>3357365.462093872</v>
          </cell>
          <cell r="L191">
            <v>3165392.0069445223</v>
          </cell>
          <cell r="M191">
            <v>2984262.3485768782</v>
          </cell>
          <cell r="N191">
            <v>2813497.2684568577</v>
          </cell>
        </row>
        <row r="192">
          <cell r="C192" t="str">
            <v>Hot Water Interval</v>
          </cell>
          <cell r="D192" t="str">
            <v>D3.HW</v>
          </cell>
          <cell r="E192">
            <v>120842.86790750822</v>
          </cell>
          <cell r="F192">
            <v>113928.2601150063</v>
          </cell>
          <cell r="G192">
            <v>107411.04100541258</v>
          </cell>
          <cell r="H192">
            <v>101266.70203949428</v>
          </cell>
          <cell r="I192">
            <v>95476.56051273043</v>
          </cell>
          <cell r="J192">
            <v>90015.916122221577</v>
          </cell>
          <cell r="K192">
            <v>84866.395710702476</v>
          </cell>
          <cell r="L192">
            <v>80013.752948214926</v>
          </cell>
          <cell r="M192">
            <v>75435.216165273814</v>
          </cell>
          <cell r="N192">
            <v>71118.671831134765</v>
          </cell>
        </row>
        <row r="193">
          <cell r="C193" t="str">
            <v>Dedicated Circuit AMI - Slab Heat</v>
          </cell>
          <cell r="D193" t="str">
            <v>DCSH</v>
          </cell>
          <cell r="E193">
            <v>9.0472193391330589E-3</v>
          </cell>
          <cell r="F193">
            <v>8.5295390289411108E-3</v>
          </cell>
          <cell r="G193">
            <v>8.0416102683392582E-3</v>
          </cell>
          <cell r="H193">
            <v>7.5815981610364725E-3</v>
          </cell>
          <cell r="I193">
            <v>7.1481039771898094E-3</v>
          </cell>
          <cell r="J193">
            <v>6.7392784636166542E-3</v>
          </cell>
          <cell r="K193">
            <v>6.3537460655440211E-3</v>
          </cell>
          <cell r="L193">
            <v>5.9904401939862208E-3</v>
          </cell>
          <cell r="M193">
            <v>5.6476559879769638E-3</v>
          </cell>
          <cell r="N193">
            <v>5.3244865361567811E-3</v>
          </cell>
        </row>
        <row r="194">
          <cell r="C194" t="str">
            <v>Dedicated Circuit AMI - Hot Water</v>
          </cell>
          <cell r="D194" t="str">
            <v>DCHW</v>
          </cell>
          <cell r="E194">
            <v>9.0472193391330589E-3</v>
          </cell>
          <cell r="F194">
            <v>8.5295390289411108E-3</v>
          </cell>
          <cell r="G194">
            <v>8.0416102683392582E-3</v>
          </cell>
          <cell r="H194">
            <v>7.5815981610364725E-3</v>
          </cell>
          <cell r="I194">
            <v>7.1481039771898094E-3</v>
          </cell>
          <cell r="J194">
            <v>6.7392784636166542E-3</v>
          </cell>
          <cell r="K194">
            <v>6.3537460655440211E-3</v>
          </cell>
          <cell r="L194">
            <v>5.9904401939862208E-3</v>
          </cell>
          <cell r="M194">
            <v>5.6476559879769638E-3</v>
          </cell>
          <cell r="N194">
            <v>5.3244865361567811E-3</v>
          </cell>
        </row>
        <row r="195">
          <cell r="C195" t="str">
            <v>New Tariff 4</v>
          </cell>
          <cell r="D195" t="str">
            <v/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 t="str">
            <v>New Tariff 5</v>
          </cell>
          <cell r="D196" t="str">
            <v/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 t="str">
            <v>New Tariff 6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 t="str">
            <v>New Tariff 7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 t="str">
            <v>New Tariff 8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 t="str">
            <v>New Tariff 9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 t="str">
            <v>New Tariff 10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 t="str">
            <v>New Tariff 11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 t="str">
            <v>Non-Residential Single Rate</v>
          </cell>
          <cell r="D203" t="str">
            <v>ND1</v>
          </cell>
          <cell r="E203">
            <v>2441344.2212084662</v>
          </cell>
          <cell r="F203">
            <v>2473427.153155766</v>
          </cell>
          <cell r="G203">
            <v>2520638.3093097545</v>
          </cell>
          <cell r="H203">
            <v>2533793.9018181977</v>
          </cell>
          <cell r="I203">
            <v>2510108.0439516036</v>
          </cell>
          <cell r="J203">
            <v>2479086.638730092</v>
          </cell>
          <cell r="K203">
            <v>2464796.6415043585</v>
          </cell>
          <cell r="L203">
            <v>2468076.573376976</v>
          </cell>
          <cell r="M203">
            <v>2476470.9643130018</v>
          </cell>
          <cell r="N203">
            <v>2484963.681949235</v>
          </cell>
        </row>
        <row r="204">
          <cell r="C204" t="str">
            <v>Non-Residential Single Rate (R)</v>
          </cell>
          <cell r="D204" t="str">
            <v>ND1.R</v>
          </cell>
          <cell r="E204">
            <v>7.2699999999999996E-3</v>
          </cell>
          <cell r="F204">
            <v>7.3408632228369793E-3</v>
          </cell>
          <cell r="G204">
            <v>7.4153849314127539E-3</v>
          </cell>
          <cell r="H204">
            <v>7.4906631566106852E-3</v>
          </cell>
          <cell r="I204">
            <v>7.5667055783056776E-3</v>
          </cell>
          <cell r="J204">
            <v>7.6435199543358669E-3</v>
          </cell>
          <cell r="K204">
            <v>7.7211141212940679E-3</v>
          </cell>
          <cell r="L204">
            <v>7.7994959953272703E-3</v>
          </cell>
          <cell r="M204">
            <v>7.8786735729442347E-3</v>
          </cell>
          <cell r="N204">
            <v>7.9586549318313021E-3</v>
          </cell>
        </row>
        <row r="205">
          <cell r="C205" t="str">
            <v>New Tariff 2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 t="str">
            <v>New Tariff 3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 t="str">
            <v>New Tariff 4</v>
          </cell>
          <cell r="D207" t="str">
            <v/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 t="str">
            <v>New Tariff 5</v>
          </cell>
          <cell r="D208" t="str">
            <v/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 t="str">
            <v>New Tariff 6</v>
          </cell>
          <cell r="D209" t="str">
            <v/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 t="str">
            <v>New Tariff 7</v>
          </cell>
          <cell r="D210" t="str">
            <v/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 t="str">
            <v>New Tariff 8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 t="str">
            <v>New Tariff 9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 t="str">
            <v>New Tariff 10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 t="str">
            <v>New Tariff 11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C215" t="str">
            <v>Non-Residential Two Rate 5d</v>
          </cell>
          <cell r="D215" t="str">
            <v>ND2</v>
          </cell>
          <cell r="E215">
            <v>6625213.9790558945</v>
          </cell>
          <cell r="F215">
            <v>7020213.1275705686</v>
          </cell>
          <cell r="G215">
            <v>7483739.7028256133</v>
          </cell>
          <cell r="H215">
            <v>7857131.9939717166</v>
          </cell>
          <cell r="I215">
            <v>8119952.0983030703</v>
          </cell>
          <cell r="J215">
            <v>8363946.6726100473</v>
          </cell>
          <cell r="K215">
            <v>8681122.2966844533</v>
          </cell>
          <cell r="L215">
            <v>9081114.2952337172</v>
          </cell>
          <cell r="M215">
            <v>9521254.8370714877</v>
          </cell>
          <cell r="N215">
            <v>9982892.5420135297</v>
          </cell>
        </row>
        <row r="216">
          <cell r="C216" t="str">
            <v>Business Sunraysia</v>
          </cell>
          <cell r="D216">
            <v>0</v>
          </cell>
          <cell r="E216">
            <v>5.6200000000000009E-3</v>
          </cell>
          <cell r="F216">
            <v>5.6775256345808654E-3</v>
          </cell>
          <cell r="G216">
            <v>5.735161759642492E-3</v>
          </cell>
          <cell r="H216">
            <v>5.7933829851732179E-3</v>
          </cell>
          <cell r="I216">
            <v>5.8521952508950245E-3</v>
          </cell>
          <cell r="J216">
            <v>5.9116045568277384E-3</v>
          </cell>
          <cell r="K216">
            <v>5.9716169639011506E-3</v>
          </cell>
          <cell r="L216">
            <v>6.0322385945733546E-3</v>
          </cell>
          <cell r="M216">
            <v>6.0934756334553577E-3</v>
          </cell>
          <cell r="N216">
            <v>6.1553343279420322E-3</v>
          </cell>
        </row>
        <row r="217">
          <cell r="C217" t="str">
            <v>Non-Residential Interval</v>
          </cell>
          <cell r="D217" t="str">
            <v>ND5</v>
          </cell>
          <cell r="E217">
            <v>951071.28913512314</v>
          </cell>
          <cell r="F217">
            <v>1007663.9753812993</v>
          </cell>
          <cell r="G217">
            <v>1074011.867570817</v>
          </cell>
          <cell r="H217">
            <v>1127527.2724144747</v>
          </cell>
          <cell r="I217">
            <v>1165304.0529075593</v>
          </cell>
          <cell r="J217">
            <v>1200425.9948101176</v>
          </cell>
          <cell r="K217">
            <v>1245958.1209860553</v>
          </cell>
          <cell r="L217">
            <v>1303267.343309301</v>
          </cell>
          <cell r="M217">
            <v>1366296.6636400349</v>
          </cell>
          <cell r="N217">
            <v>1432398.2848063037</v>
          </cell>
        </row>
        <row r="218">
          <cell r="C218" t="str">
            <v>Non-Residential AMI</v>
          </cell>
          <cell r="D218" t="str">
            <v>ND7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C219" t="str">
            <v>New Tariff 4</v>
          </cell>
          <cell r="D219" t="str">
            <v/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C220" t="str">
            <v>New Tariff 5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C221" t="str">
            <v>New Tariff 6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C222" t="str">
            <v>New Tariff 7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C223" t="str">
            <v>New Tariff 8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C224" t="str">
            <v>New Tariff 9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C225" t="str">
            <v>New Tariff 10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C226" t="str">
            <v>New Tariff 11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C227" t="str">
            <v>Non-Residential Two Rate 7d</v>
          </cell>
          <cell r="D227" t="str">
            <v>ND3</v>
          </cell>
          <cell r="E227">
            <v>1430159.9403523272</v>
          </cell>
          <cell r="F227">
            <v>1409044.0403900426</v>
          </cell>
          <cell r="G227">
            <v>1396549.9702695289</v>
          </cell>
          <cell r="H227">
            <v>1366809.6182341035</v>
          </cell>
          <cell r="I227">
            <v>1317958.9019166736</v>
          </cell>
          <cell r="J227">
            <v>1266882.6813650401</v>
          </cell>
          <cell r="K227">
            <v>1225169.0440234549</v>
          </cell>
          <cell r="L227">
            <v>1193627.1017985465</v>
          </cell>
          <cell r="M227">
            <v>1165015.1358800265</v>
          </cell>
          <cell r="N227">
            <v>1137124.9961614285</v>
          </cell>
        </row>
        <row r="228">
          <cell r="C228" t="str">
            <v>New Tariff  1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C229" t="str">
            <v>New Tariff  2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C230" t="str">
            <v>New Tariff  3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C231" t="str">
            <v>New Tariff  4</v>
          </cell>
          <cell r="D231" t="str">
            <v/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C232" t="str">
            <v>New Tariff  5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C233" t="str">
            <v>New Tariff  6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C234" t="str">
            <v>New Tariff  7</v>
          </cell>
          <cell r="D234" t="str">
            <v/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C235" t="str">
            <v>New Tariff  8</v>
          </cell>
          <cell r="D235" t="str">
            <v/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C236" t="str">
            <v>New Tariff  9</v>
          </cell>
          <cell r="D236" t="str">
            <v/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C237" t="str">
            <v>New Tariff  10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C238" t="str">
            <v>New Tariff  11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C239" t="str">
            <v>Unmetered supplies</v>
          </cell>
          <cell r="D239" t="str">
            <v>PL2</v>
          </cell>
          <cell r="E239">
            <v>471436.49914746895</v>
          </cell>
          <cell r="F239">
            <v>490352.04480518086</v>
          </cell>
          <cell r="G239">
            <v>509627.00383870373</v>
          </cell>
          <cell r="H239">
            <v>529693.94494934392</v>
          </cell>
          <cell r="I239">
            <v>550528.36524364061</v>
          </cell>
          <cell r="J239">
            <v>571450.13136249012</v>
          </cell>
          <cell r="K239">
            <v>593728.78875843866</v>
          </cell>
          <cell r="L239">
            <v>618092.06537998654</v>
          </cell>
          <cell r="M239">
            <v>642903.79429623485</v>
          </cell>
          <cell r="N239">
            <v>668711.52676324034</v>
          </cell>
        </row>
        <row r="240">
          <cell r="C240" t="str">
            <v>New Tariff 1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C241" t="str">
            <v>New Tariff 2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C242" t="str">
            <v>Large Low Voltage Demand (kVa)</v>
          </cell>
          <cell r="D242" t="str">
            <v>DLk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C243" t="str">
            <v>Large Low Voltage Demand Docklands (kVa)</v>
          </cell>
          <cell r="D243" t="str">
            <v>DLDKk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C244" t="str">
            <v>Large Low Voltage Demand CXX (kVa)</v>
          </cell>
          <cell r="D244" t="str">
            <v>DLCXXk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C245" t="str">
            <v>New Tariff 6</v>
          </cell>
          <cell r="D245" t="str">
            <v/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C246" t="str">
            <v>New Tariff 7</v>
          </cell>
          <cell r="D246" t="str">
            <v/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C247" t="str">
            <v>New Tariff 8</v>
          </cell>
          <cell r="D247" t="str">
            <v/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C248" t="str">
            <v>New Tariff 9</v>
          </cell>
          <cell r="D248" t="str">
            <v/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C249" t="str">
            <v>New Tariff 10</v>
          </cell>
          <cell r="D249" t="str">
            <v/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C250" t="str">
            <v>New Tariff 11</v>
          </cell>
          <cell r="D250" t="str">
            <v/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C251" t="str">
            <v>Large Low Voltage Demand</v>
          </cell>
          <cell r="D251" t="str">
            <v>DL</v>
          </cell>
          <cell r="E251">
            <v>14297719.08208471</v>
          </cell>
          <cell r="F251">
            <v>14871472.97800207</v>
          </cell>
          <cell r="G251">
            <v>15516778.999074146</v>
          </cell>
          <cell r="H251">
            <v>15999540.116325069</v>
          </cell>
          <cell r="I251">
            <v>16297886.558741624</v>
          </cell>
          <cell r="J251">
            <v>16564708.928399742</v>
          </cell>
          <cell r="K251">
            <v>16970942.970640477</v>
          </cell>
          <cell r="L251">
            <v>17537573.906677376</v>
          </cell>
          <cell r="M251">
            <v>18176718.749796744</v>
          </cell>
          <cell r="N251">
            <v>18839252.306537826</v>
          </cell>
        </row>
        <row r="252">
          <cell r="C252" t="str">
            <v>Large Low Voltage Demand A</v>
          </cell>
          <cell r="D252" t="str">
            <v>DL.A</v>
          </cell>
          <cell r="E252">
            <v>69351.979072685295</v>
          </cell>
          <cell r="F252">
            <v>72151.013562609893</v>
          </cell>
          <cell r="G252">
            <v>75325.892568615978</v>
          </cell>
          <cell r="H252">
            <v>77698.204345235921</v>
          </cell>
          <cell r="I252">
            <v>79158.91879301396</v>
          </cell>
          <cell r="J252">
            <v>80463.757626802078</v>
          </cell>
          <cell r="K252">
            <v>82457.969927912854</v>
          </cell>
          <cell r="L252">
            <v>85246.062972140615</v>
          </cell>
          <cell r="M252">
            <v>88393.957290669583</v>
          </cell>
          <cell r="N252">
            <v>91658.566237328036</v>
          </cell>
        </row>
        <row r="253">
          <cell r="C253" t="str">
            <v>Large Low Voltage Demand C</v>
          </cell>
          <cell r="D253" t="str">
            <v>DL.C</v>
          </cell>
          <cell r="E253">
            <v>10024101.060230566</v>
          </cell>
          <cell r="F253">
            <v>10424434.284381462</v>
          </cell>
          <cell r="G253">
            <v>10878214.646023732</v>
          </cell>
          <cell r="H253">
            <v>11217599.875957467</v>
          </cell>
          <cell r="I253">
            <v>11427164.310236076</v>
          </cell>
          <cell r="J253">
            <v>11614535.512095662</v>
          </cell>
          <cell r="K253">
            <v>11900054.808165954</v>
          </cell>
          <cell r="L253">
            <v>12298520.259680023</v>
          </cell>
          <cell r="M253">
            <v>12748076.859748233</v>
          </cell>
          <cell r="N253">
            <v>13214134.15714857</v>
          </cell>
        </row>
        <row r="254">
          <cell r="C254" t="str">
            <v>Large Low Voltage Demand S</v>
          </cell>
          <cell r="D254" t="str">
            <v>DL.S</v>
          </cell>
          <cell r="E254">
            <v>627983.03232446115</v>
          </cell>
          <cell r="F254">
            <v>652809.00455579488</v>
          </cell>
          <cell r="G254">
            <v>680759.45493438933</v>
          </cell>
          <cell r="H254">
            <v>701693.87567994185</v>
          </cell>
          <cell r="I254">
            <v>714677.23349520168</v>
          </cell>
          <cell r="J254">
            <v>726301.81980061228</v>
          </cell>
          <cell r="K254">
            <v>743935.15536272118</v>
          </cell>
          <cell r="L254">
            <v>768475.41930375807</v>
          </cell>
          <cell r="M254">
            <v>796130.59611033765</v>
          </cell>
          <cell r="N254">
            <v>824784.79224451317</v>
          </cell>
        </row>
        <row r="255">
          <cell r="C255" t="str">
            <v>Large Low Voltage Demand Docklands</v>
          </cell>
          <cell r="D255" t="str">
            <v>DL.DK</v>
          </cell>
          <cell r="E255">
            <v>105704.61861553557</v>
          </cell>
          <cell r="F255">
            <v>109967.47119304462</v>
          </cell>
          <cell r="G255">
            <v>114785.77963877887</v>
          </cell>
          <cell r="H255">
            <v>118387.39941674817</v>
          </cell>
          <cell r="I255">
            <v>120607.52285303327</v>
          </cell>
          <cell r="J255">
            <v>122591.44295639795</v>
          </cell>
          <cell r="K255">
            <v>125619.97860012992</v>
          </cell>
          <cell r="L255">
            <v>129851.15226182548</v>
          </cell>
          <cell r="M255">
            <v>134626.97303316407</v>
          </cell>
          <cell r="N255">
            <v>139579.16630439629</v>
          </cell>
        </row>
        <row r="256">
          <cell r="C256" t="str">
            <v>Large Low Voltage Demand CXX</v>
          </cell>
          <cell r="D256" t="str">
            <v>DL.CXX</v>
          </cell>
          <cell r="E256">
            <v>4470516.6447612308</v>
          </cell>
          <cell r="F256">
            <v>4649267.5677109025</v>
          </cell>
          <cell r="G256">
            <v>4851097.1891207295</v>
          </cell>
          <cell r="H256">
            <v>5002082.6601241017</v>
          </cell>
          <cell r="I256">
            <v>5095381.0191513747</v>
          </cell>
          <cell r="J256">
            <v>5178818.1803372977</v>
          </cell>
          <cell r="K256">
            <v>5305865.443620557</v>
          </cell>
          <cell r="L256">
            <v>5483088.7739935396</v>
          </cell>
          <cell r="M256">
            <v>5682998.0060622459</v>
          </cell>
          <cell r="N256">
            <v>5890225.6931702858</v>
          </cell>
        </row>
        <row r="257">
          <cell r="C257" t="str">
            <v>Large Low Voltage Demand EN.R</v>
          </cell>
          <cell r="D257" t="str">
            <v>DL.R</v>
          </cell>
          <cell r="E257">
            <v>6.3419082090636634</v>
          </cell>
          <cell r="F257">
            <v>6.5819105806868849</v>
          </cell>
          <cell r="G257">
            <v>6.8508733443324639</v>
          </cell>
          <cell r="H257">
            <v>7.0531644631863948</v>
          </cell>
          <cell r="I257">
            <v>7.1802090519108903</v>
          </cell>
          <cell r="J257">
            <v>7.2944082829113981</v>
          </cell>
          <cell r="K257">
            <v>7.4654029409378238</v>
          </cell>
          <cell r="L257">
            <v>7.7014637292009089</v>
          </cell>
          <cell r="M257">
            <v>7.9666023409414333</v>
          </cell>
          <cell r="N257">
            <v>8.2408691404872521</v>
          </cell>
        </row>
        <row r="258">
          <cell r="C258" t="str">
            <v>Large Low Voltage Demand EN.NR</v>
          </cell>
          <cell r="D258" t="str">
            <v>DL.NR</v>
          </cell>
          <cell r="E258">
            <v>161866.75628376397</v>
          </cell>
          <cell r="F258">
            <v>168495.93678774123</v>
          </cell>
          <cell r="G258">
            <v>176009.12535718645</v>
          </cell>
          <cell r="H258">
            <v>181616.77358774137</v>
          </cell>
          <cell r="I258">
            <v>185057.70273835547</v>
          </cell>
          <cell r="J258">
            <v>188128.03954034243</v>
          </cell>
          <cell r="K258">
            <v>192837.42157345373</v>
          </cell>
          <cell r="L258">
            <v>199435.94685740306</v>
          </cell>
          <cell r="M258">
            <v>206892.63364997445</v>
          </cell>
          <cell r="N258">
            <v>214629.15147739145</v>
          </cell>
        </row>
        <row r="259">
          <cell r="C259" t="str">
            <v>Large Low Voltage Demand EN.R CXX</v>
          </cell>
          <cell r="D259" t="str">
            <v>DL.CXXR</v>
          </cell>
          <cell r="E259">
            <v>1839.9854257702823</v>
          </cell>
          <cell r="F259">
            <v>1909.7589788306407</v>
          </cell>
          <cell r="G259">
            <v>1987.8948529793229</v>
          </cell>
          <cell r="H259">
            <v>2046.6555012803694</v>
          </cell>
          <cell r="I259">
            <v>2083.5465527281895</v>
          </cell>
          <cell r="J259">
            <v>2116.7041304439936</v>
          </cell>
          <cell r="K259">
            <v>2166.3692418046353</v>
          </cell>
          <cell r="L259">
            <v>2234.9474969419289</v>
          </cell>
          <cell r="M259">
            <v>2311.9800875775754</v>
          </cell>
          <cell r="N259">
            <v>2391.6682748864228</v>
          </cell>
        </row>
        <row r="260">
          <cell r="C260" t="str">
            <v>Large Low Voltage Demand EN.NR CXX</v>
          </cell>
          <cell r="D260" t="str">
            <v>DL.CXXNR</v>
          </cell>
          <cell r="E260">
            <v>6.6172506735581029</v>
          </cell>
          <cell r="F260">
            <v>6.8678762644714082</v>
          </cell>
          <cell r="G260">
            <v>7.1485234926296579</v>
          </cell>
          <cell r="H260">
            <v>7.3596027644896633</v>
          </cell>
          <cell r="I260">
            <v>7.4921667206929108</v>
          </cell>
          <cell r="J260">
            <v>7.6113273051947088</v>
          </cell>
          <cell r="K260">
            <v>7.7897505605967101</v>
          </cell>
          <cell r="L260">
            <v>8.0360664546570444</v>
          </cell>
          <cell r="M260">
            <v>8.3127233018129267</v>
          </cell>
          <cell r="N260">
            <v>8.5989048415354112</v>
          </cell>
        </row>
        <row r="261">
          <cell r="C261" t="str">
            <v>New Tariff 10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C262" t="str">
            <v>New Tariff 11</v>
          </cell>
          <cell r="D262" t="str">
            <v/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C263" t="str">
            <v>High Voltage Demand</v>
          </cell>
          <cell r="D263" t="str">
            <v>DH</v>
          </cell>
          <cell r="E263">
            <v>10540051.188885484</v>
          </cell>
          <cell r="F263">
            <v>10807659.689680804</v>
          </cell>
          <cell r="G263">
            <v>11080902.680151269</v>
          </cell>
          <cell r="H263">
            <v>11256718.065587886</v>
          </cell>
          <cell r="I263">
            <v>11347223.396339443</v>
          </cell>
          <cell r="J263">
            <v>11429892.498558206</v>
          </cell>
          <cell r="K263">
            <v>11576798.365943903</v>
          </cell>
          <cell r="L263">
            <v>11795883.915552959</v>
          </cell>
          <cell r="M263">
            <v>12043099.164182246</v>
          </cell>
          <cell r="N263">
            <v>12295544.559057787</v>
          </cell>
        </row>
        <row r="264">
          <cell r="C264" t="str">
            <v>High Voltage Demand A</v>
          </cell>
          <cell r="D264" t="str">
            <v>DH.A</v>
          </cell>
          <cell r="E264">
            <v>182779.73575055052</v>
          </cell>
          <cell r="F264">
            <v>187305.60608327496</v>
          </cell>
          <cell r="G264">
            <v>191918.00080953425</v>
          </cell>
          <cell r="H264">
            <v>194915.64038189009</v>
          </cell>
          <cell r="I264">
            <v>196500.65038995247</v>
          </cell>
          <cell r="J264">
            <v>197956.68502199755</v>
          </cell>
          <cell r="K264">
            <v>200477.90598187409</v>
          </cell>
          <cell r="L264">
            <v>204195.29461126507</v>
          </cell>
          <cell r="M264">
            <v>208380.12542032244</v>
          </cell>
          <cell r="N264">
            <v>212651.54093787938</v>
          </cell>
        </row>
        <row r="265">
          <cell r="C265" t="str">
            <v>High Voltage Demand C</v>
          </cell>
          <cell r="D265" t="str">
            <v>DH.C</v>
          </cell>
          <cell r="E265">
            <v>5732854.7602633787</v>
          </cell>
          <cell r="F265">
            <v>5879932.4019599529</v>
          </cell>
          <cell r="G265">
            <v>6029450.8760649748</v>
          </cell>
          <cell r="H265">
            <v>6125448.5709049851</v>
          </cell>
          <cell r="I265">
            <v>6174573.1152981808</v>
          </cell>
          <cell r="J265">
            <v>6219386.617821998</v>
          </cell>
          <cell r="K265">
            <v>6299484.1571680689</v>
          </cell>
          <cell r="L265">
            <v>6419233.7230348857</v>
          </cell>
          <cell r="M265">
            <v>6554427.4836385828</v>
          </cell>
          <cell r="N265">
            <v>6692495.0601949049</v>
          </cell>
        </row>
        <row r="266">
          <cell r="C266" t="str">
            <v>High Voltage Demand D1</v>
          </cell>
          <cell r="D266" t="str">
            <v>DH.D1</v>
          </cell>
          <cell r="E266">
            <v>1526659.795303223</v>
          </cell>
          <cell r="F266">
            <v>1566794.4180956385</v>
          </cell>
          <cell r="G266">
            <v>1607706.7465738296</v>
          </cell>
          <cell r="H266">
            <v>1633716.2743175002</v>
          </cell>
          <cell r="I266">
            <v>1646662.9094771037</v>
          </cell>
          <cell r="J266">
            <v>1658401.3747207741</v>
          </cell>
          <cell r="K266">
            <v>1679960.0512083494</v>
          </cell>
          <cell r="L266">
            <v>1712560.9182211517</v>
          </cell>
          <cell r="M266">
            <v>1749451.6654504566</v>
          </cell>
          <cell r="N266">
            <v>1787143.4779912606</v>
          </cell>
        </row>
        <row r="267">
          <cell r="C267" t="str">
            <v>High Voltage Demand D2</v>
          </cell>
          <cell r="D267" t="str">
            <v>DH.D2</v>
          </cell>
          <cell r="E267">
            <v>649253.26885002991</v>
          </cell>
          <cell r="F267">
            <v>665711.72601554485</v>
          </cell>
          <cell r="G267">
            <v>682671.20921334648</v>
          </cell>
          <cell r="H267">
            <v>693552.41522158135</v>
          </cell>
          <cell r="I267">
            <v>699109.98003370932</v>
          </cell>
          <cell r="J267">
            <v>704177.71867115377</v>
          </cell>
          <cell r="K267">
            <v>713252.47974324715</v>
          </cell>
          <cell r="L267">
            <v>726830.49693853687</v>
          </cell>
          <cell r="M267">
            <v>742162.18027889694</v>
          </cell>
          <cell r="N267">
            <v>757820.26374883484</v>
          </cell>
        </row>
        <row r="268">
          <cell r="C268" t="str">
            <v>High Voltage Demand Docklands</v>
          </cell>
          <cell r="D268" t="str">
            <v>DH.DK</v>
          </cell>
          <cell r="E268">
            <v>38669.25031634621</v>
          </cell>
          <cell r="F268">
            <v>39608.560754878599</v>
          </cell>
          <cell r="G268">
            <v>40571.18368481451</v>
          </cell>
          <cell r="H268">
            <v>41199.970803266362</v>
          </cell>
          <cell r="I268">
            <v>41536.849312831451</v>
          </cell>
          <cell r="J268">
            <v>41847.160854198148</v>
          </cell>
          <cell r="K268">
            <v>42377.747520271136</v>
          </cell>
          <cell r="L268">
            <v>43155.616707190966</v>
          </cell>
          <cell r="M268">
            <v>44030.257606889936</v>
          </cell>
          <cell r="N268">
            <v>44922.788370676564</v>
          </cell>
        </row>
        <row r="269">
          <cell r="C269" t="str">
            <v>High Voltage Demand D3</v>
          </cell>
          <cell r="D269" t="str">
            <v>DH.D3</v>
          </cell>
          <cell r="E269">
            <v>356508.04781205353</v>
          </cell>
          <cell r="F269">
            <v>364825.93299364712</v>
          </cell>
          <cell r="G269">
            <v>373414.14044792595</v>
          </cell>
          <cell r="H269">
            <v>379094.14040539239</v>
          </cell>
          <cell r="I269">
            <v>382234.30117107043</v>
          </cell>
          <cell r="J269">
            <v>385145.20333944238</v>
          </cell>
          <cell r="K269">
            <v>389976.31808993034</v>
          </cell>
          <cell r="L269">
            <v>396961.315489161</v>
          </cell>
          <cell r="M269">
            <v>404792.29635347909</v>
          </cell>
          <cell r="N269">
            <v>412778.88478458155</v>
          </cell>
        </row>
        <row r="270">
          <cell r="C270" t="str">
            <v>High Voltage Demand D4</v>
          </cell>
          <cell r="D270" t="str">
            <v>DH.D4</v>
          </cell>
          <cell r="E270">
            <v>446088.35596487607</v>
          </cell>
          <cell r="F270">
            <v>457628.69743088557</v>
          </cell>
          <cell r="G270">
            <v>469588.46369156201</v>
          </cell>
          <cell r="H270">
            <v>477189.37103257503</v>
          </cell>
          <cell r="I270">
            <v>480969.46620211913</v>
          </cell>
          <cell r="J270">
            <v>484396.11857277789</v>
          </cell>
          <cell r="K270">
            <v>490695.00270228198</v>
          </cell>
          <cell r="L270">
            <v>500223.58193605026</v>
          </cell>
          <cell r="M270">
            <v>511006.79539859522</v>
          </cell>
          <cell r="N270">
            <v>522024.31687996234</v>
          </cell>
        </row>
        <row r="271">
          <cell r="C271" t="str">
            <v>High Voltage Demand D5</v>
          </cell>
          <cell r="D271">
            <v>0</v>
          </cell>
          <cell r="E271">
            <v>8.0600000000000012E-3</v>
          </cell>
          <cell r="F271">
            <v>8.1392652651999138E-3</v>
          </cell>
          <cell r="G271">
            <v>8.2218920538624785E-3</v>
          </cell>
          <cell r="H271">
            <v>8.3053576389006678E-3</v>
          </cell>
          <cell r="I271">
            <v>8.3896705354627888E-3</v>
          </cell>
          <cell r="J271">
            <v>8.4748393451397654E-3</v>
          </cell>
          <cell r="K271">
            <v>8.5608727568426655E-3</v>
          </cell>
          <cell r="L271">
            <v>8.6477795476891453E-3</v>
          </cell>
          <cell r="M271">
            <v>8.7355685838988936E-3</v>
          </cell>
          <cell r="N271">
            <v>8.8242488216981503E-3</v>
          </cell>
        </row>
        <row r="272">
          <cell r="C272" t="str">
            <v>High Voltage Demand EN.R</v>
          </cell>
          <cell r="D272">
            <v>0</v>
          </cell>
          <cell r="E272">
            <v>7.7084634146341461E-3</v>
          </cell>
          <cell r="F272">
            <v>7.9271219570918091E-3</v>
          </cell>
          <cell r="G272">
            <v>8.1497793645496121E-3</v>
          </cell>
          <cell r="H272">
            <v>8.2876556353348591E-3</v>
          </cell>
          <cell r="I272">
            <v>8.3510623029047996E-3</v>
          </cell>
          <cell r="J272">
            <v>8.4074870796811141E-3</v>
          </cell>
          <cell r="K272">
            <v>8.5197142163102191E-3</v>
          </cell>
          <cell r="L272">
            <v>8.6947755037536378E-3</v>
          </cell>
          <cell r="M272">
            <v>8.894094160925502E-3</v>
          </cell>
          <cell r="N272">
            <v>9.097981990364051E-3</v>
          </cell>
        </row>
        <row r="273">
          <cell r="C273" t="str">
            <v>High Voltage Demand EN.NR</v>
          </cell>
          <cell r="D273">
            <v>0</v>
          </cell>
          <cell r="E273">
            <v>7.7084634146341461E-3</v>
          </cell>
          <cell r="F273">
            <v>7.9271219570918091E-3</v>
          </cell>
          <cell r="G273">
            <v>8.1497793645496121E-3</v>
          </cell>
          <cell r="H273">
            <v>8.2876556353348591E-3</v>
          </cell>
          <cell r="I273">
            <v>8.3510623029047996E-3</v>
          </cell>
          <cell r="J273">
            <v>8.4074870796811141E-3</v>
          </cell>
          <cell r="K273">
            <v>8.5197142163102191E-3</v>
          </cell>
          <cell r="L273">
            <v>8.6947755037536378E-3</v>
          </cell>
          <cell r="M273">
            <v>8.894094160925502E-3</v>
          </cell>
          <cell r="N273">
            <v>9.097981990364051E-3</v>
          </cell>
        </row>
        <row r="274">
          <cell r="C274" t="str">
            <v>New Tariff 11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C275" t="str">
            <v>New Tariff 1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C276" t="str">
            <v>New Tariff 2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C277" t="str">
            <v>High Voltage Demand (kVa)</v>
          </cell>
          <cell r="D277" t="str">
            <v>DHk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C278" t="str">
            <v>High Voltage Demand Docklands (kVa)</v>
          </cell>
          <cell r="D278" t="str">
            <v>DHDKk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C279" t="str">
            <v>New Tariff 5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C280" t="str">
            <v>New Tariff 6</v>
          </cell>
          <cell r="D280" t="str">
            <v/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C281" t="str">
            <v>New Tariff 7</v>
          </cell>
          <cell r="D281" t="str">
            <v/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C282" t="str">
            <v>New Tariff 8</v>
          </cell>
          <cell r="D282" t="str">
            <v/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C283" t="str">
            <v>New Tariff 9</v>
          </cell>
          <cell r="D283" t="str">
            <v/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C284" t="str">
            <v>New Tariff 10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C285" t="str">
            <v>New Tariff 11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C286" t="str">
            <v>New Tariff 12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C287" t="str">
            <v>New Tariff 1</v>
          </cell>
          <cell r="D287" t="str">
            <v/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C288" t="str">
            <v>Subtransmission Demand A</v>
          </cell>
          <cell r="D288" t="str">
            <v>DS.A</v>
          </cell>
          <cell r="E288">
            <v>2285693.8999191746</v>
          </cell>
          <cell r="F288">
            <v>2324976.6490779095</v>
          </cell>
          <cell r="G288">
            <v>2367651.1859776704</v>
          </cell>
          <cell r="H288">
            <v>2369338.5847287183</v>
          </cell>
          <cell r="I288">
            <v>2330182.3494727369</v>
          </cell>
          <cell r="J288">
            <v>2279767.2201340361</v>
          </cell>
          <cell r="K288">
            <v>2252295.7151810993</v>
          </cell>
          <cell r="L288">
            <v>2253718.5785500389</v>
          </cell>
          <cell r="M288">
            <v>2262941.6871803086</v>
          </cell>
          <cell r="N288">
            <v>2272205.3433182086</v>
          </cell>
        </row>
        <row r="289">
          <cell r="C289" t="str">
            <v>Subtransmission Demand G</v>
          </cell>
          <cell r="D289" t="str">
            <v>DS.G</v>
          </cell>
          <cell r="E289">
            <v>4137406.0819964567</v>
          </cell>
          <cell r="F289">
            <v>4208854.8722092016</v>
          </cell>
          <cell r="G289">
            <v>4286208.3386416007</v>
          </cell>
          <cell r="H289">
            <v>4289146.8044084758</v>
          </cell>
          <cell r="I289">
            <v>4217934.3451999957</v>
          </cell>
          <cell r="J289">
            <v>4126287.5527362996</v>
          </cell>
          <cell r="K289">
            <v>4076294.5224712724</v>
          </cell>
          <cell r="L289">
            <v>4078754.4515545936</v>
          </cell>
          <cell r="M289">
            <v>4095372.9951068358</v>
          </cell>
          <cell r="N289">
            <v>4112064.181453614</v>
          </cell>
        </row>
        <row r="290">
          <cell r="C290" t="str">
            <v>Subtransmission Demand S</v>
          </cell>
          <cell r="D290" t="str">
            <v>DS.S</v>
          </cell>
          <cell r="E290">
            <v>4059793.1021730723</v>
          </cell>
          <cell r="F290">
            <v>4129428.8842110089</v>
          </cell>
          <cell r="G290">
            <v>4204699.0604238277</v>
          </cell>
          <cell r="H290">
            <v>4208301.7317637559</v>
          </cell>
          <cell r="I290">
            <v>4140469.4002540004</v>
          </cell>
          <cell r="J290">
            <v>4052914.1403941396</v>
          </cell>
          <cell r="K290">
            <v>4005486.9852988846</v>
          </cell>
          <cell r="L290">
            <v>4008618.0076146177</v>
          </cell>
          <cell r="M290">
            <v>4025405.105463638</v>
          </cell>
          <cell r="N290">
            <v>4042268.1790952794</v>
          </cell>
        </row>
        <row r="291">
          <cell r="C291" t="str">
            <v>Subtransmission Demand (kVa)</v>
          </cell>
          <cell r="D291" t="str">
            <v>DSk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C292" t="str">
            <v>New Tariff 5</v>
          </cell>
          <cell r="D292" t="str">
            <v/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C293" t="str">
            <v>New Tariff 6</v>
          </cell>
          <cell r="D293" t="str">
            <v/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C294" t="str">
            <v>New Tariff 7</v>
          </cell>
          <cell r="D294" t="str">
            <v/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C295" t="str">
            <v>New Tariff 8</v>
          </cell>
          <cell r="D295" t="str">
            <v/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C296" t="str">
            <v>New Tariff 9</v>
          </cell>
          <cell r="D296" t="str">
            <v/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C297" t="str">
            <v>New Tariff 10</v>
          </cell>
          <cell r="D297" t="str">
            <v/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C298" t="str">
            <v>New Tariff 11</v>
          </cell>
          <cell r="D298" t="str">
            <v/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C299" t="str">
            <v>Total Transmission Revenue</v>
          </cell>
          <cell r="E299">
            <v>102181766.28421089</v>
          </cell>
          <cell r="F299">
            <v>104639325.47824059</v>
          </cell>
          <cell r="G299">
            <v>107344669.14497806</v>
          </cell>
          <cell r="H299">
            <v>109021603.26435164</v>
          </cell>
          <cell r="I299">
            <v>109784273.55847536</v>
          </cell>
          <cell r="J299">
            <v>110665678.3062405</v>
          </cell>
          <cell r="K299">
            <v>112458380.28772871</v>
          </cell>
          <cell r="L299">
            <v>115132947.47460125</v>
          </cell>
          <cell r="M299">
            <v>118180015.1945179</v>
          </cell>
          <cell r="N299">
            <v>121356727.46365263</v>
          </cell>
        </row>
        <row r="308">
          <cell r="C308" t="str">
            <v>Network Tariffs</v>
          </cell>
          <cell r="D308" t="str">
            <v>Code</v>
          </cell>
          <cell r="E308">
            <v>2010</v>
          </cell>
          <cell r="F308">
            <v>2011</v>
          </cell>
          <cell r="G308">
            <v>2012</v>
          </cell>
          <cell r="H308">
            <v>2013</v>
          </cell>
          <cell r="I308">
            <v>2014</v>
          </cell>
          <cell r="J308">
            <v>2015</v>
          </cell>
          <cell r="K308">
            <v>2016</v>
          </cell>
          <cell r="L308">
            <v>2017</v>
          </cell>
          <cell r="M308">
            <v>2018</v>
          </cell>
          <cell r="N308">
            <v>2019</v>
          </cell>
        </row>
        <row r="309">
          <cell r="E309" t="str">
            <v>$ pa</v>
          </cell>
          <cell r="F309" t="str">
            <v>$ pa</v>
          </cell>
          <cell r="G309" t="str">
            <v>$ pa</v>
          </cell>
          <cell r="H309" t="str">
            <v>$ pa</v>
          </cell>
          <cell r="I309" t="str">
            <v>$ pa</v>
          </cell>
          <cell r="J309" t="str">
            <v>$ pa</v>
          </cell>
          <cell r="K309" t="str">
            <v>$ pa</v>
          </cell>
          <cell r="L309" t="str">
            <v>$ pa</v>
          </cell>
          <cell r="M309" t="str">
            <v>$ pa</v>
          </cell>
          <cell r="N309" t="str">
            <v>$ pa</v>
          </cell>
        </row>
        <row r="310">
          <cell r="C310" t="str">
            <v>Residential Single Rate</v>
          </cell>
          <cell r="D310" t="str">
            <v>D1</v>
          </cell>
          <cell r="E310">
            <v>181960837.40367308</v>
          </cell>
          <cell r="F310">
            <v>170497325.51671532</v>
          </cell>
          <cell r="G310">
            <v>168104560.05992654</v>
          </cell>
          <cell r="H310">
            <v>168340793.66677245</v>
          </cell>
          <cell r="I310">
            <v>169143374.70084095</v>
          </cell>
          <cell r="J310">
            <v>167446518.68802765</v>
          </cell>
          <cell r="K310">
            <v>171520157.69001004</v>
          </cell>
          <cell r="L310">
            <v>175199799.71833891</v>
          </cell>
          <cell r="M310">
            <v>179206838.4543474</v>
          </cell>
          <cell r="N310">
            <v>183300102.65061685</v>
          </cell>
        </row>
        <row r="311">
          <cell r="C311" t="str">
            <v>ClimateSaver</v>
          </cell>
          <cell r="D311" t="str">
            <v>D1.CS</v>
          </cell>
          <cell r="E311">
            <v>1793811.2803112965</v>
          </cell>
          <cell r="F311">
            <v>1673232.2122263024</v>
          </cell>
          <cell r="G311">
            <v>1648212.409143416</v>
          </cell>
          <cell r="H311">
            <v>1661638.5918172598</v>
          </cell>
          <cell r="I311">
            <v>1682042.9340377888</v>
          </cell>
          <cell r="J311">
            <v>1657813.2826194246</v>
          </cell>
          <cell r="K311">
            <v>1673688.9860595851</v>
          </cell>
          <cell r="L311">
            <v>1675782.490934514</v>
          </cell>
          <cell r="M311">
            <v>1677931.5617632037</v>
          </cell>
          <cell r="N311">
            <v>1680030.2742875661</v>
          </cell>
        </row>
        <row r="312">
          <cell r="C312" t="str">
            <v>ClimateSaver Interval</v>
          </cell>
          <cell r="D312" t="str">
            <v>D3.CS</v>
          </cell>
          <cell r="E312">
            <v>564766.51227225224</v>
          </cell>
          <cell r="F312">
            <v>526805.2508732432</v>
          </cell>
          <cell r="G312">
            <v>518929.91747388546</v>
          </cell>
          <cell r="H312">
            <v>523157.23086052679</v>
          </cell>
          <cell r="I312">
            <v>529581.24844499724</v>
          </cell>
          <cell r="J312">
            <v>521954.67610135645</v>
          </cell>
          <cell r="K312">
            <v>526953.11338265496</v>
          </cell>
          <cell r="L312">
            <v>527612.97949898546</v>
          </cell>
          <cell r="M312">
            <v>528290.34607065842</v>
          </cell>
          <cell r="N312">
            <v>528951.86866202625</v>
          </cell>
        </row>
        <row r="313">
          <cell r="C313" t="str">
            <v>New Tariff 3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C314" t="str">
            <v>New Tariff 4</v>
          </cell>
          <cell r="D314" t="str">
            <v/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C315" t="str">
            <v>New Tariff 5</v>
          </cell>
          <cell r="D315" t="str">
            <v/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C316" t="str">
            <v>New Tariff 6</v>
          </cell>
          <cell r="D316" t="str">
            <v/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C317" t="str">
            <v>New Tariff 7</v>
          </cell>
          <cell r="D317" t="str">
            <v/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C318" t="str">
            <v>New Tariff 8</v>
          </cell>
          <cell r="D318" t="str">
            <v/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C319" t="str">
            <v>New Tariff 9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C320" t="str">
            <v>New Tariff 10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C321" t="str">
            <v>New Tariff 11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C322" t="str">
            <v>Residential Two Rate 5d</v>
          </cell>
          <cell r="D322" t="str">
            <v>D2</v>
          </cell>
          <cell r="E322">
            <v>20274818.329308614</v>
          </cell>
          <cell r="F322">
            <v>18294016.700920075</v>
          </cell>
          <cell r="G322">
            <v>17255380.544974603</v>
          </cell>
          <cell r="H322">
            <v>16462713.157816909</v>
          </cell>
          <cell r="I322">
            <v>15760229.257610358</v>
          </cell>
          <cell r="J322">
            <v>15012970.997578507</v>
          </cell>
          <cell r="K322">
            <v>14854894.916855132</v>
          </cell>
          <cell r="L322">
            <v>14585061.289886091</v>
          </cell>
          <cell r="M322">
            <v>14294341.952711398</v>
          </cell>
          <cell r="N322">
            <v>14012785.730573114</v>
          </cell>
        </row>
        <row r="323">
          <cell r="C323" t="str">
            <v>Docklands Two Rate 5d</v>
          </cell>
          <cell r="D323" t="str">
            <v>D2.DK</v>
          </cell>
          <cell r="E323">
            <v>340024.51012437249</v>
          </cell>
          <cell r="F323">
            <v>321626.61664780782</v>
          </cell>
          <cell r="G323">
            <v>320084.414369206</v>
          </cell>
          <cell r="H323">
            <v>324206.6054432973</v>
          </cell>
          <cell r="I323">
            <v>329264.61917430366</v>
          </cell>
          <cell r="J323">
            <v>326042.32934763224</v>
          </cell>
          <cell r="K323">
            <v>331189.47499709768</v>
          </cell>
          <cell r="L323">
            <v>333956.16912859009</v>
          </cell>
          <cell r="M323">
            <v>337169.67802534188</v>
          </cell>
          <cell r="N323">
            <v>340406.14336371346</v>
          </cell>
        </row>
        <row r="324">
          <cell r="C324" t="str">
            <v>Residential Interval</v>
          </cell>
          <cell r="D324" t="str">
            <v>D3</v>
          </cell>
          <cell r="E324">
            <v>5659214.5008137291</v>
          </cell>
          <cell r="F324">
            <v>5318222.7345482307</v>
          </cell>
          <cell r="G324">
            <v>5280906.6398378555</v>
          </cell>
          <cell r="H324">
            <v>5347849.7679789774</v>
          </cell>
          <cell r="I324">
            <v>5432258.0150896264</v>
          </cell>
          <cell r="J324">
            <v>5367759.8951868694</v>
          </cell>
          <cell r="K324">
            <v>5451827.0699594924</v>
          </cell>
          <cell r="L324">
            <v>5492648.2792505119</v>
          </cell>
          <cell r="M324">
            <v>5540527.8599213362</v>
          </cell>
          <cell r="N324">
            <v>5588638.9141607601</v>
          </cell>
        </row>
        <row r="325">
          <cell r="C325" t="str">
            <v>Residential AMI</v>
          </cell>
          <cell r="D325" t="str">
            <v>D4</v>
          </cell>
          <cell r="E325">
            <v>612874.14793175808</v>
          </cell>
          <cell r="F325">
            <v>1283482.4018605733</v>
          </cell>
          <cell r="G325">
            <v>1989370.5366535161</v>
          </cell>
          <cell r="H325">
            <v>2495461.3992379974</v>
          </cell>
          <cell r="I325">
            <v>2959295.0890313643</v>
          </cell>
          <cell r="J325">
            <v>3310851.5039040251</v>
          </cell>
          <cell r="K325">
            <v>3990029.4122940465</v>
          </cell>
          <cell r="L325">
            <v>4696649.0970591214</v>
          </cell>
          <cell r="M325">
            <v>5558209.110830294</v>
          </cell>
          <cell r="N325">
            <v>6496676.4042163529</v>
          </cell>
        </row>
        <row r="326">
          <cell r="C326" t="str">
            <v>Residential Docklands AMI</v>
          </cell>
          <cell r="D326" t="str">
            <v>D4.DK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C327" t="str">
            <v>New Tariff 5</v>
          </cell>
          <cell r="D327" t="str">
            <v/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C328" t="str">
            <v>New Tariff 6</v>
          </cell>
          <cell r="D328" t="str">
            <v/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C329" t="str">
            <v>New Tariff 7</v>
          </cell>
          <cell r="D329" t="str">
            <v/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C330" t="str">
            <v>New Tariff 8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C331" t="str">
            <v>New Tariff 9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C332" t="str">
            <v>New Tariff 10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C333" t="str">
            <v>New Tariff 11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C334" t="str">
            <v>Dedicated circuit</v>
          </cell>
          <cell r="D334" t="str">
            <v>DD1</v>
          </cell>
          <cell r="E334">
            <v>6058151.0368559184</v>
          </cell>
          <cell r="F334">
            <v>5609348.0741364779</v>
          </cell>
          <cell r="G334">
            <v>5259149.3131809859</v>
          </cell>
          <cell r="H334">
            <v>4956151.5465040319</v>
          </cell>
          <cell r="I334">
            <v>4674922.8152439734</v>
          </cell>
          <cell r="J334">
            <v>4384108.0671121236</v>
          </cell>
          <cell r="K334">
            <v>4132802.2181667108</v>
          </cell>
          <cell r="L334">
            <v>3889125.4157568393</v>
          </cell>
          <cell r="M334">
            <v>3659725.3262751433</v>
          </cell>
          <cell r="N334">
            <v>3443878.202853553</v>
          </cell>
        </row>
        <row r="335">
          <cell r="C335" t="str">
            <v>Hot Water Interval</v>
          </cell>
          <cell r="D335" t="str">
            <v>D3.HW</v>
          </cell>
          <cell r="E335">
            <v>153135.97788915411</v>
          </cell>
          <cell r="F335">
            <v>141791.28209707633</v>
          </cell>
          <cell r="G335">
            <v>132939.07135022749</v>
          </cell>
          <cell r="H335">
            <v>125279.99203443911</v>
          </cell>
          <cell r="I335">
            <v>118171.183338513</v>
          </cell>
          <cell r="J335">
            <v>110820.06241583763</v>
          </cell>
          <cell r="K335">
            <v>104467.63463822112</v>
          </cell>
          <cell r="L335">
            <v>98308.051425633515</v>
          </cell>
          <cell r="M335">
            <v>92509.350334009592</v>
          </cell>
          <cell r="N335">
            <v>87053.236724653194</v>
          </cell>
        </row>
        <row r="336">
          <cell r="C336" t="str">
            <v>Dedicated Circuit AMI - Slab Heat</v>
          </cell>
          <cell r="D336" t="str">
            <v>DCSH</v>
          </cell>
          <cell r="E336">
            <v>1.1464928006642637E-2</v>
          </cell>
          <cell r="F336">
            <v>1.061557749929432E-2</v>
          </cell>
          <cell r="G336">
            <v>9.9528334445581259E-3</v>
          </cell>
          <cell r="H336">
            <v>9.3794163144814788E-3</v>
          </cell>
          <cell r="I336">
            <v>8.8471966425583831E-3</v>
          </cell>
          <cell r="J336">
            <v>8.2968356280644362E-3</v>
          </cell>
          <cell r="K336">
            <v>7.8212444042274915E-3</v>
          </cell>
          <cell r="L336">
            <v>7.3600909962781309E-3</v>
          </cell>
          <cell r="M336">
            <v>6.9259559780812299E-3</v>
          </cell>
          <cell r="N336">
            <v>6.5174696733631228E-3</v>
          </cell>
        </row>
        <row r="337">
          <cell r="C337" t="str">
            <v>Dedicated Circuit AMI - Hot Water</v>
          </cell>
          <cell r="D337" t="str">
            <v>DCHW</v>
          </cell>
          <cell r="E337">
            <v>1.1464928006642637E-2</v>
          </cell>
          <cell r="F337">
            <v>1.061557749929432E-2</v>
          </cell>
          <cell r="G337">
            <v>9.9528334445581259E-3</v>
          </cell>
          <cell r="H337">
            <v>9.3794163144814788E-3</v>
          </cell>
          <cell r="I337">
            <v>8.8471966425583831E-3</v>
          </cell>
          <cell r="J337">
            <v>8.2968356280644362E-3</v>
          </cell>
          <cell r="K337">
            <v>7.8212444042274915E-3</v>
          </cell>
          <cell r="L337">
            <v>7.3600909962781309E-3</v>
          </cell>
          <cell r="M337">
            <v>6.9259559780812299E-3</v>
          </cell>
          <cell r="N337">
            <v>6.5174696733631228E-3</v>
          </cell>
        </row>
        <row r="338">
          <cell r="C338" t="str">
            <v>New Tariff 4</v>
          </cell>
          <cell r="D338" t="str">
            <v/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C339" t="str">
            <v>New Tariff 5</v>
          </cell>
          <cell r="D339" t="str">
            <v/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C340" t="str">
            <v>New Tariff 6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C341" t="str">
            <v>New Tariff 7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C342" t="str">
            <v>New Tariff 8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C343" t="str">
            <v>New Tariff 9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C344" t="str">
            <v>New Tariff 10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C345" t="str">
            <v>New Tariff 11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 t="str">
            <v>Non-Residential Single Rate</v>
          </cell>
          <cell r="D346" t="str">
            <v>ND1</v>
          </cell>
          <cell r="E346">
            <v>23197500.874004204</v>
          </cell>
          <cell r="F346">
            <v>21735685.789979234</v>
          </cell>
          <cell r="G346">
            <v>21640207.329754584</v>
          </cell>
          <cell r="H346">
            <v>21732856.634065237</v>
          </cell>
          <cell r="I346">
            <v>21577248.369404469</v>
          </cell>
          <cell r="J346">
            <v>20785567.311538018</v>
          </cell>
          <cell r="K346">
            <v>20662046.530155558</v>
          </cell>
          <cell r="L346">
            <v>20526269.023952562</v>
          </cell>
          <cell r="M346">
            <v>20437353.785890192</v>
          </cell>
          <cell r="N346">
            <v>20348379.64711101</v>
          </cell>
        </row>
        <row r="347">
          <cell r="C347" t="str">
            <v>Non-Residential Single Rate (R)</v>
          </cell>
          <cell r="D347" t="str">
            <v>ND1.R</v>
          </cell>
          <cell r="E347">
            <v>6.4930000000000002E-2</v>
          </cell>
          <cell r="F347">
            <v>6.0579586872955539E-2</v>
          </cell>
          <cell r="G347">
            <v>5.967736164754401E-2</v>
          </cell>
          <cell r="H347">
            <v>6.0163779952016758E-2</v>
          </cell>
          <cell r="I347">
            <v>6.0902257069089333E-2</v>
          </cell>
          <cell r="J347">
            <v>6.0028616327136089E-2</v>
          </cell>
          <cell r="K347">
            <v>6.0603554243263358E-2</v>
          </cell>
          <cell r="L347">
            <v>6.0680709079595434E-2</v>
          </cell>
          <cell r="M347">
            <v>6.0759886529697917E-2</v>
          </cell>
          <cell r="N347">
            <v>6.0837260879167472E-2</v>
          </cell>
        </row>
        <row r="348">
          <cell r="C348" t="str">
            <v>New Tariff 2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 t="str">
            <v>New Tariff 3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 t="str">
            <v>New Tariff 4</v>
          </cell>
          <cell r="D350" t="str">
            <v/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 t="str">
            <v>New Tariff 5</v>
          </cell>
          <cell r="D351" t="str">
            <v/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 t="str">
            <v>New Tariff 6</v>
          </cell>
          <cell r="D352" t="str">
            <v/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 t="str">
            <v>New Tariff 7</v>
          </cell>
          <cell r="D353" t="str">
            <v/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 t="str">
            <v>New Tariff 8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 t="str">
            <v>New Tariff 9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 t="str">
            <v>New Tariff 10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C357" t="str">
            <v>New Tariff 11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C358" t="str">
            <v>Non-Residential Two Rate 5d</v>
          </cell>
          <cell r="D358" t="str">
            <v>ND2</v>
          </cell>
          <cell r="E358">
            <v>85747676.566590071</v>
          </cell>
          <cell r="F358">
            <v>83494136.267092183</v>
          </cell>
          <cell r="G358">
            <v>86510159.919585988</v>
          </cell>
          <cell r="H358">
            <v>90470453.586965054</v>
          </cell>
          <cell r="I358">
            <v>93574487.787937433</v>
          </cell>
          <cell r="J358">
            <v>93828061.752380967</v>
          </cell>
          <cell r="K358">
            <v>97193371.20935376</v>
          </cell>
          <cell r="L358">
            <v>100580577.52941476</v>
          </cell>
          <cell r="M358">
            <v>104323364.79758422</v>
          </cell>
          <cell r="N358">
            <v>108202453.53898947</v>
          </cell>
        </row>
        <row r="359">
          <cell r="C359" t="str">
            <v>Business Sunraysia</v>
          </cell>
          <cell r="D359">
            <v>0</v>
          </cell>
          <cell r="E359">
            <v>8.3489999999999995E-2</v>
          </cell>
          <cell r="F359">
            <v>7.7579934294666655E-2</v>
          </cell>
          <cell r="G359">
            <v>7.6318409245493685E-2</v>
          </cell>
          <cell r="H359">
            <v>7.6931902272633287E-2</v>
          </cell>
          <cell r="I359">
            <v>7.7885376297917253E-2</v>
          </cell>
          <cell r="J359">
            <v>7.6661133261704414E-2</v>
          </cell>
          <cell r="K359">
            <v>7.7392841213778263E-2</v>
          </cell>
          <cell r="L359">
            <v>7.745180564908255E-2</v>
          </cell>
          <cell r="M359">
            <v>7.7513042515747824E-2</v>
          </cell>
          <cell r="N359">
            <v>7.7571380272021359E-2</v>
          </cell>
        </row>
        <row r="360">
          <cell r="C360" t="str">
            <v>Non-Residential Interval</v>
          </cell>
          <cell r="D360" t="str">
            <v>ND5</v>
          </cell>
          <cell r="E360">
            <v>12213479.343136443</v>
          </cell>
          <cell r="F360">
            <v>11892818.288148358</v>
          </cell>
          <cell r="G360">
            <v>12322054.90282538</v>
          </cell>
          <cell r="H360">
            <v>12885990.174329821</v>
          </cell>
          <cell r="I360">
            <v>13328407.48338701</v>
          </cell>
          <cell r="J360">
            <v>13365258.136141965</v>
          </cell>
          <cell r="K360">
            <v>13844759.597947616</v>
          </cell>
          <cell r="L360">
            <v>14327077.935985342</v>
          </cell>
          <cell r="M360">
            <v>14859912.562967598</v>
          </cell>
          <cell r="N360">
            <v>15412140.521139856</v>
          </cell>
        </row>
        <row r="361">
          <cell r="C361" t="str">
            <v>Non-Residential AMI</v>
          </cell>
          <cell r="D361" t="str">
            <v>ND7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C362" t="str">
            <v>New Tariff 4</v>
          </cell>
          <cell r="D362" t="str">
            <v/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C363" t="str">
            <v>New Tariff 5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C364" t="str">
            <v>New Tariff 6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C365" t="str">
            <v>New Tariff 7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C366" t="str">
            <v>New Tariff 8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C367" t="str">
            <v>New Tariff 9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 t="str">
            <v>New Tariff 10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 t="str">
            <v>New Tariff 11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 t="str">
            <v>Non-Residential Two Rate 7d</v>
          </cell>
          <cell r="D370" t="str">
            <v>ND3</v>
          </cell>
          <cell r="E370">
            <v>14312277.682398444</v>
          </cell>
          <cell r="F370">
            <v>13012566.858217712</v>
          </cell>
          <cell r="G370">
            <v>12577827.825278772</v>
          </cell>
          <cell r="H370">
            <v>12290045.548906449</v>
          </cell>
          <cell r="I370">
            <v>11879973.367320878</v>
          </cell>
          <cell r="J370">
            <v>11141424.464644874</v>
          </cell>
          <cell r="K370">
            <v>10771835.499045899</v>
          </cell>
          <cell r="L370">
            <v>10404943.764075125</v>
          </cell>
          <cell r="M370">
            <v>10069124.294814203</v>
          </cell>
          <cell r="N370">
            <v>9743935.5982338842</v>
          </cell>
        </row>
        <row r="371">
          <cell r="C371" t="str">
            <v>New Tariff  1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 t="str">
            <v>New Tariff  2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 t="str">
            <v>New Tariff  3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 t="str">
            <v>New Tariff  4</v>
          </cell>
          <cell r="D374" t="str">
            <v/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 t="str">
            <v>New Tariff  5</v>
          </cell>
          <cell r="D375" t="str">
            <v/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 t="str">
            <v>New Tariff  6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 t="str">
            <v>New Tariff  7</v>
          </cell>
          <cell r="D377" t="str">
            <v/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 t="str">
            <v>New Tariff  8</v>
          </cell>
          <cell r="D378" t="str">
            <v/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C379" t="str">
            <v>New Tariff  9</v>
          </cell>
          <cell r="D379" t="str">
            <v/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C380" t="str">
            <v>New Tariff  10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C381" t="str">
            <v>New Tariff  11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C382" t="str">
            <v>Unmetered supplies</v>
          </cell>
          <cell r="D382" t="str">
            <v>PL2</v>
          </cell>
          <cell r="E382">
            <v>4530828.6751345266</v>
          </cell>
          <cell r="F382">
            <v>4352233.8478415031</v>
          </cell>
          <cell r="G382">
            <v>4410079.9956844673</v>
          </cell>
          <cell r="H382">
            <v>4574560.9061597874</v>
          </cell>
          <cell r="I382">
            <v>4764582.7742168326</v>
          </cell>
          <cell r="J382">
            <v>4824526.3379130429</v>
          </cell>
          <cell r="K382">
            <v>5009739.3803463355</v>
          </cell>
          <cell r="L382">
            <v>5169004.9518281836</v>
          </cell>
          <cell r="M382">
            <v>5328930.6566890981</v>
          </cell>
          <cell r="N382">
            <v>5493625.9557965528</v>
          </cell>
        </row>
        <row r="383">
          <cell r="C383" t="str">
            <v>New Tariff 1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C384" t="str">
            <v>New Tariff 2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C385" t="str">
            <v>Large Low Voltage Demand (kVa)</v>
          </cell>
          <cell r="D385" t="str">
            <v>DLk</v>
          </cell>
          <cell r="E385">
            <v>55.316468151605669</v>
          </cell>
          <cell r="F385">
            <v>52.826186017331338</v>
          </cell>
          <cell r="G385">
            <v>53.827213606266056</v>
          </cell>
          <cell r="H385">
            <v>55.55103034921423</v>
          </cell>
          <cell r="I385">
            <v>56.796648323091596</v>
          </cell>
          <cell r="J385">
            <v>56.181530863006728</v>
          </cell>
          <cell r="K385">
            <v>57.647361203421546</v>
          </cell>
          <cell r="L385">
            <v>59.177012502009781</v>
          </cell>
          <cell r="M385">
            <v>60.954101880716138</v>
          </cell>
          <cell r="N385">
            <v>62.781462335649117</v>
          </cell>
        </row>
        <row r="386">
          <cell r="C386" t="str">
            <v>Large Low Voltage Demand Docklands (kVa)</v>
          </cell>
          <cell r="D386" t="str">
            <v>DLDKk</v>
          </cell>
          <cell r="E386">
            <v>47.376236011252651</v>
          </cell>
          <cell r="F386">
            <v>45.243358734137495</v>
          </cell>
          <cell r="G386">
            <v>46.100699281007998</v>
          </cell>
          <cell r="H386">
            <v>47.577076705106073</v>
          </cell>
          <cell r="I386">
            <v>48.643896144355317</v>
          </cell>
          <cell r="J386">
            <v>48.117075127944702</v>
          </cell>
          <cell r="K386">
            <v>49.372497752607337</v>
          </cell>
          <cell r="L386">
            <v>50.682581349792535</v>
          </cell>
          <cell r="M386">
            <v>52.204585514490475</v>
          </cell>
          <cell r="N386">
            <v>53.769644887620466</v>
          </cell>
        </row>
        <row r="387">
          <cell r="C387" t="str">
            <v>Large Low Voltage Demand CXX (kVa)</v>
          </cell>
          <cell r="D387" t="str">
            <v>DLCXXk</v>
          </cell>
          <cell r="E387">
            <v>63.397572253453859</v>
          </cell>
          <cell r="F387">
            <v>60.543081142542398</v>
          </cell>
          <cell r="G387">
            <v>61.690338469130708</v>
          </cell>
          <cell r="H387">
            <v>63.665970972265683</v>
          </cell>
          <cell r="I387">
            <v>65.093549480564761</v>
          </cell>
          <cell r="J387">
            <v>64.388574888204843</v>
          </cell>
          <cell r="K387">
            <v>66.068534303155445</v>
          </cell>
          <cell r="L387">
            <v>67.821637311506336</v>
          </cell>
          <cell r="M387">
            <v>69.858324194559003</v>
          </cell>
          <cell r="N387">
            <v>71.952625726879475</v>
          </cell>
        </row>
        <row r="388">
          <cell r="C388" t="str">
            <v>New Tariff 6</v>
          </cell>
          <cell r="D388" t="str">
            <v/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C389" t="str">
            <v>New Tariff 7</v>
          </cell>
          <cell r="D389" t="str">
            <v/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C390" t="str">
            <v>New Tariff 8</v>
          </cell>
          <cell r="D390" t="str">
            <v/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C391" t="str">
            <v>New Tariff 9</v>
          </cell>
          <cell r="D391" t="str">
            <v/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C392" t="str">
            <v>New Tariff 10</v>
          </cell>
          <cell r="D392" t="str">
            <v/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C393" t="str">
            <v>New Tariff 11</v>
          </cell>
          <cell r="D393" t="str">
            <v/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C394" t="str">
            <v>Large Low Voltage Demand</v>
          </cell>
          <cell r="D394" t="str">
            <v>DL</v>
          </cell>
          <cell r="E394">
            <v>48799785.377449661</v>
          </cell>
          <cell r="F394">
            <v>47675081.01775831</v>
          </cell>
          <cell r="G394">
            <v>48781763.582242168</v>
          </cell>
          <cell r="H394">
            <v>50224210.909379974</v>
          </cell>
          <cell r="I394">
            <v>51245392.154905252</v>
          </cell>
          <cell r="J394">
            <v>51101490.434297346</v>
          </cell>
          <cell r="K394">
            <v>52333312.772482723</v>
          </cell>
          <cell r="L394">
            <v>53715267.054387048</v>
          </cell>
          <cell r="M394">
            <v>55299227.509750172</v>
          </cell>
          <cell r="N394">
            <v>56929568.541861966</v>
          </cell>
        </row>
        <row r="395">
          <cell r="C395" t="str">
            <v>Large Low Voltage Demand A</v>
          </cell>
          <cell r="D395" t="str">
            <v>DL.A</v>
          </cell>
          <cell r="E395">
            <v>226678.57588278822</v>
          </cell>
          <cell r="F395">
            <v>221811.42078665493</v>
          </cell>
          <cell r="G395">
            <v>227175.06144274463</v>
          </cell>
          <cell r="H395">
            <v>233982.72531818974</v>
          </cell>
          <cell r="I395">
            <v>238766.76262178962</v>
          </cell>
          <cell r="J395">
            <v>238212.20991639071</v>
          </cell>
          <cell r="K395">
            <v>244015.96771775605</v>
          </cell>
          <cell r="L395">
            <v>250592.90618528708</v>
          </cell>
          <cell r="M395">
            <v>258133.49076655859</v>
          </cell>
          <cell r="N395">
            <v>265899.79187956656</v>
          </cell>
        </row>
        <row r="396">
          <cell r="C396" t="str">
            <v>Large Low Voltage Demand C</v>
          </cell>
          <cell r="D396" t="str">
            <v>DL.C</v>
          </cell>
          <cell r="E396">
            <v>33555181.142132387</v>
          </cell>
          <cell r="F396">
            <v>32801222.568147875</v>
          </cell>
          <cell r="G396">
            <v>33573592.655997664</v>
          </cell>
          <cell r="H396">
            <v>34570248.425134487</v>
          </cell>
          <cell r="I396">
            <v>35274067.10679847</v>
          </cell>
          <cell r="J396">
            <v>35181932.038884014</v>
          </cell>
          <cell r="K396">
            <v>36032601.844305664</v>
          </cell>
          <cell r="L396">
            <v>36990420.46406617</v>
          </cell>
          <cell r="M396">
            <v>38088264.776518129</v>
          </cell>
          <cell r="N396">
            <v>39218482.850978926</v>
          </cell>
        </row>
        <row r="397">
          <cell r="C397" t="str">
            <v>Large Low Voltage Demand S</v>
          </cell>
          <cell r="D397" t="str">
            <v>DL.S</v>
          </cell>
          <cell r="E397">
            <v>2295558.9538271776</v>
          </cell>
          <cell r="F397">
            <v>2237660.3233226109</v>
          </cell>
          <cell r="G397">
            <v>2287070.5124716968</v>
          </cell>
          <cell r="H397">
            <v>2353805.8936010492</v>
          </cell>
          <cell r="I397">
            <v>2401458.7912560604</v>
          </cell>
          <cell r="J397">
            <v>2393096.5726396507</v>
          </cell>
          <cell r="K397">
            <v>2450191.0340724518</v>
          </cell>
          <cell r="L397">
            <v>2513437.4373677359</v>
          </cell>
          <cell r="M397">
            <v>2585925.4850035803</v>
          </cell>
          <cell r="N397">
            <v>2660482.6635888997</v>
          </cell>
        </row>
        <row r="398">
          <cell r="C398" t="str">
            <v>Large Low Voltage Demand Docklands</v>
          </cell>
          <cell r="D398" t="str">
            <v>DL.DK</v>
          </cell>
          <cell r="E398">
            <v>314278.03913120757</v>
          </cell>
          <cell r="F398">
            <v>308328.64641680353</v>
          </cell>
          <cell r="G398">
            <v>316000.52186927345</v>
          </cell>
          <cell r="H398">
            <v>325448.55769159336</v>
          </cell>
          <cell r="I398">
            <v>332058.9968979751</v>
          </cell>
          <cell r="J398">
            <v>331570.27920187241</v>
          </cell>
          <cell r="K398">
            <v>339623.71032167401</v>
          </cell>
          <cell r="L398">
            <v>348837.55393948423</v>
          </cell>
          <cell r="M398">
            <v>359388.99421815132</v>
          </cell>
          <cell r="N398">
            <v>370258.95536329073</v>
          </cell>
        </row>
        <row r="399">
          <cell r="C399" t="str">
            <v>Large Low Voltage Demand CXX</v>
          </cell>
          <cell r="D399" t="str">
            <v>DL.CXX</v>
          </cell>
          <cell r="E399">
            <v>17017823.835995942</v>
          </cell>
          <cell r="F399">
            <v>16579835.25424068</v>
          </cell>
          <cell r="G399">
            <v>16950007.117594939</v>
          </cell>
          <cell r="H399">
            <v>17450395.106727317</v>
          </cell>
          <cell r="I399">
            <v>17806750.936215784</v>
          </cell>
          <cell r="J399">
            <v>17740902.407760344</v>
          </cell>
          <cell r="K399">
            <v>18168490.768321514</v>
          </cell>
          <cell r="L399">
            <v>18642690.556661472</v>
          </cell>
          <cell r="M399">
            <v>19186756.47987289</v>
          </cell>
          <cell r="N399">
            <v>19746529.429650534</v>
          </cell>
        </row>
        <row r="400">
          <cell r="C400" t="str">
            <v>Large Low Voltage Demand EN.R</v>
          </cell>
          <cell r="D400" t="str">
            <v>DL.R</v>
          </cell>
          <cell r="E400">
            <v>23.100255204555939</v>
          </cell>
          <cell r="F400">
            <v>22.479897049696078</v>
          </cell>
          <cell r="G400">
            <v>22.931676916613792</v>
          </cell>
          <cell r="H400">
            <v>23.571354500722883</v>
          </cell>
          <cell r="I400">
            <v>24.036295507420594</v>
          </cell>
          <cell r="J400">
            <v>23.944403956432907</v>
          </cell>
          <cell r="K400">
            <v>24.494612766116443</v>
          </cell>
          <cell r="L400">
            <v>25.092197107349552</v>
          </cell>
          <cell r="M400">
            <v>25.775261448596822</v>
          </cell>
          <cell r="N400">
            <v>26.476598915625974</v>
          </cell>
        </row>
        <row r="401">
          <cell r="C401" t="str">
            <v>Large Low Voltage Demand EN.NR</v>
          </cell>
          <cell r="D401" t="str">
            <v>DL.NR</v>
          </cell>
          <cell r="E401">
            <v>607623.40868103819</v>
          </cell>
          <cell r="F401">
            <v>592755.70960759558</v>
          </cell>
          <cell r="G401">
            <v>606721.27007487963</v>
          </cell>
          <cell r="H401">
            <v>625070.61747002031</v>
          </cell>
          <cell r="I401">
            <v>638007.96258366678</v>
          </cell>
          <cell r="J401">
            <v>635849.99162828864</v>
          </cell>
          <cell r="K401">
            <v>651485.63475624239</v>
          </cell>
          <cell r="L401">
            <v>669028.94655877934</v>
          </cell>
          <cell r="M401">
            <v>689180.79556294275</v>
          </cell>
          <cell r="N401">
            <v>709933.60644614708</v>
          </cell>
        </row>
        <row r="402">
          <cell r="C402" t="str">
            <v>Large Low Voltage Demand EN.R CXX</v>
          </cell>
          <cell r="D402" t="str">
            <v>DL.CXXR</v>
          </cell>
          <cell r="E402">
            <v>6739.8306129683351</v>
          </cell>
          <cell r="F402">
            <v>6558.305286722386</v>
          </cell>
          <cell r="G402">
            <v>6690.17536549122</v>
          </cell>
          <cell r="H402">
            <v>6877.0165802741349</v>
          </cell>
          <cell r="I402">
            <v>7012.7929012842606</v>
          </cell>
          <cell r="J402">
            <v>6985.7379554635372</v>
          </cell>
          <cell r="K402">
            <v>7146.4275445248368</v>
          </cell>
          <cell r="L402">
            <v>7320.9444877796368</v>
          </cell>
          <cell r="M402">
            <v>7520.4511125325862</v>
          </cell>
          <cell r="N402">
            <v>7725.3009551421155</v>
          </cell>
        </row>
        <row r="403">
          <cell r="C403" t="str">
            <v>Large Low Voltage Demand EN.NR CXX</v>
          </cell>
          <cell r="D403" t="str">
            <v>DL.CXXNR</v>
          </cell>
          <cell r="E403">
            <v>24.20591288349976</v>
          </cell>
          <cell r="F403">
            <v>23.553577678138183</v>
          </cell>
          <cell r="G403">
            <v>24.026106230038877</v>
          </cell>
          <cell r="H403">
            <v>24.696247698123859</v>
          </cell>
          <cell r="I403">
            <v>25.183452017457775</v>
          </cell>
          <cell r="J403">
            <v>25.086311446298257</v>
          </cell>
          <cell r="K403">
            <v>25.662741257256219</v>
          </cell>
          <cell r="L403">
            <v>26.28849843752981</v>
          </cell>
          <cell r="M403">
            <v>27.003794299840749</v>
          </cell>
          <cell r="N403">
            <v>27.738213199945083</v>
          </cell>
        </row>
        <row r="404">
          <cell r="C404" t="str">
            <v>New Tariff 10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C405" t="str">
            <v>New Tariff 11</v>
          </cell>
          <cell r="D405" t="str">
            <v/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C406" t="str">
            <v>High Voltage Demand</v>
          </cell>
          <cell r="D406" t="str">
            <v>DH</v>
          </cell>
          <cell r="E406">
            <v>30431502.18544513</v>
          </cell>
          <cell r="F406">
            <v>29434043.680181406</v>
          </cell>
          <cell r="G406">
            <v>29625375.765058987</v>
          </cell>
          <cell r="H406">
            <v>30047414.681009486</v>
          </cell>
          <cell r="I406">
            <v>30336506.476356953</v>
          </cell>
          <cell r="J406">
            <v>30030575.466602128</v>
          </cell>
          <cell r="K406">
            <v>30401726.20758402</v>
          </cell>
          <cell r="L406">
            <v>30775449.99711908</v>
          </cell>
          <cell r="M406">
            <v>31215406.970092151</v>
          </cell>
          <cell r="N406">
            <v>31661670.002150133</v>
          </cell>
        </row>
        <row r="407">
          <cell r="C407" t="str">
            <v>High Voltage Demand A</v>
          </cell>
          <cell r="D407" t="str">
            <v>DH.A</v>
          </cell>
          <cell r="E407">
            <v>366127.45269565732</v>
          </cell>
          <cell r="F407">
            <v>358907.52383633016</v>
          </cell>
          <cell r="G407">
            <v>362693.05468521494</v>
          </cell>
          <cell r="H407">
            <v>367930.37067877071</v>
          </cell>
          <cell r="I407">
            <v>371354.35185279831</v>
          </cell>
          <cell r="J407">
            <v>369246.10855118383</v>
          </cell>
          <cell r="K407">
            <v>373819.18545207917</v>
          </cell>
          <cell r="L407">
            <v>378917.24593954411</v>
          </cell>
          <cell r="M407">
            <v>384823.4692627663</v>
          </cell>
          <cell r="N407">
            <v>390825.06221462635</v>
          </cell>
        </row>
        <row r="408">
          <cell r="C408" t="str">
            <v>High Voltage Demand C</v>
          </cell>
          <cell r="D408" t="str">
            <v>DH.C</v>
          </cell>
          <cell r="E408">
            <v>16066381.135427153</v>
          </cell>
          <cell r="F408">
            <v>15558566.859687205</v>
          </cell>
          <cell r="G408">
            <v>15667061.747441206</v>
          </cell>
          <cell r="H408">
            <v>15891614.375559589</v>
          </cell>
          <cell r="I408">
            <v>16043727.525583889</v>
          </cell>
          <cell r="J408">
            <v>15886279.455306016</v>
          </cell>
          <cell r="K408">
            <v>16083198.934328806</v>
          </cell>
          <cell r="L408">
            <v>16284238.696198169</v>
          </cell>
          <cell r="M408">
            <v>16520741.857380155</v>
          </cell>
          <cell r="N408">
            <v>16760701.917397713</v>
          </cell>
        </row>
        <row r="409">
          <cell r="C409" t="str">
            <v>High Voltage Demand D1</v>
          </cell>
          <cell r="D409" t="str">
            <v>DH.D1</v>
          </cell>
          <cell r="E409">
            <v>2573745.4485877929</v>
          </cell>
          <cell r="F409">
            <v>2547133.6037906753</v>
          </cell>
          <cell r="G409">
            <v>2583429.9244530471</v>
          </cell>
          <cell r="H409">
            <v>2622277.3067177651</v>
          </cell>
          <cell r="I409">
            <v>2645715.6809618175</v>
          </cell>
          <cell r="J409">
            <v>2637068.2748974711</v>
          </cell>
          <cell r="K409">
            <v>2670369.934066195</v>
          </cell>
          <cell r="L409">
            <v>2710924.0165670728</v>
          </cell>
          <cell r="M409">
            <v>2757729.8682042239</v>
          </cell>
          <cell r="N409">
            <v>2805388.6539666164</v>
          </cell>
        </row>
        <row r="410">
          <cell r="C410" t="str">
            <v>High Voltage Demand D2</v>
          </cell>
          <cell r="D410" t="str">
            <v>DH.D2</v>
          </cell>
          <cell r="E410">
            <v>1247946.9382905227</v>
          </cell>
          <cell r="F410">
            <v>1225979.3247383982</v>
          </cell>
          <cell r="G410">
            <v>1240038.1122885721</v>
          </cell>
          <cell r="H410">
            <v>1258151.6978886873</v>
          </cell>
          <cell r="I410">
            <v>1269739.6026083201</v>
          </cell>
          <cell r="J410">
            <v>1263214.3060980851</v>
          </cell>
          <cell r="K410">
            <v>1278949.0456763953</v>
          </cell>
          <cell r="L410">
            <v>1296912.4270582986</v>
          </cell>
          <cell r="M410">
            <v>1317713.1762837349</v>
          </cell>
          <cell r="N410">
            <v>1338865.8701015366</v>
          </cell>
        </row>
        <row r="411">
          <cell r="C411" t="str">
            <v>High Voltage Demand Docklands</v>
          </cell>
          <cell r="D411" t="str">
            <v>DH.DK</v>
          </cell>
          <cell r="E411">
            <v>77969.294977546175</v>
          </cell>
          <cell r="F411">
            <v>76409.816502873786</v>
          </cell>
          <cell r="G411">
            <v>77198.299789657118</v>
          </cell>
          <cell r="H411">
            <v>78308.669729379893</v>
          </cell>
          <cell r="I411">
            <v>79039.512824047182</v>
          </cell>
          <cell r="J411">
            <v>78584.74089177468</v>
          </cell>
          <cell r="K411">
            <v>79555.98382812085</v>
          </cell>
          <cell r="L411">
            <v>80631.888810154574</v>
          </cell>
          <cell r="M411">
            <v>81878.090880328207</v>
          </cell>
          <cell r="N411">
            <v>83144.116545109413</v>
          </cell>
        </row>
        <row r="412">
          <cell r="C412" t="str">
            <v>High Voltage Demand D3</v>
          </cell>
          <cell r="D412" t="str">
            <v>DH.D3</v>
          </cell>
          <cell r="E412">
            <v>1058091.19296089</v>
          </cell>
          <cell r="F412">
            <v>1021442.4321973968</v>
          </cell>
          <cell r="G412">
            <v>1026694.4104523769</v>
          </cell>
          <cell r="H412">
            <v>1040875.7250152227</v>
          </cell>
          <cell r="I412">
            <v>1051075.0000557734</v>
          </cell>
          <cell r="J412">
            <v>1040385.3446193861</v>
          </cell>
          <cell r="K412">
            <v>1053034.0859554762</v>
          </cell>
          <cell r="L412">
            <v>1065197.1412626065</v>
          </cell>
          <cell r="M412">
            <v>1079485.2894348286</v>
          </cell>
          <cell r="N412">
            <v>1093959.970363274</v>
          </cell>
        </row>
        <row r="413">
          <cell r="C413" t="str">
            <v>High Voltage Demand D4</v>
          </cell>
          <cell r="D413" t="str">
            <v>DH.D4</v>
          </cell>
          <cell r="E413">
            <v>980595.62253678823</v>
          </cell>
          <cell r="F413">
            <v>958368.92662502651</v>
          </cell>
          <cell r="G413">
            <v>968276.36942282435</v>
          </cell>
          <cell r="H413">
            <v>982556.17335378332</v>
          </cell>
          <cell r="I413">
            <v>991655.40766923781</v>
          </cell>
          <cell r="J413">
            <v>984602.35573227738</v>
          </cell>
          <cell r="K413">
            <v>996958.87796891539</v>
          </cell>
          <cell r="L413">
            <v>1010735.8280354782</v>
          </cell>
          <cell r="M413">
            <v>1026813.1552268881</v>
          </cell>
          <cell r="N413">
            <v>1043156.0512223241</v>
          </cell>
        </row>
        <row r="414">
          <cell r="C414" t="str">
            <v>High Voltage Demand D5</v>
          </cell>
          <cell r="D414">
            <v>0</v>
          </cell>
          <cell r="E414">
            <v>1.4750000000000003E-2</v>
          </cell>
          <cell r="F414">
            <v>1.4316319572618634E-2</v>
          </cell>
          <cell r="G414">
            <v>1.4285618722258605E-2</v>
          </cell>
          <cell r="H414">
            <v>1.4416787077451979E-2</v>
          </cell>
          <cell r="I414">
            <v>1.4577959350195943E-2</v>
          </cell>
          <cell r="J414">
            <v>1.4552851044306973E-2</v>
          </cell>
          <cell r="K414">
            <v>1.4696589057800524E-2</v>
          </cell>
          <cell r="L414">
            <v>1.4783353480874124E-2</v>
          </cell>
          <cell r="M414">
            <v>1.487114250228893E-2</v>
          </cell>
          <cell r="N414">
            <v>1.4959520260283115E-2</v>
          </cell>
        </row>
        <row r="415">
          <cell r="C415" t="str">
            <v>High Voltage Demand EN.R</v>
          </cell>
          <cell r="D415">
            <v>0</v>
          </cell>
          <cell r="E415">
            <v>2.111010569105691E-2</v>
          </cell>
          <cell r="F415">
            <v>2.0519436558470397E-2</v>
          </cell>
          <cell r="G415">
            <v>2.0730557576565407E-2</v>
          </cell>
          <cell r="H415">
            <v>2.1052336736304904E-2</v>
          </cell>
          <cell r="I415">
            <v>2.1244276588811943E-2</v>
          </cell>
          <cell r="J415">
            <v>2.1028379790532473E-2</v>
          </cell>
          <cell r="K415">
            <v>2.1300750408159569E-2</v>
          </cell>
          <cell r="L415">
            <v>2.1607050468035301E-2</v>
          </cell>
          <cell r="M415">
            <v>2.1969631541395952E-2</v>
          </cell>
          <cell r="N415">
            <v>2.2338193338037986E-2</v>
          </cell>
        </row>
        <row r="416">
          <cell r="C416" t="str">
            <v>High Voltage Demand EN.NR</v>
          </cell>
          <cell r="D416">
            <v>0</v>
          </cell>
          <cell r="E416">
            <v>2.111010569105691E-2</v>
          </cell>
          <cell r="F416">
            <v>2.0519436558470397E-2</v>
          </cell>
          <cell r="G416">
            <v>2.0730557576565407E-2</v>
          </cell>
          <cell r="H416">
            <v>2.1052336736304904E-2</v>
          </cell>
          <cell r="I416">
            <v>2.1244276588811943E-2</v>
          </cell>
          <cell r="J416">
            <v>2.1028379790532473E-2</v>
          </cell>
          <cell r="K416">
            <v>2.1300750408159569E-2</v>
          </cell>
          <cell r="L416">
            <v>2.1607050468035301E-2</v>
          </cell>
          <cell r="M416">
            <v>2.1969631541395952E-2</v>
          </cell>
          <cell r="N416">
            <v>2.2338193338037986E-2</v>
          </cell>
        </row>
        <row r="417">
          <cell r="C417" t="str">
            <v>New Tariff 11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C418" t="str">
            <v>New Tariff 1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C419" t="str">
            <v>New Tariff 2</v>
          </cell>
          <cell r="D419" t="str">
            <v/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C420" t="str">
            <v>High Voltage Demand (kVa)</v>
          </cell>
          <cell r="D420" t="str">
            <v>DHk</v>
          </cell>
          <cell r="E420">
            <v>46.922782540391054</v>
          </cell>
          <cell r="F420">
            <v>43.982718309909238</v>
          </cell>
          <cell r="G420">
            <v>43.82456084029414</v>
          </cell>
          <cell r="H420">
            <v>44.420150998026244</v>
          </cell>
          <cell r="I420">
            <v>44.884528320484399</v>
          </cell>
          <cell r="J420">
            <v>43.959247907020611</v>
          </cell>
          <cell r="K420">
            <v>44.495768680899246</v>
          </cell>
          <cell r="L420">
            <v>44.881937016476414</v>
          </cell>
          <cell r="M420">
            <v>45.364618747163192</v>
          </cell>
          <cell r="N420">
            <v>45.850231131442321</v>
          </cell>
        </row>
        <row r="421">
          <cell r="C421" t="str">
            <v>High Voltage Demand Docklands (kVa)</v>
          </cell>
          <cell r="D421" t="str">
            <v>DHDKk</v>
          </cell>
          <cell r="E421">
            <v>24.714447194974404</v>
          </cell>
          <cell r="F421">
            <v>23.166164314076902</v>
          </cell>
          <cell r="G421">
            <v>23.082872782838866</v>
          </cell>
          <cell r="H421">
            <v>23.396581072224684</v>
          </cell>
          <cell r="I421">
            <v>23.641172003987524</v>
          </cell>
          <cell r="J421">
            <v>23.153814427628038</v>
          </cell>
          <cell r="K421">
            <v>23.436407874509772</v>
          </cell>
          <cell r="L421">
            <v>23.639813994382518</v>
          </cell>
          <cell r="M421">
            <v>23.894056264168796</v>
          </cell>
          <cell r="N421">
            <v>24.14984233855046</v>
          </cell>
        </row>
        <row r="422">
          <cell r="C422" t="str">
            <v>New Tariff 5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C423" t="str">
            <v>New Tariff 6</v>
          </cell>
          <cell r="D423" t="str">
            <v/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C424" t="str">
            <v>New Tariff 7</v>
          </cell>
          <cell r="D424" t="str">
            <v/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C425" t="str">
            <v>New Tariff 8</v>
          </cell>
          <cell r="D425" t="str">
            <v/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C426" t="str">
            <v>New Tariff 9</v>
          </cell>
          <cell r="D426" t="str">
            <v/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C427" t="str">
            <v>New Tariff 10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C428" t="str">
            <v>New Tariff 11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C429" t="str">
            <v>New Tariff 12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C430" t="str">
            <v>New Tariff 1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C431" t="str">
            <v>Subtransmission Demand A</v>
          </cell>
          <cell r="D431" t="str">
            <v>DS.A</v>
          </cell>
          <cell r="E431">
            <v>3231464.9408577983</v>
          </cell>
          <cell r="F431">
            <v>3204348.0954412865</v>
          </cell>
          <cell r="G431">
            <v>3237736.2955810404</v>
          </cell>
          <cell r="H431">
            <v>3238262.342624444</v>
          </cell>
          <cell r="I431">
            <v>3187330.2688427074</v>
          </cell>
          <cell r="J431">
            <v>3095760.911514543</v>
          </cell>
          <cell r="K431">
            <v>3058357.7985489597</v>
          </cell>
          <cell r="L431">
            <v>3052345.1565401005</v>
          </cell>
          <cell r="M431">
            <v>3056890.939789006</v>
          </cell>
          <cell r="N431">
            <v>3061466.9243903803</v>
          </cell>
        </row>
        <row r="432">
          <cell r="C432" t="str">
            <v>Subtransmission Demand G</v>
          </cell>
          <cell r="D432" t="str">
            <v>DS.G</v>
          </cell>
          <cell r="E432">
            <v>5790047.9045737023</v>
          </cell>
          <cell r="F432">
            <v>5745907.8017919278</v>
          </cell>
          <cell r="G432">
            <v>5807032.5990851633</v>
          </cell>
          <cell r="H432">
            <v>5807937.7760885982</v>
          </cell>
          <cell r="I432">
            <v>5716132.8145001931</v>
          </cell>
          <cell r="J432">
            <v>5552542.1067243554</v>
          </cell>
          <cell r="K432">
            <v>5485182.2673444431</v>
          </cell>
          <cell r="L432">
            <v>5474642.7337131994</v>
          </cell>
          <cell r="M432">
            <v>5483083.9450476002</v>
          </cell>
          <cell r="N432">
            <v>5491579.7361387582</v>
          </cell>
        </row>
        <row r="433">
          <cell r="C433" t="str">
            <v>Subtransmission Demand S</v>
          </cell>
          <cell r="D433" t="str">
            <v>DS.S</v>
          </cell>
          <cell r="E433">
            <v>5691500.3005024754</v>
          </cell>
          <cell r="F433">
            <v>5646468.5598552302</v>
          </cell>
          <cell r="G433">
            <v>5705415.5429063309</v>
          </cell>
          <cell r="H433">
            <v>5707364.2664697757</v>
          </cell>
          <cell r="I433">
            <v>5620206.5382901402</v>
          </cell>
          <cell r="J433">
            <v>5462741.7394106835</v>
          </cell>
          <cell r="K433">
            <v>5398945.8365935124</v>
          </cell>
          <cell r="L433">
            <v>5389555.8437718581</v>
          </cell>
          <cell r="M433">
            <v>5398464.8954790756</v>
          </cell>
          <cell r="N433">
            <v>5407429.8912616456</v>
          </cell>
        </row>
        <row r="434">
          <cell r="C434" t="str">
            <v>Subtransmission Demand (kVa)</v>
          </cell>
          <cell r="D434" t="str">
            <v>DSk</v>
          </cell>
          <cell r="E434">
            <v>4.3326557370309837</v>
          </cell>
          <cell r="F434">
            <v>4.0221299776682082</v>
          </cell>
          <cell r="G434">
            <v>3.9721339437805701</v>
          </cell>
          <cell r="H434">
            <v>3.9754074121415677</v>
          </cell>
          <cell r="I434">
            <v>3.9457293630924046</v>
          </cell>
          <cell r="J434">
            <v>3.7838726019220985</v>
          </cell>
          <cell r="K434">
            <v>3.7570187902110699</v>
          </cell>
          <cell r="L434">
            <v>3.7303813912880699</v>
          </cell>
          <cell r="M434">
            <v>3.7135519160719408</v>
          </cell>
          <cell r="N434">
            <v>3.6966161466933265</v>
          </cell>
        </row>
        <row r="435">
          <cell r="C435" t="str">
            <v>New Tariff 5</v>
          </cell>
          <cell r="D435" t="str">
            <v/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C436" t="str">
            <v>New Tariff 6</v>
          </cell>
          <cell r="D436" t="str">
            <v/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C437" t="str">
            <v>New Tariff 7</v>
          </cell>
          <cell r="D437" t="str">
            <v/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C438" t="str">
            <v>New Tariff 8</v>
          </cell>
          <cell r="D438" t="str">
            <v/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C439" t="str">
            <v>New Tariff 9</v>
          </cell>
          <cell r="D439" t="str">
            <v/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C440" t="str">
            <v>New Tariff 10</v>
          </cell>
          <cell r="D440" t="str">
            <v/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C441" t="str">
            <v>New Tariff 11</v>
          </cell>
          <cell r="D441" t="str">
            <v/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C442" t="str">
            <v>Total Network Revenue</v>
          </cell>
          <cell r="E442">
            <v>527758728.01566267</v>
          </cell>
          <cell r="F442">
            <v>504354397.74337804</v>
          </cell>
          <cell r="G442">
            <v>507020115.56551301</v>
          </cell>
          <cell r="H442">
            <v>515024178.51212627</v>
          </cell>
          <cell r="I442">
            <v>521010130.76762456</v>
          </cell>
          <cell r="J442">
            <v>516115006.81226766</v>
          </cell>
          <cell r="K442">
            <v>527175024.19596118</v>
          </cell>
          <cell r="L442">
            <v>538164265.06011367</v>
          </cell>
          <cell r="M442">
            <v>550711968.35733926</v>
          </cell>
          <cell r="N442">
            <v>563726444.64952016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3">
          <cell r="F13" t="str">
            <v>Revenue from demand charges</v>
          </cell>
          <cell r="H13" t="str">
            <v>Revenue from peak charges</v>
          </cell>
          <cell r="L13" t="str">
            <v>Revenue from off peak charges</v>
          </cell>
          <cell r="N13" t="str">
            <v>Summer Time of Use Tariffs</v>
          </cell>
          <cell r="R13" t="str">
            <v>Winter Time of use tariffs</v>
          </cell>
        </row>
        <row r="14">
          <cell r="C14" t="str">
            <v>Network Tariffs</v>
          </cell>
          <cell r="D14" t="str">
            <v>Network Tariff Category</v>
          </cell>
          <cell r="E14" t="str">
            <v>Standing revenue</v>
          </cell>
          <cell r="F14" t="str">
            <v>kW</v>
          </cell>
          <cell r="G14" t="str">
            <v>kVA</v>
          </cell>
          <cell r="H14" t="str">
            <v>Block1</v>
          </cell>
          <cell r="I14" t="str">
            <v>Block 2</v>
          </cell>
          <cell r="J14" t="str">
            <v>Block 3</v>
          </cell>
          <cell r="K14" t="str">
            <v>Block 4</v>
          </cell>
          <cell r="L14" t="str">
            <v>Block 1</v>
          </cell>
          <cell r="M14" t="str">
            <v>Block 2</v>
          </cell>
          <cell r="N14" t="str">
            <v>Block 1</v>
          </cell>
          <cell r="O14" t="str">
            <v>Block 2</v>
          </cell>
          <cell r="P14" t="str">
            <v>Block 3</v>
          </cell>
          <cell r="Q14" t="str">
            <v>Block 4</v>
          </cell>
          <cell r="R14" t="str">
            <v>Block1</v>
          </cell>
          <cell r="S14" t="str">
            <v>Block 2</v>
          </cell>
          <cell r="T14" t="str">
            <v>Block 3</v>
          </cell>
          <cell r="U14" t="str">
            <v>Block 4</v>
          </cell>
          <cell r="V14" t="str">
            <v>Total Revenue</v>
          </cell>
        </row>
        <row r="15">
          <cell r="E15" t="str">
            <v>$ pa</v>
          </cell>
          <cell r="F15" t="str">
            <v>$ pa</v>
          </cell>
          <cell r="G15" t="str">
            <v>$ pa</v>
          </cell>
          <cell r="H15" t="str">
            <v>$ pa</v>
          </cell>
          <cell r="I15" t="str">
            <v>$ pa</v>
          </cell>
          <cell r="J15" t="str">
            <v>$ pa</v>
          </cell>
          <cell r="K15" t="str">
            <v>$ pa</v>
          </cell>
          <cell r="L15" t="str">
            <v>$ pa</v>
          </cell>
          <cell r="M15" t="str">
            <v>$ pa</v>
          </cell>
          <cell r="N15" t="str">
            <v>$ pa</v>
          </cell>
          <cell r="O15" t="str">
            <v>$ pa</v>
          </cell>
          <cell r="P15" t="str">
            <v>$ pa</v>
          </cell>
          <cell r="Q15" t="str">
            <v>$ pa</v>
          </cell>
          <cell r="R15" t="str">
            <v>$ pa</v>
          </cell>
          <cell r="S15" t="str">
            <v>$ pa</v>
          </cell>
          <cell r="T15" t="str">
            <v>$ pa</v>
          </cell>
          <cell r="U15" t="str">
            <v>$ pa</v>
          </cell>
          <cell r="V15" t="str">
            <v>$ pa</v>
          </cell>
        </row>
        <row r="16">
          <cell r="C16" t="str">
            <v>Residential Single Rate</v>
          </cell>
          <cell r="D16" t="str">
            <v>D1</v>
          </cell>
          <cell r="E16">
            <v>11840638.725833334</v>
          </cell>
          <cell r="F16">
            <v>0</v>
          </cell>
          <cell r="G16">
            <v>0</v>
          </cell>
          <cell r="H16">
            <v>88662659.659192964</v>
          </cell>
          <cell r="I16">
            <v>51712525.105094232</v>
          </cell>
          <cell r="J16">
            <v>1773091.1631118846</v>
          </cell>
          <cell r="K16">
            <v>429418.72722760245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154418333.38046002</v>
          </cell>
        </row>
        <row r="17">
          <cell r="C17" t="str">
            <v>Climate Saver</v>
          </cell>
          <cell r="D17" t="str">
            <v>D1.CS</v>
          </cell>
          <cell r="E17">
            <v>0</v>
          </cell>
          <cell r="F17">
            <v>0</v>
          </cell>
          <cell r="G17">
            <v>0</v>
          </cell>
          <cell r="H17">
            <v>681925.94326500001</v>
          </cell>
          <cell r="I17">
            <v>195956.25102359999</v>
          </cell>
          <cell r="J17">
            <v>5296.255549200001</v>
          </cell>
          <cell r="K17">
            <v>0</v>
          </cell>
          <cell r="L17">
            <v>759287.77356959996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1642466.2234073998</v>
          </cell>
        </row>
        <row r="18">
          <cell r="C18" t="str">
            <v>Climate Saver Interval</v>
          </cell>
          <cell r="D18" t="str">
            <v>D3.CS</v>
          </cell>
          <cell r="E18">
            <v>0</v>
          </cell>
          <cell r="F18">
            <v>0</v>
          </cell>
          <cell r="G18">
            <v>0</v>
          </cell>
          <cell r="H18">
            <v>93698.507452199992</v>
          </cell>
          <cell r="I18">
            <v>27482.259594000006</v>
          </cell>
          <cell r="J18">
            <v>1390.2948572000003</v>
          </cell>
          <cell r="K18">
            <v>419.24918970000004</v>
          </cell>
          <cell r="L18">
            <v>144277.60893120003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267267.92002429999</v>
          </cell>
        </row>
        <row r="19">
          <cell r="C19" t="str">
            <v>New Tariff 3</v>
          </cell>
          <cell r="D19" t="str">
            <v/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 t="str">
            <v>New Tariff 4</v>
          </cell>
          <cell r="D20" t="str">
            <v/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 t="str">
            <v>New Tariff 5</v>
          </cell>
          <cell r="D21" t="str">
            <v/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 t="str">
            <v>New Tariff 6</v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 t="str">
            <v>New Tariff 7</v>
          </cell>
          <cell r="D23" t="str">
            <v/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C24" t="str">
            <v>New Tariff 8</v>
          </cell>
          <cell r="D24" t="str">
            <v/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C25" t="str">
            <v>New Tariff 9</v>
          </cell>
          <cell r="D25" t="str">
            <v/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C26" t="str">
            <v>New Tariff 10</v>
          </cell>
          <cell r="D26" t="str">
            <v/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C27" t="str">
            <v>New Tariff 11</v>
          </cell>
          <cell r="D27" t="str">
            <v/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C28" t="str">
            <v>Residential Two Rate 5d</v>
          </cell>
          <cell r="D28" t="str">
            <v>D2</v>
          </cell>
          <cell r="E28">
            <v>1504517.6139945355</v>
          </cell>
          <cell r="F28">
            <v>0</v>
          </cell>
          <cell r="G28">
            <v>0</v>
          </cell>
          <cell r="H28">
            <v>10922488.524536643</v>
          </cell>
          <cell r="I28">
            <v>2968418.3135957243</v>
          </cell>
          <cell r="J28">
            <v>94672.222224317142</v>
          </cell>
          <cell r="K28">
            <v>24065.140968712709</v>
          </cell>
          <cell r="L28">
            <v>2236452.5056323055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17750614.320952237</v>
          </cell>
        </row>
        <row r="29">
          <cell r="C29" t="str">
            <v>Docklands Two Rate 5d</v>
          </cell>
          <cell r="D29" t="str">
            <v>D2.DK</v>
          </cell>
          <cell r="E29">
            <v>18222.753836065571</v>
          </cell>
          <cell r="F29">
            <v>0</v>
          </cell>
          <cell r="G29">
            <v>0</v>
          </cell>
          <cell r="H29">
            <v>161202.514432</v>
          </cell>
          <cell r="I29">
            <v>37900.363233000004</v>
          </cell>
          <cell r="J29">
            <v>6999.2896096000004</v>
          </cell>
          <cell r="K29">
            <v>491.64010200000007</v>
          </cell>
          <cell r="L29">
            <v>22209.568365200001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247026.12957786559</v>
          </cell>
        </row>
        <row r="30">
          <cell r="C30" t="str">
            <v>Residential Interval</v>
          </cell>
          <cell r="D30" t="str">
            <v>D3</v>
          </cell>
          <cell r="E30">
            <v>343719.53434426233</v>
          </cell>
          <cell r="F30">
            <v>0</v>
          </cell>
          <cell r="G30">
            <v>0</v>
          </cell>
          <cell r="H30">
            <v>2212407.5896923002</v>
          </cell>
          <cell r="I30">
            <v>920713.11620879988</v>
          </cell>
          <cell r="J30">
            <v>81091.435920600008</v>
          </cell>
          <cell r="K30">
            <v>68941.039455299993</v>
          </cell>
          <cell r="L30">
            <v>301364.01640710002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3928236.7320283628</v>
          </cell>
        </row>
        <row r="31">
          <cell r="C31" t="str">
            <v>Residential AMI</v>
          </cell>
          <cell r="D31" t="str">
            <v>D4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C32" t="str">
            <v>Residential Docklands AMI</v>
          </cell>
          <cell r="D32" t="str">
            <v>D4.DK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C33" t="str">
            <v>New Tariff 5</v>
          </cell>
          <cell r="D33" t="str">
            <v/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C34" t="str">
            <v>New Tariff 6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C35" t="str">
            <v>New Tariff 7</v>
          </cell>
          <cell r="D35" t="str">
            <v/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C36" t="str">
            <v>New Tariff 8</v>
          </cell>
          <cell r="D36" t="str">
            <v/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C37" t="str">
            <v>New Tariff 9</v>
          </cell>
          <cell r="D37" t="str">
            <v/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C38" t="str">
            <v>New Tariff 10</v>
          </cell>
          <cell r="D38" t="str">
            <v/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C39" t="str">
            <v>New Tariff 11</v>
          </cell>
          <cell r="D39" t="str">
            <v/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C40" t="str">
            <v>Dedicated Circuit</v>
          </cell>
          <cell r="D40" t="str">
            <v>DD1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1345014.8002820504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1345014.8002820504</v>
          </cell>
        </row>
        <row r="41">
          <cell r="C41" t="str">
            <v>Hot Water Interval</v>
          </cell>
          <cell r="D41" t="str">
            <v>D3.HW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19126.030247499999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19126.030247499999</v>
          </cell>
        </row>
        <row r="42">
          <cell r="C42" t="str">
            <v>Dedicated Circuit AMI - Slab Heat</v>
          </cell>
          <cell r="D42" t="str">
            <v>DCSH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2.5300000000000001E-3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2.5300000000000001E-3</v>
          </cell>
        </row>
        <row r="43">
          <cell r="C43" t="str">
            <v>Dedicated Circuit AMI - Hot Water</v>
          </cell>
          <cell r="D43" t="str">
            <v>DCHW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2.5300000000000001E-3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2.5300000000000001E-3</v>
          </cell>
        </row>
        <row r="44">
          <cell r="C44" t="str">
            <v>New Tariff 4</v>
          </cell>
          <cell r="D44" t="str">
            <v/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C45" t="str">
            <v>New Tariff 5</v>
          </cell>
          <cell r="D45" t="str">
            <v/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C46" t="str">
            <v>New Tariff 6</v>
          </cell>
          <cell r="D46" t="str">
            <v/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C47" t="str">
            <v>New Tariff 7</v>
          </cell>
          <cell r="D47" t="str">
            <v/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C48" t="str">
            <v>New Tariff 8</v>
          </cell>
          <cell r="D48" t="str">
            <v/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C49" t="str">
            <v>New Tariff 9</v>
          </cell>
          <cell r="D49" t="str">
            <v/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C50" t="str">
            <v>New Tariff 10</v>
          </cell>
          <cell r="D50" t="str">
            <v/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 t="str">
            <v>New Tariff 11</v>
          </cell>
          <cell r="D51" t="str">
            <v/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C52" t="str">
            <v>Non-Residential Single Rate</v>
          </cell>
          <cell r="D52" t="str">
            <v>ND1</v>
          </cell>
          <cell r="E52">
            <v>1082539.0264999999</v>
          </cell>
          <cell r="F52">
            <v>0</v>
          </cell>
          <cell r="G52">
            <v>0</v>
          </cell>
          <cell r="H52">
            <v>5160417.1547027985</v>
          </cell>
          <cell r="I52">
            <v>7971695.0282920571</v>
          </cell>
          <cell r="J52">
            <v>4964494.7393569201</v>
          </cell>
          <cell r="K52">
            <v>1889175.502985531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21068321.451837305</v>
          </cell>
        </row>
        <row r="53">
          <cell r="C53" t="str">
            <v>Non-Residential Single Rate (R)</v>
          </cell>
          <cell r="D53" t="str">
            <v>ND1.R</v>
          </cell>
          <cell r="E53">
            <v>0</v>
          </cell>
          <cell r="F53">
            <v>0</v>
          </cell>
          <cell r="G53">
            <v>0</v>
          </cell>
          <cell r="H53">
            <v>5.7820000000000003E-2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5.7820000000000003E-2</v>
          </cell>
        </row>
        <row r="54">
          <cell r="C54" t="str">
            <v>New Tariff 2</v>
          </cell>
          <cell r="D54" t="str">
            <v/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 t="str">
            <v>New Tariff 3</v>
          </cell>
          <cell r="D55" t="str">
            <v/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 t="str">
            <v>New Tariff 4</v>
          </cell>
          <cell r="D56" t="str">
            <v/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 t="str">
            <v>New Tariff 5</v>
          </cell>
          <cell r="D57" t="str">
            <v/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 t="str">
            <v>New Tariff 6</v>
          </cell>
          <cell r="D58" t="str">
            <v/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 t="str">
            <v>New Tariff 7</v>
          </cell>
          <cell r="D59" t="str">
            <v/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 t="str">
            <v>New Tariff 8</v>
          </cell>
          <cell r="D60" t="str">
            <v/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 t="str">
            <v>New Tariff 9</v>
          </cell>
          <cell r="D61" t="str">
            <v/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 t="str">
            <v>New Tariff 10</v>
          </cell>
          <cell r="D62" t="str">
            <v/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 t="str">
            <v>New Tariff 11</v>
          </cell>
          <cell r="D63" t="str">
            <v/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 t="str">
            <v>Non-Residential Two Rate 5d</v>
          </cell>
          <cell r="D64" t="str">
            <v>ND2</v>
          </cell>
          <cell r="E64">
            <v>1025089.9630710382</v>
          </cell>
          <cell r="F64">
            <v>0</v>
          </cell>
          <cell r="G64">
            <v>0</v>
          </cell>
          <cell r="H64">
            <v>8312664.4581123162</v>
          </cell>
          <cell r="I64">
            <v>20046973.589056481</v>
          </cell>
          <cell r="J64">
            <v>22754374.964022752</v>
          </cell>
          <cell r="K64">
            <v>16293540.448382247</v>
          </cell>
          <cell r="L64">
            <v>4811075.5103585282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73243718.933003366</v>
          </cell>
        </row>
        <row r="65">
          <cell r="C65" t="str">
            <v>Business Sunraysia</v>
          </cell>
          <cell r="D65" t="str">
            <v>ND2.BS</v>
          </cell>
          <cell r="E65">
            <v>0</v>
          </cell>
          <cell r="F65">
            <v>0</v>
          </cell>
          <cell r="G65">
            <v>0</v>
          </cell>
          <cell r="H65">
            <v>7.8090000000000007E-2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7.8090000000000007E-2</v>
          </cell>
        </row>
        <row r="66">
          <cell r="C66" t="str">
            <v>Non-Residential Interval</v>
          </cell>
          <cell r="D66" t="str">
            <v>ND5</v>
          </cell>
          <cell r="E66">
            <v>145009.74039071039</v>
          </cell>
          <cell r="F66">
            <v>0</v>
          </cell>
          <cell r="G66">
            <v>0</v>
          </cell>
          <cell r="H66">
            <v>1067679.8248272003</v>
          </cell>
          <cell r="I66">
            <v>2343497.425272</v>
          </cell>
          <cell r="J66">
            <v>2523751.7240800001</v>
          </cell>
          <cell r="K66">
            <v>1420234.2605724002</v>
          </cell>
          <cell r="L66">
            <v>434813.27260849997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7934986.2477508103</v>
          </cell>
        </row>
        <row r="67">
          <cell r="C67" t="str">
            <v>Non-Residential AMI</v>
          </cell>
          <cell r="D67" t="str">
            <v>ND7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 t="str">
            <v>New Tariff 4</v>
          </cell>
          <cell r="D68" t="str">
            <v/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 t="str">
            <v>New Tariff 5</v>
          </cell>
          <cell r="D69" t="str">
            <v/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C70" t="str">
            <v>New Tariff 6</v>
          </cell>
          <cell r="D70" t="str">
            <v/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C71" t="str">
            <v>New Tariff 7</v>
          </cell>
          <cell r="D71" t="str">
            <v/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C72" t="str">
            <v>New Tariff 8</v>
          </cell>
          <cell r="D72" t="str">
            <v/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C73" t="str">
            <v>New Tariff 9</v>
          </cell>
          <cell r="D73" t="str">
            <v/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C74" t="str">
            <v>New Tariff 10</v>
          </cell>
          <cell r="D74" t="str">
            <v/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C75" t="str">
            <v>New Tariff 11</v>
          </cell>
          <cell r="D75" t="str">
            <v/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C76" t="str">
            <v>Non-Residential Two Rate 7d</v>
          </cell>
          <cell r="D76" t="str">
            <v>ND3</v>
          </cell>
          <cell r="E76">
            <v>304791.51296994532</v>
          </cell>
          <cell r="F76">
            <v>0</v>
          </cell>
          <cell r="G76">
            <v>0</v>
          </cell>
          <cell r="H76">
            <v>1696322.5290544908</v>
          </cell>
          <cell r="I76">
            <v>3563557.9754239023</v>
          </cell>
          <cell r="J76">
            <v>3526919.4532043748</v>
          </cell>
          <cell r="K76">
            <v>4107134.8837413047</v>
          </cell>
          <cell r="L76">
            <v>610561.8487443293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13809288.203138348</v>
          </cell>
        </row>
        <row r="77">
          <cell r="C77" t="str">
            <v>New Tariff  1</v>
          </cell>
          <cell r="D77" t="str">
            <v/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C78" t="str">
            <v>New Tariff  2</v>
          </cell>
          <cell r="D78" t="str">
            <v/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C79" t="str">
            <v>New Tariff  3</v>
          </cell>
          <cell r="D79" t="str">
            <v/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C80" t="str">
            <v>New Tariff  4</v>
          </cell>
          <cell r="D80" t="str">
            <v/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C81" t="str">
            <v>New Tariff  5</v>
          </cell>
          <cell r="D81" t="str">
            <v/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C82" t="str">
            <v>New Tariff  6</v>
          </cell>
          <cell r="D82" t="str">
            <v/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C83" t="str">
            <v>New Tariff  7</v>
          </cell>
          <cell r="D83" t="str">
            <v/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C84" t="str">
            <v>New Tariff  8</v>
          </cell>
          <cell r="D84" t="str">
            <v/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C85" t="str">
            <v>New Tariff  9</v>
          </cell>
          <cell r="D85" t="str">
            <v/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C86" t="str">
            <v>New Tariff  10</v>
          </cell>
          <cell r="D86" t="str">
            <v/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C87" t="str">
            <v>New Tariff  11</v>
          </cell>
          <cell r="D87" t="str">
            <v/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C88" t="str">
            <v>Unmetered Supplies</v>
          </cell>
          <cell r="D88" t="str">
            <v>PL2</v>
          </cell>
          <cell r="E88">
            <v>0</v>
          </cell>
          <cell r="F88">
            <v>0</v>
          </cell>
          <cell r="G88">
            <v>0</v>
          </cell>
          <cell r="H88">
            <v>2431162.463934103</v>
          </cell>
          <cell r="I88">
            <v>0</v>
          </cell>
          <cell r="J88">
            <v>0</v>
          </cell>
          <cell r="K88">
            <v>0</v>
          </cell>
          <cell r="L88">
            <v>1369770.127018404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3800932.5909525072</v>
          </cell>
        </row>
        <row r="89">
          <cell r="C89" t="str">
            <v>New Tariff 1</v>
          </cell>
          <cell r="D89" t="str">
            <v/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C90" t="str">
            <v>New Tariff 2</v>
          </cell>
          <cell r="D90" t="str">
            <v/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C91" t="str">
            <v>Large Low Voltage Demand (kVa)</v>
          </cell>
          <cell r="D91" t="str">
            <v>DLk</v>
          </cell>
          <cell r="E91">
            <v>0</v>
          </cell>
          <cell r="F91">
            <v>0</v>
          </cell>
          <cell r="G91">
            <v>54.591000000000008</v>
          </cell>
          <cell r="H91">
            <v>1.8630000000000001E-2</v>
          </cell>
          <cell r="I91">
            <v>0</v>
          </cell>
          <cell r="J91">
            <v>0</v>
          </cell>
          <cell r="K91">
            <v>0</v>
          </cell>
          <cell r="L91">
            <v>1.1359999999999999E-2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54.620990000000013</v>
          </cell>
        </row>
        <row r="92">
          <cell r="C92" t="str">
            <v>Large Low Voltage Demand Docklands (kVa)</v>
          </cell>
          <cell r="D92" t="str">
            <v>DLDKk</v>
          </cell>
          <cell r="E92">
            <v>0</v>
          </cell>
          <cell r="F92">
            <v>0</v>
          </cell>
          <cell r="G92">
            <v>46.756680000000003</v>
          </cell>
          <cell r="H92">
            <v>1.264E-2</v>
          </cell>
          <cell r="I92">
            <v>0</v>
          </cell>
          <cell r="J92">
            <v>0</v>
          </cell>
          <cell r="K92">
            <v>0</v>
          </cell>
          <cell r="L92">
            <v>1.09E-2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46.78022</v>
          </cell>
        </row>
        <row r="93">
          <cell r="C93" t="str">
            <v>Large Low Voltage Demand CXX (kVa)</v>
          </cell>
          <cell r="D93" t="str">
            <v>DLCXXk</v>
          </cell>
          <cell r="E93">
            <v>0</v>
          </cell>
          <cell r="F93">
            <v>0</v>
          </cell>
          <cell r="G93">
            <v>62.564820000000005</v>
          </cell>
          <cell r="H93">
            <v>2.2000000000000002E-2</v>
          </cell>
          <cell r="I93">
            <v>0</v>
          </cell>
          <cell r="J93">
            <v>0</v>
          </cell>
          <cell r="K93">
            <v>0</v>
          </cell>
          <cell r="L93">
            <v>1.315E-2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62.599970000000006</v>
          </cell>
        </row>
        <row r="94">
          <cell r="C94" t="str">
            <v>New Tariff 6</v>
          </cell>
          <cell r="D94" t="str">
            <v/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C95" t="str">
            <v>New Tariff 7</v>
          </cell>
          <cell r="D95" t="str">
            <v/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C96" t="str">
            <v>New Tariff 8</v>
          </cell>
          <cell r="D96" t="str">
            <v/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C97" t="str">
            <v>New Tariff 9</v>
          </cell>
          <cell r="D97" t="str">
            <v/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C98" t="str">
            <v>New Tariff 10</v>
          </cell>
          <cell r="D98" t="str">
            <v/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C99" t="str">
            <v>New Tariff 11</v>
          </cell>
          <cell r="D99" t="str">
            <v/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C100" t="str">
            <v>Large Low Voltage Demand</v>
          </cell>
          <cell r="D100" t="str">
            <v>DL</v>
          </cell>
          <cell r="E100">
            <v>0</v>
          </cell>
          <cell r="F100">
            <v>19525420.133333337</v>
          </cell>
          <cell r="G100">
            <v>0</v>
          </cell>
          <cell r="H100">
            <v>10248554.052131439</v>
          </cell>
          <cell r="I100">
            <v>0</v>
          </cell>
          <cell r="J100">
            <v>0</v>
          </cell>
          <cell r="K100">
            <v>0</v>
          </cell>
          <cell r="L100">
            <v>4659223.2515205778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34433197.436985359</v>
          </cell>
        </row>
        <row r="101">
          <cell r="C101" t="str">
            <v>Large Low Voltage Demand A</v>
          </cell>
          <cell r="D101" t="str">
            <v>DL.A</v>
          </cell>
          <cell r="E101">
            <v>0</v>
          </cell>
          <cell r="F101">
            <v>58223.703999999998</v>
          </cell>
          <cell r="G101">
            <v>0</v>
          </cell>
          <cell r="H101">
            <v>43722.774149999997</v>
          </cell>
          <cell r="I101">
            <v>0</v>
          </cell>
          <cell r="J101">
            <v>0</v>
          </cell>
          <cell r="K101">
            <v>0</v>
          </cell>
          <cell r="L101">
            <v>25083.0334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127029.51155</v>
          </cell>
        </row>
        <row r="102">
          <cell r="C102" t="str">
            <v>Large Low Voltage Demand C</v>
          </cell>
          <cell r="D102" t="str">
            <v>DL.C</v>
          </cell>
          <cell r="E102">
            <v>0</v>
          </cell>
          <cell r="F102">
            <v>12371061.7875</v>
          </cell>
          <cell r="G102">
            <v>0</v>
          </cell>
          <cell r="H102">
            <v>7645944.0731209395</v>
          </cell>
          <cell r="I102">
            <v>0</v>
          </cell>
          <cell r="J102">
            <v>0</v>
          </cell>
          <cell r="K102">
            <v>0</v>
          </cell>
          <cell r="L102">
            <v>3061858.8846715754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23078864.745292515</v>
          </cell>
        </row>
        <row r="103">
          <cell r="C103" t="str">
            <v>Large Low Voltage Demand S</v>
          </cell>
          <cell r="D103" t="str">
            <v>DL.S</v>
          </cell>
          <cell r="E103">
            <v>0</v>
          </cell>
          <cell r="F103">
            <v>989789.19908333337</v>
          </cell>
          <cell r="G103">
            <v>0</v>
          </cell>
          <cell r="H103">
            <v>387179.55763959995</v>
          </cell>
          <cell r="I103">
            <v>0</v>
          </cell>
          <cell r="J103">
            <v>0</v>
          </cell>
          <cell r="K103">
            <v>0</v>
          </cell>
          <cell r="L103">
            <v>146507.41888910002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1523476.1756120333</v>
          </cell>
        </row>
        <row r="104">
          <cell r="C104" t="str">
            <v>Large Low Voltage Demand Docklands</v>
          </cell>
          <cell r="D104" t="str">
            <v>DL.DK</v>
          </cell>
          <cell r="E104">
            <v>0</v>
          </cell>
          <cell r="F104">
            <v>91820.734666666671</v>
          </cell>
          <cell r="G104">
            <v>0</v>
          </cell>
          <cell r="H104">
            <v>46017.28512</v>
          </cell>
          <cell r="I104">
            <v>0</v>
          </cell>
          <cell r="J104">
            <v>0</v>
          </cell>
          <cell r="K104">
            <v>0</v>
          </cell>
          <cell r="L104">
            <v>40973.312332000001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178811.33211866667</v>
          </cell>
        </row>
        <row r="105">
          <cell r="C105" t="str">
            <v>Large Low Voltage Demand CXX</v>
          </cell>
          <cell r="D105" t="str">
            <v>DL.CXX</v>
          </cell>
          <cell r="E105">
            <v>0</v>
          </cell>
          <cell r="F105">
            <v>7469589.1926666666</v>
          </cell>
          <cell r="G105">
            <v>0</v>
          </cell>
          <cell r="H105">
            <v>3811195.8491200004</v>
          </cell>
          <cell r="I105">
            <v>0</v>
          </cell>
          <cell r="J105">
            <v>0</v>
          </cell>
          <cell r="K105">
            <v>0</v>
          </cell>
          <cell r="L105">
            <v>1637915.9187345002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12918700.960521167</v>
          </cell>
        </row>
        <row r="106">
          <cell r="C106" t="str">
            <v>Large Low Voltage Demand EN.R</v>
          </cell>
          <cell r="D106" t="str">
            <v>DL.R</v>
          </cell>
          <cell r="E106">
            <v>0</v>
          </cell>
          <cell r="F106">
            <v>0</v>
          </cell>
          <cell r="G106">
            <v>0</v>
          </cell>
          <cell r="H106">
            <v>2.0830000000000001E-2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2.0830000000000001E-2</v>
          </cell>
        </row>
        <row r="107">
          <cell r="C107" t="str">
            <v>Large Low Voltage Demand EN.NR</v>
          </cell>
          <cell r="D107" t="str">
            <v>DL.NR</v>
          </cell>
          <cell r="E107">
            <v>0</v>
          </cell>
          <cell r="F107">
            <v>252343.86233333335</v>
          </cell>
          <cell r="G107">
            <v>0</v>
          </cell>
          <cell r="H107">
            <v>228835.23467000001</v>
          </cell>
          <cell r="I107">
            <v>0</v>
          </cell>
          <cell r="J107">
            <v>0</v>
          </cell>
          <cell r="K107">
            <v>0</v>
          </cell>
          <cell r="L107">
            <v>89467.272209999996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570646.36921333335</v>
          </cell>
        </row>
        <row r="108">
          <cell r="C108" t="str">
            <v>Large Low Voltage Demand EN.RCXX</v>
          </cell>
          <cell r="D108" t="str">
            <v>DL.CXXR</v>
          </cell>
          <cell r="E108">
            <v>0</v>
          </cell>
          <cell r="F108">
            <v>0</v>
          </cell>
          <cell r="G108">
            <v>0</v>
          </cell>
          <cell r="H108">
            <v>112.58615000000002</v>
          </cell>
          <cell r="I108">
            <v>0</v>
          </cell>
          <cell r="J108">
            <v>0</v>
          </cell>
          <cell r="K108">
            <v>0</v>
          </cell>
          <cell r="L108">
            <v>74.890259999999998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187.47641000000002</v>
          </cell>
        </row>
        <row r="109">
          <cell r="C109" t="str">
            <v>Large Low Voltage Demand EN.NRCXX</v>
          </cell>
          <cell r="D109" t="str">
            <v>DL.CXXNR</v>
          </cell>
          <cell r="E109">
            <v>0</v>
          </cell>
          <cell r="F109">
            <v>0</v>
          </cell>
          <cell r="G109">
            <v>0</v>
          </cell>
          <cell r="H109">
            <v>2.0830000000000001E-2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2.0830000000000001E-2</v>
          </cell>
        </row>
        <row r="110">
          <cell r="C110" t="str">
            <v>New Tariff 10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C111" t="str">
            <v>New Tariff 11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C112" t="str">
            <v>High Voltage Demand</v>
          </cell>
          <cell r="D112" t="str">
            <v>DH</v>
          </cell>
          <cell r="E112">
            <v>0</v>
          </cell>
          <cell r="F112">
            <v>12559571.812333332</v>
          </cell>
          <cell r="G112">
            <v>0</v>
          </cell>
          <cell r="H112">
            <v>5864601.3091999944</v>
          </cell>
          <cell r="I112">
            <v>0</v>
          </cell>
          <cell r="J112">
            <v>0</v>
          </cell>
          <cell r="K112">
            <v>0</v>
          </cell>
          <cell r="L112">
            <v>1447816.3221160346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19871989.443649363</v>
          </cell>
        </row>
        <row r="113">
          <cell r="C113" t="str">
            <v>High Voltage Demand A</v>
          </cell>
          <cell r="D113" t="str">
            <v>DH.A</v>
          </cell>
          <cell r="E113">
            <v>0</v>
          </cell>
          <cell r="F113">
            <v>120202.59</v>
          </cell>
          <cell r="G113">
            <v>0</v>
          </cell>
          <cell r="H113">
            <v>46818.458584300002</v>
          </cell>
          <cell r="I113">
            <v>0</v>
          </cell>
          <cell r="J113">
            <v>0</v>
          </cell>
          <cell r="K113">
            <v>0</v>
          </cell>
          <cell r="L113">
            <v>14092.040078099999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181113.0886624</v>
          </cell>
        </row>
        <row r="114">
          <cell r="C114" t="str">
            <v>High Voltage Demand C</v>
          </cell>
          <cell r="D114" t="str">
            <v>DH.C</v>
          </cell>
          <cell r="E114">
            <v>0</v>
          </cell>
          <cell r="F114">
            <v>6080384.5994999995</v>
          </cell>
          <cell r="G114">
            <v>0</v>
          </cell>
          <cell r="H114">
            <v>3332539.9645612403</v>
          </cell>
          <cell r="I114">
            <v>0</v>
          </cell>
          <cell r="J114">
            <v>0</v>
          </cell>
          <cell r="K114">
            <v>0</v>
          </cell>
          <cell r="L114">
            <v>835369.19164341595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10248293.755704656</v>
          </cell>
        </row>
        <row r="115">
          <cell r="C115" t="str">
            <v>High Voltage Demand D1</v>
          </cell>
          <cell r="D115" t="str">
            <v>DH.D1</v>
          </cell>
          <cell r="E115">
            <v>0</v>
          </cell>
          <cell r="F115">
            <v>671616.9</v>
          </cell>
          <cell r="G115">
            <v>0</v>
          </cell>
          <cell r="H115">
            <v>225993.96950000001</v>
          </cell>
          <cell r="I115">
            <v>0</v>
          </cell>
          <cell r="J115">
            <v>0</v>
          </cell>
          <cell r="K115">
            <v>0</v>
          </cell>
          <cell r="L115">
            <v>77372.231299999999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974983.10080000001</v>
          </cell>
        </row>
        <row r="116">
          <cell r="C116" t="str">
            <v>High Voltage Demand D2</v>
          </cell>
          <cell r="D116" t="str">
            <v>DH.D2</v>
          </cell>
          <cell r="E116">
            <v>0</v>
          </cell>
          <cell r="F116">
            <v>429409.40400000004</v>
          </cell>
          <cell r="G116">
            <v>0</v>
          </cell>
          <cell r="H116">
            <v>65721.48156</v>
          </cell>
          <cell r="I116">
            <v>0</v>
          </cell>
          <cell r="J116">
            <v>0</v>
          </cell>
          <cell r="K116">
            <v>0</v>
          </cell>
          <cell r="L116">
            <v>72334.93280000001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567465.81836000003</v>
          </cell>
        </row>
        <row r="117">
          <cell r="C117" t="str">
            <v>High Voltage Demand Docklands</v>
          </cell>
          <cell r="D117" t="str">
            <v>DH.DK</v>
          </cell>
          <cell r="E117">
            <v>0</v>
          </cell>
          <cell r="F117">
            <v>26465</v>
          </cell>
          <cell r="G117">
            <v>0</v>
          </cell>
          <cell r="H117">
            <v>11053.945360000002</v>
          </cell>
          <cell r="I117">
            <v>0</v>
          </cell>
          <cell r="J117">
            <v>0</v>
          </cell>
          <cell r="K117">
            <v>0</v>
          </cell>
          <cell r="L117">
            <v>2162.6880000000001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39681.63336</v>
          </cell>
        </row>
        <row r="118">
          <cell r="C118" t="str">
            <v>High Voltage Demand D3</v>
          </cell>
          <cell r="D118" t="str">
            <v>DH.D3</v>
          </cell>
          <cell r="E118">
            <v>0</v>
          </cell>
          <cell r="F118">
            <v>482303.95300000004</v>
          </cell>
          <cell r="G118">
            <v>0</v>
          </cell>
          <cell r="H118">
            <v>117086.54473000001</v>
          </cell>
          <cell r="I118">
            <v>0</v>
          </cell>
          <cell r="J118">
            <v>0</v>
          </cell>
          <cell r="K118">
            <v>0</v>
          </cell>
          <cell r="L118">
            <v>18754.893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618145.3907300001</v>
          </cell>
        </row>
        <row r="119">
          <cell r="C119" t="str">
            <v>High Voltage Demand D4</v>
          </cell>
          <cell r="D119" t="str">
            <v>DH.D4</v>
          </cell>
          <cell r="E119">
            <v>0</v>
          </cell>
          <cell r="F119">
            <v>281050</v>
          </cell>
          <cell r="G119">
            <v>0</v>
          </cell>
          <cell r="H119">
            <v>144820.91118</v>
          </cell>
          <cell r="I119">
            <v>0</v>
          </cell>
          <cell r="J119">
            <v>0</v>
          </cell>
          <cell r="K119">
            <v>0</v>
          </cell>
          <cell r="L119">
            <v>48392.692199999998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474263.60337999999</v>
          </cell>
        </row>
        <row r="120">
          <cell r="C120" t="str">
            <v>High Voltage Demand D5</v>
          </cell>
          <cell r="D120" t="str">
            <v>DH.D5</v>
          </cell>
          <cell r="E120">
            <v>0</v>
          </cell>
          <cell r="F120">
            <v>0</v>
          </cell>
          <cell r="G120">
            <v>0</v>
          </cell>
          <cell r="H120">
            <v>6.2700000000000004E-3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6.2700000000000004E-3</v>
          </cell>
        </row>
        <row r="121">
          <cell r="C121" t="str">
            <v>High Voltage Demand EN.R</v>
          </cell>
          <cell r="D121" t="str">
            <v>DH.R</v>
          </cell>
          <cell r="E121">
            <v>0</v>
          </cell>
          <cell r="F121">
            <v>0</v>
          </cell>
          <cell r="G121">
            <v>0</v>
          </cell>
          <cell r="H121">
            <v>1.333E-2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1.333E-2</v>
          </cell>
        </row>
        <row r="122">
          <cell r="C122" t="str">
            <v>High Voltage Demand EN.NR</v>
          </cell>
          <cell r="D122" t="str">
            <v>DH.NR</v>
          </cell>
          <cell r="E122">
            <v>0</v>
          </cell>
          <cell r="F122">
            <v>0</v>
          </cell>
          <cell r="G122">
            <v>0</v>
          </cell>
          <cell r="H122">
            <v>1.333E-2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1.333E-2</v>
          </cell>
        </row>
        <row r="123">
          <cell r="C123" t="str">
            <v>New Tariff 11</v>
          </cell>
          <cell r="D123" t="str">
            <v/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C124" t="str">
            <v>New Tariff 1</v>
          </cell>
          <cell r="D124" t="str">
            <v/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C125" t="str">
            <v>New Tariff 2</v>
          </cell>
          <cell r="D125" t="str">
            <v/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C126" t="str">
            <v>High Voltage Demand (kVa)</v>
          </cell>
          <cell r="D126" t="str">
            <v>DHk</v>
          </cell>
          <cell r="E126">
            <v>0</v>
          </cell>
          <cell r="F126">
            <v>0</v>
          </cell>
          <cell r="G126">
            <v>46.736220000000003</v>
          </cell>
          <cell r="H126">
            <v>1.179E-2</v>
          </cell>
          <cell r="I126">
            <v>0</v>
          </cell>
          <cell r="J126">
            <v>0</v>
          </cell>
          <cell r="K126">
            <v>0</v>
          </cell>
          <cell r="L126">
            <v>3.1800000000000001E-3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46.751190000000001</v>
          </cell>
        </row>
        <row r="127">
          <cell r="C127" t="str">
            <v>High Voltage Demand Docklands (kVa)</v>
          </cell>
          <cell r="D127" t="str">
            <v>DHDKk</v>
          </cell>
          <cell r="E127">
            <v>0</v>
          </cell>
          <cell r="F127">
            <v>0</v>
          </cell>
          <cell r="G127">
            <v>24.612450000000003</v>
          </cell>
          <cell r="H127">
            <v>8.5100000000000002E-3</v>
          </cell>
          <cell r="I127">
            <v>0</v>
          </cell>
          <cell r="J127">
            <v>0</v>
          </cell>
          <cell r="K127">
            <v>0</v>
          </cell>
          <cell r="L127">
            <v>4.0000000000000001E-3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24.624960000000005</v>
          </cell>
        </row>
        <row r="128">
          <cell r="C128" t="str">
            <v>New Tariff 5</v>
          </cell>
          <cell r="D128" t="str">
            <v/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C129" t="str">
            <v>New Tariff 6</v>
          </cell>
          <cell r="D129" t="str">
            <v/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C130" t="str">
            <v>New Tariff 7</v>
          </cell>
          <cell r="D130" t="str">
            <v/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C131" t="str">
            <v>New Tariff 8</v>
          </cell>
          <cell r="D131" t="str">
            <v/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C132" t="str">
            <v>New Tariff 9</v>
          </cell>
          <cell r="D132" t="str">
            <v/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C133" t="str">
            <v>New Tariff 10</v>
          </cell>
          <cell r="D133" t="str">
            <v/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C134" t="str">
            <v>New Tariff 11</v>
          </cell>
          <cell r="D134" t="str">
            <v/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C135" t="str">
            <v>New Tariff 12</v>
          </cell>
          <cell r="D135" t="str">
            <v/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C136" t="str">
            <v>New Tariff 1</v>
          </cell>
          <cell r="D136" t="str">
            <v/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C137" t="str">
            <v>Subtransmission Demand A</v>
          </cell>
          <cell r="D137" t="str">
            <v>DS.A</v>
          </cell>
          <cell r="E137">
            <v>0</v>
          </cell>
          <cell r="F137">
            <v>200366.38600000003</v>
          </cell>
          <cell r="G137">
            <v>0</v>
          </cell>
          <cell r="H137">
            <v>715331.90988000005</v>
          </cell>
          <cell r="I137">
            <v>0</v>
          </cell>
          <cell r="J137">
            <v>0</v>
          </cell>
          <cell r="K137">
            <v>0</v>
          </cell>
          <cell r="L137">
            <v>27252.657880000002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942950.95376000006</v>
          </cell>
        </row>
        <row r="138">
          <cell r="C138" t="str">
            <v>Subtransmission Demand G</v>
          </cell>
          <cell r="D138" t="str">
            <v>DS.G</v>
          </cell>
          <cell r="E138">
            <v>0</v>
          </cell>
          <cell r="F138">
            <v>376055.98</v>
          </cell>
          <cell r="G138">
            <v>0</v>
          </cell>
          <cell r="H138">
            <v>1257765.7179999999</v>
          </cell>
          <cell r="I138">
            <v>0</v>
          </cell>
          <cell r="J138">
            <v>0</v>
          </cell>
          <cell r="K138">
            <v>0</v>
          </cell>
          <cell r="L138">
            <v>60187.102080000004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1694008.80008</v>
          </cell>
        </row>
        <row r="139">
          <cell r="C139" t="str">
            <v>Subtransmission Demand S</v>
          </cell>
          <cell r="D139" t="str">
            <v>DS.S</v>
          </cell>
          <cell r="E139">
            <v>0</v>
          </cell>
          <cell r="F139">
            <v>442975.54200000002</v>
          </cell>
          <cell r="G139">
            <v>0</v>
          </cell>
          <cell r="H139">
            <v>1107250.7311399998</v>
          </cell>
          <cell r="I139">
            <v>0</v>
          </cell>
          <cell r="J139">
            <v>0</v>
          </cell>
          <cell r="K139">
            <v>0</v>
          </cell>
          <cell r="L139">
            <v>61441.810470000004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1611668.0836099996</v>
          </cell>
        </row>
        <row r="140">
          <cell r="C140" t="str">
            <v>Subtransmission Demand (kVa)</v>
          </cell>
          <cell r="D140" t="str">
            <v>DSk</v>
          </cell>
          <cell r="E140">
            <v>0</v>
          </cell>
          <cell r="F140">
            <v>0</v>
          </cell>
          <cell r="G140">
            <v>4.3635600000000005</v>
          </cell>
          <cell r="H140">
            <v>6.1199999999999996E-3</v>
          </cell>
          <cell r="I140">
            <v>0</v>
          </cell>
          <cell r="J140">
            <v>0</v>
          </cell>
          <cell r="K140">
            <v>0</v>
          </cell>
          <cell r="L140">
            <v>2.8000000000000003E-4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4.3699600000000007</v>
          </cell>
        </row>
        <row r="141">
          <cell r="C141" t="str">
            <v>New Tariff 5</v>
          </cell>
          <cell r="D141" t="str">
            <v/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C142" t="str">
            <v>New Tariff 6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C143" t="str">
            <v>New Tariff 7</v>
          </cell>
          <cell r="D143" t="str">
            <v/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C144" t="str">
            <v>New Tariff 8</v>
          </cell>
          <cell r="D144" t="str">
            <v/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C145" t="str">
            <v>New Tariff 9</v>
          </cell>
          <cell r="D145" t="str">
            <v/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C146" t="str">
            <v>New Tariff 10</v>
          </cell>
          <cell r="D146" t="str">
            <v/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C147" t="str">
            <v>New Tariff 11</v>
          </cell>
          <cell r="D147" t="str">
            <v/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C148" t="str">
            <v>Total Distribution Revenue</v>
          </cell>
          <cell r="E148">
            <v>16264528.87093989</v>
          </cell>
          <cell r="F148">
            <v>62428650.780416675</v>
          </cell>
          <cell r="G148">
            <v>239.62473000000003</v>
          </cell>
          <cell r="H148">
            <v>156703175.81518957</v>
          </cell>
          <cell r="I148">
            <v>89788719.426793799</v>
          </cell>
          <cell r="J148">
            <v>35732081.541936845</v>
          </cell>
          <cell r="K148">
            <v>24233420.892624799</v>
          </cell>
          <cell r="L148">
            <v>24380233.653680023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409531050.6063115</v>
          </cell>
        </row>
        <row r="156">
          <cell r="F156" t="str">
            <v>Revenue from demand charges</v>
          </cell>
          <cell r="H156" t="str">
            <v>Revenue from peak charges</v>
          </cell>
          <cell r="L156" t="str">
            <v>Revenue from off peak charges</v>
          </cell>
          <cell r="N156" t="str">
            <v>Summer Time of Use Tariffs</v>
          </cell>
          <cell r="R156" t="str">
            <v>Winter Time of use tariffs</v>
          </cell>
        </row>
        <row r="157">
          <cell r="C157" t="str">
            <v>Network Tariffs</v>
          </cell>
          <cell r="D157" t="str">
            <v>Network Tariff Category</v>
          </cell>
          <cell r="E157" t="str">
            <v>Standing revenue</v>
          </cell>
          <cell r="F157" t="str">
            <v>kW</v>
          </cell>
          <cell r="G157" t="str">
            <v>kVA</v>
          </cell>
          <cell r="H157" t="str">
            <v>Block1</v>
          </cell>
          <cell r="I157" t="str">
            <v>Block 2</v>
          </cell>
          <cell r="J157" t="str">
            <v>Block 3</v>
          </cell>
          <cell r="K157" t="str">
            <v>Block 4</v>
          </cell>
          <cell r="L157" t="str">
            <v>Block 1</v>
          </cell>
          <cell r="M157" t="str">
            <v>Block 2</v>
          </cell>
          <cell r="N157" t="str">
            <v>Block 1</v>
          </cell>
          <cell r="O157" t="str">
            <v>Block 2</v>
          </cell>
          <cell r="P157" t="str">
            <v>Block 3</v>
          </cell>
          <cell r="Q157" t="str">
            <v>Block 4</v>
          </cell>
          <cell r="R157" t="str">
            <v>Block1</v>
          </cell>
          <cell r="S157" t="str">
            <v>Block 2</v>
          </cell>
          <cell r="T157" t="str">
            <v>Block 3</v>
          </cell>
          <cell r="U157" t="str">
            <v>Block 4</v>
          </cell>
          <cell r="V157" t="str">
            <v>Total Revenue</v>
          </cell>
        </row>
        <row r="158">
          <cell r="E158" t="str">
            <v>$ pa</v>
          </cell>
          <cell r="F158" t="str">
            <v>$ pa</v>
          </cell>
          <cell r="G158" t="str">
            <v>$ pa</v>
          </cell>
          <cell r="H158" t="str">
            <v>$ pa</v>
          </cell>
          <cell r="I158" t="str">
            <v>$ pa</v>
          </cell>
          <cell r="J158" t="str">
            <v>$ pa</v>
          </cell>
          <cell r="K158" t="str">
            <v>$ pa</v>
          </cell>
          <cell r="L158" t="str">
            <v>$ pa</v>
          </cell>
          <cell r="M158" t="str">
            <v>$ pa</v>
          </cell>
          <cell r="N158" t="str">
            <v>$ pa</v>
          </cell>
          <cell r="O158" t="str">
            <v>$ pa</v>
          </cell>
          <cell r="P158" t="str">
            <v>$ pa</v>
          </cell>
          <cell r="Q158" t="str">
            <v>$ pa</v>
          </cell>
          <cell r="R158" t="str">
            <v>$ pa</v>
          </cell>
          <cell r="S158" t="str">
            <v>$ pa</v>
          </cell>
          <cell r="T158" t="str">
            <v>$ pa</v>
          </cell>
          <cell r="U158" t="str">
            <v>$ pa</v>
          </cell>
          <cell r="V158" t="str">
            <v>$ pa</v>
          </cell>
        </row>
        <row r="159">
          <cell r="C159" t="str">
            <v>Residential Single Rate</v>
          </cell>
          <cell r="D159" t="str">
            <v>D1</v>
          </cell>
          <cell r="E159">
            <v>12150881.711999999</v>
          </cell>
          <cell r="F159">
            <v>0</v>
          </cell>
          <cell r="G159">
            <v>0</v>
          </cell>
          <cell r="H159">
            <v>93701170.449497446</v>
          </cell>
          <cell r="I159">
            <v>55193730.002567455</v>
          </cell>
          <cell r="J159">
            <v>1902611.2173842653</v>
          </cell>
          <cell r="K159">
            <v>426484.41235074832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163374877.79379991</v>
          </cell>
        </row>
        <row r="160">
          <cell r="C160" t="str">
            <v>ClimateSaver</v>
          </cell>
          <cell r="D160" t="str">
            <v>D1.CS</v>
          </cell>
          <cell r="E160">
            <v>0</v>
          </cell>
          <cell r="F160">
            <v>0</v>
          </cell>
          <cell r="G160">
            <v>0</v>
          </cell>
          <cell r="H160">
            <v>798572.59942784579</v>
          </cell>
          <cell r="I160">
            <v>222920.03297654667</v>
          </cell>
          <cell r="J160">
            <v>5289.9499168164084</v>
          </cell>
          <cell r="K160">
            <v>7.8699924197666515</v>
          </cell>
          <cell r="L160">
            <v>611961.46633822646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1638751.9186518551</v>
          </cell>
        </row>
        <row r="161">
          <cell r="C161" t="str">
            <v>ClimateSaver Interval</v>
          </cell>
          <cell r="D161" t="str">
            <v>D3.CS</v>
          </cell>
          <cell r="E161">
            <v>0</v>
          </cell>
          <cell r="F161">
            <v>0</v>
          </cell>
          <cell r="G161">
            <v>0</v>
          </cell>
          <cell r="H161">
            <v>230330.71316374588</v>
          </cell>
          <cell r="I161">
            <v>67177.754483366705</v>
          </cell>
          <cell r="J161">
            <v>961.93216213412745</v>
          </cell>
          <cell r="K161">
            <v>418.47179992453266</v>
          </cell>
          <cell r="L161">
            <v>216983.51337334659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515872.3849825178</v>
          </cell>
        </row>
        <row r="162">
          <cell r="C162" t="str">
            <v>New Tariff 3</v>
          </cell>
          <cell r="D162" t="str">
            <v/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C163" t="str">
            <v>New Tariff 4</v>
          </cell>
          <cell r="D163" t="str">
            <v/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</row>
        <row r="164">
          <cell r="C164" t="str">
            <v>New Tariff 5</v>
          </cell>
          <cell r="D164" t="str">
            <v/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C165" t="str">
            <v>New Tariff 6</v>
          </cell>
          <cell r="D165" t="str">
            <v/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C166" t="str">
            <v>New Tariff 7</v>
          </cell>
          <cell r="D166" t="str">
            <v/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</row>
        <row r="167">
          <cell r="C167" t="str">
            <v>New Tariff 8</v>
          </cell>
          <cell r="D167" t="str">
            <v/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C168" t="str">
            <v>New Tariff 9</v>
          </cell>
          <cell r="D168" t="str">
            <v/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C169" t="str">
            <v>New Tariff 10</v>
          </cell>
          <cell r="D169" t="str">
            <v/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C170" t="str">
            <v>New Tariff 11</v>
          </cell>
          <cell r="D170" t="str">
            <v/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C171" t="str">
            <v>Residential Two Rate 5d</v>
          </cell>
          <cell r="D171" t="str">
            <v>D2</v>
          </cell>
          <cell r="E171">
            <v>1507052.456</v>
          </cell>
          <cell r="F171">
            <v>0</v>
          </cell>
          <cell r="G171">
            <v>0</v>
          </cell>
          <cell r="H171">
            <v>11730211.564846294</v>
          </cell>
          <cell r="I171">
            <v>3101036.1655891929</v>
          </cell>
          <cell r="J171">
            <v>103238.23205337791</v>
          </cell>
          <cell r="K171">
            <v>35522.991449430061</v>
          </cell>
          <cell r="L171">
            <v>2218762.4361574515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18695823.846095748</v>
          </cell>
        </row>
        <row r="172">
          <cell r="C172" t="str">
            <v>Docklands Two Rate 5d</v>
          </cell>
          <cell r="D172" t="str">
            <v>D2.DK</v>
          </cell>
          <cell r="E172">
            <v>18291.990000000002</v>
          </cell>
          <cell r="F172">
            <v>0</v>
          </cell>
          <cell r="G172">
            <v>0</v>
          </cell>
          <cell r="H172">
            <v>181732.21649693197</v>
          </cell>
          <cell r="I172">
            <v>47929.196682970876</v>
          </cell>
          <cell r="J172">
            <v>11403.881671929805</v>
          </cell>
          <cell r="K172">
            <v>7092.6873464845485</v>
          </cell>
          <cell r="L172">
            <v>23193.156913252998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289643.12911157025</v>
          </cell>
        </row>
        <row r="173">
          <cell r="C173" t="str">
            <v>Residential Interval</v>
          </cell>
          <cell r="D173" t="str">
            <v>D3</v>
          </cell>
          <cell r="E173">
            <v>408639.19199999998</v>
          </cell>
          <cell r="F173">
            <v>0</v>
          </cell>
          <cell r="G173">
            <v>0</v>
          </cell>
          <cell r="H173">
            <v>3101262.9142256142</v>
          </cell>
          <cell r="I173">
            <v>1135753.7865337231</v>
          </cell>
          <cell r="J173">
            <v>100537.94213097334</v>
          </cell>
          <cell r="K173">
            <v>103630.33957413898</v>
          </cell>
          <cell r="L173">
            <v>366627.24797579675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5216451.4224402457</v>
          </cell>
        </row>
        <row r="174">
          <cell r="C174" t="str">
            <v>Residential AMI</v>
          </cell>
          <cell r="D174" t="str">
            <v>D4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</row>
        <row r="175">
          <cell r="C175" t="str">
            <v>Residential Docklands AMI</v>
          </cell>
          <cell r="D175" t="str">
            <v>D4.DK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</row>
        <row r="176">
          <cell r="C176" t="str">
            <v>New Tariff 5</v>
          </cell>
          <cell r="D176" t="str">
            <v/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</row>
        <row r="177">
          <cell r="C177" t="str">
            <v>New Tariff 6</v>
          </cell>
          <cell r="D177" t="str">
            <v/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</row>
        <row r="178">
          <cell r="C178" t="str">
            <v>New Tariff 7</v>
          </cell>
          <cell r="D178" t="str">
            <v/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</row>
        <row r="179">
          <cell r="C179" t="str">
            <v>New Tariff 8</v>
          </cell>
          <cell r="D179" t="str">
            <v/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</row>
        <row r="180">
          <cell r="C180" t="str">
            <v>New Tariff 9</v>
          </cell>
          <cell r="D180" t="str">
            <v/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</row>
        <row r="181">
          <cell r="C181" t="str">
            <v>New Tariff 10</v>
          </cell>
          <cell r="D181" t="str">
            <v/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</row>
        <row r="182">
          <cell r="C182" t="str">
            <v>New Tariff 11</v>
          </cell>
          <cell r="D182" t="str">
            <v/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</row>
        <row r="183">
          <cell r="C183" t="str">
            <v>Dedicated circuit</v>
          </cell>
          <cell r="D183" t="str">
            <v>DD1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1368574.7678804335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1368574.7678804335</v>
          </cell>
        </row>
        <row r="184">
          <cell r="C184" t="str">
            <v>Hot Water Interval</v>
          </cell>
          <cell r="D184" t="str">
            <v>D3.HW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34594.389297788104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34594.389297788104</v>
          </cell>
        </row>
        <row r="185">
          <cell r="C185" t="str">
            <v>Dedicated Circuit AMI - Slab Heat</v>
          </cell>
          <cell r="D185" t="str">
            <v>DCSH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2.5900000000000003E-3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2.5900000000000003E-3</v>
          </cell>
        </row>
        <row r="186">
          <cell r="C186" t="str">
            <v>Dedicated Circuit AMI - Hot Water</v>
          </cell>
          <cell r="D186" t="str">
            <v>DCHW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2.5900000000000003E-3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2.5900000000000003E-3</v>
          </cell>
        </row>
        <row r="187">
          <cell r="C187" t="str">
            <v>New Tariff 4</v>
          </cell>
          <cell r="D187" t="str">
            <v/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</row>
        <row r="188">
          <cell r="C188" t="str">
            <v>New Tariff 5</v>
          </cell>
          <cell r="D188" t="str">
            <v/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</row>
        <row r="189">
          <cell r="C189" t="str">
            <v>New Tariff 6</v>
          </cell>
          <cell r="D189" t="str">
            <v/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</row>
        <row r="190">
          <cell r="C190" t="str">
            <v>New Tariff 7</v>
          </cell>
          <cell r="D190" t="str">
            <v/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</row>
        <row r="191">
          <cell r="C191" t="str">
            <v>New Tariff 8</v>
          </cell>
          <cell r="D191" t="str">
            <v/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</row>
        <row r="192">
          <cell r="C192" t="str">
            <v>New Tariff 9</v>
          </cell>
          <cell r="D192" t="str">
            <v/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</row>
        <row r="193">
          <cell r="C193" t="str">
            <v>New Tariff 10</v>
          </cell>
          <cell r="D193" t="str">
            <v/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</row>
        <row r="194">
          <cell r="C194" t="str">
            <v>New Tariff 11</v>
          </cell>
          <cell r="D194" t="str">
            <v/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</row>
        <row r="195">
          <cell r="C195" t="str">
            <v>Non-Residential Single Rate</v>
          </cell>
          <cell r="D195" t="str">
            <v>ND1</v>
          </cell>
          <cell r="E195">
            <v>1101486.638</v>
          </cell>
          <cell r="F195">
            <v>0</v>
          </cell>
          <cell r="G195">
            <v>0</v>
          </cell>
          <cell r="H195">
            <v>5243314.5150601212</v>
          </cell>
          <cell r="I195">
            <v>8108585.0262294523</v>
          </cell>
          <cell r="J195">
            <v>5076753.5721879164</v>
          </cell>
          <cell r="K195">
            <v>2073989.1426033301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21604128.894080821</v>
          </cell>
        </row>
        <row r="196">
          <cell r="C196" t="str">
            <v>Non-Residential Single Rate (R)</v>
          </cell>
          <cell r="D196" t="str">
            <v>ND1.R</v>
          </cell>
          <cell r="E196">
            <v>0</v>
          </cell>
          <cell r="F196">
            <v>0</v>
          </cell>
          <cell r="G196">
            <v>0</v>
          </cell>
          <cell r="H196">
            <v>5.9189999999999993E-2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5.9189999999999993E-2</v>
          </cell>
        </row>
        <row r="197">
          <cell r="C197" t="str">
            <v>New Tariff 2</v>
          </cell>
          <cell r="D197" t="str">
            <v/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C198" t="str">
            <v>New Tariff 3</v>
          </cell>
          <cell r="D198" t="str">
            <v/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</row>
        <row r="199">
          <cell r="C199" t="str">
            <v>New Tariff 4</v>
          </cell>
          <cell r="D199" t="str">
            <v/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C200" t="str">
            <v>New Tariff 5</v>
          </cell>
          <cell r="D200" t="str">
            <v/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</row>
        <row r="201">
          <cell r="C201" t="str">
            <v>New Tariff 6</v>
          </cell>
          <cell r="D201" t="str">
            <v/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</row>
        <row r="202">
          <cell r="C202" t="str">
            <v>New Tariff 7</v>
          </cell>
          <cell r="D202" t="str">
            <v/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</row>
        <row r="203">
          <cell r="C203" t="str">
            <v>New Tariff 8</v>
          </cell>
          <cell r="D203" t="str">
            <v/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</row>
        <row r="204">
          <cell r="C204" t="str">
            <v>New Tariff 9</v>
          </cell>
          <cell r="D204" t="str">
            <v/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C205" t="str">
            <v>New Tariff 10</v>
          </cell>
          <cell r="D205" t="str">
            <v/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</row>
        <row r="206">
          <cell r="C206" t="str">
            <v>New Tariff 11</v>
          </cell>
          <cell r="D206" t="str">
            <v/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</row>
        <row r="207">
          <cell r="C207" t="str">
            <v>Non-Residential Two Rate 5d</v>
          </cell>
          <cell r="D207" t="str">
            <v>ND2</v>
          </cell>
          <cell r="E207">
            <v>1039738.986</v>
          </cell>
          <cell r="F207">
            <v>0</v>
          </cell>
          <cell r="G207">
            <v>0</v>
          </cell>
          <cell r="H207">
            <v>8921911.2383499332</v>
          </cell>
          <cell r="I207">
            <v>21637973.603028245</v>
          </cell>
          <cell r="J207">
            <v>24844719.564036027</v>
          </cell>
          <cell r="K207">
            <v>17758381.279438931</v>
          </cell>
          <cell r="L207">
            <v>4861232.1061481694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79063956.777001306</v>
          </cell>
        </row>
        <row r="208">
          <cell r="C208" t="str">
            <v>Business Sunraysia</v>
          </cell>
          <cell r="D208" t="str">
            <v>ND2.BS</v>
          </cell>
          <cell r="E208">
            <v>0</v>
          </cell>
          <cell r="F208">
            <v>0</v>
          </cell>
          <cell r="G208">
            <v>0</v>
          </cell>
          <cell r="H208">
            <v>7.9939999999999997E-2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7.9939999999999997E-2</v>
          </cell>
        </row>
        <row r="209">
          <cell r="C209" t="str">
            <v>Non-Residential Interval</v>
          </cell>
          <cell r="D209" t="str">
            <v>ND5</v>
          </cell>
          <cell r="E209">
            <v>179075.10500000001</v>
          </cell>
          <cell r="F209">
            <v>0</v>
          </cell>
          <cell r="G209">
            <v>0</v>
          </cell>
          <cell r="H209">
            <v>1400608.0980439156</v>
          </cell>
          <cell r="I209">
            <v>3189982.4226561119</v>
          </cell>
          <cell r="J209">
            <v>3560698.5378111615</v>
          </cell>
          <cell r="K209">
            <v>2239957.4815746979</v>
          </cell>
          <cell r="L209">
            <v>683572.114602961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11253893.759688847</v>
          </cell>
        </row>
        <row r="210">
          <cell r="C210" t="str">
            <v>Non-Residential AMI</v>
          </cell>
          <cell r="D210" t="str">
            <v>ND7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</row>
        <row r="211">
          <cell r="C211" t="str">
            <v>New Tariff 4</v>
          </cell>
          <cell r="D211" t="str">
            <v/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</row>
        <row r="212">
          <cell r="C212" t="str">
            <v>New Tariff 5</v>
          </cell>
          <cell r="D212" t="str">
            <v/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</row>
        <row r="213">
          <cell r="C213" t="str">
            <v>New Tariff 6</v>
          </cell>
          <cell r="D213" t="str">
            <v/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</row>
        <row r="214">
          <cell r="C214" t="str">
            <v>New Tariff 7</v>
          </cell>
          <cell r="D214" t="str">
            <v/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C215" t="str">
            <v>New Tariff 8</v>
          </cell>
          <cell r="D215" t="str">
            <v/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</row>
        <row r="216">
          <cell r="C216" t="str">
            <v>New Tariff 9</v>
          </cell>
          <cell r="D216" t="str">
            <v/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</row>
        <row r="217">
          <cell r="C217" t="str">
            <v>New Tariff 10</v>
          </cell>
          <cell r="D217" t="str">
            <v/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</row>
        <row r="218">
          <cell r="C218" t="str">
            <v>New Tariff 11</v>
          </cell>
          <cell r="D218" t="str">
            <v/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</row>
        <row r="219">
          <cell r="C219" t="str">
            <v>Non-Residential Two Rate 7d</v>
          </cell>
          <cell r="D219" t="str">
            <v>ND3</v>
          </cell>
          <cell r="E219">
            <v>309201.8</v>
          </cell>
          <cell r="F219">
            <v>0</v>
          </cell>
          <cell r="G219">
            <v>0</v>
          </cell>
          <cell r="H219">
            <v>1629821.8524262873</v>
          </cell>
          <cell r="I219">
            <v>3428639.2659787876</v>
          </cell>
          <cell r="J219">
            <v>3475625.567233928</v>
          </cell>
          <cell r="K219">
            <v>4371501.5610907795</v>
          </cell>
          <cell r="L219">
            <v>576386.25579056551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13791176.302520346</v>
          </cell>
        </row>
        <row r="220">
          <cell r="C220" t="str">
            <v>New Tariff  1</v>
          </cell>
          <cell r="D220" t="str">
            <v/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C221" t="str">
            <v>New Tariff  2</v>
          </cell>
          <cell r="D221" t="str">
            <v/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C222" t="str">
            <v>New Tariff  3</v>
          </cell>
          <cell r="D222" t="str">
            <v/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</row>
        <row r="223">
          <cell r="C223" t="str">
            <v>New Tariff  4</v>
          </cell>
          <cell r="D223" t="str">
            <v/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</row>
        <row r="224">
          <cell r="C224" t="str">
            <v>New Tariff  5</v>
          </cell>
          <cell r="D224" t="str">
            <v/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C225" t="str">
            <v>New Tariff  6</v>
          </cell>
          <cell r="D225" t="str">
            <v/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</row>
        <row r="226">
          <cell r="C226" t="str">
            <v>New Tariff  7</v>
          </cell>
          <cell r="D226" t="str">
            <v/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</row>
        <row r="227">
          <cell r="C227" t="str">
            <v>New Tariff  8</v>
          </cell>
          <cell r="D227" t="str">
            <v/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</row>
        <row r="228">
          <cell r="C228" t="str">
            <v>New Tariff  9</v>
          </cell>
          <cell r="D228" t="str">
            <v/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</row>
        <row r="229">
          <cell r="C229" t="str">
            <v>New Tariff  10</v>
          </cell>
          <cell r="D229" t="str">
            <v/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</row>
        <row r="230">
          <cell r="C230" t="str">
            <v>New Tariff  11</v>
          </cell>
          <cell r="D230" t="str">
            <v/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</row>
        <row r="231">
          <cell r="C231" t="str">
            <v>Unmetered supplies</v>
          </cell>
          <cell r="D231" t="str">
            <v>PL2</v>
          </cell>
          <cell r="E231">
            <v>0</v>
          </cell>
          <cell r="F231">
            <v>0</v>
          </cell>
          <cell r="G231">
            <v>0</v>
          </cell>
          <cell r="H231">
            <v>2591915.0460392889</v>
          </cell>
          <cell r="I231">
            <v>0</v>
          </cell>
          <cell r="J231">
            <v>0</v>
          </cell>
          <cell r="K231">
            <v>0</v>
          </cell>
          <cell r="L231">
            <v>1440645.1887803355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4032560.2348196246</v>
          </cell>
        </row>
        <row r="232">
          <cell r="C232" t="str">
            <v>New Tariff 1</v>
          </cell>
          <cell r="D232" t="str">
            <v/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</row>
        <row r="233">
          <cell r="C233" t="str">
            <v>New Tariff 2</v>
          </cell>
          <cell r="D233" t="str">
            <v/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</row>
        <row r="234">
          <cell r="C234" t="str">
            <v>Large Low Voltage Demand (kVa)</v>
          </cell>
          <cell r="D234" t="str">
            <v>DLk</v>
          </cell>
          <cell r="E234">
            <v>0</v>
          </cell>
          <cell r="F234">
            <v>0</v>
          </cell>
          <cell r="G234">
            <v>55.883000000000003</v>
          </cell>
          <cell r="H234">
            <v>1.907E-2</v>
          </cell>
          <cell r="I234">
            <v>0</v>
          </cell>
          <cell r="J234">
            <v>0</v>
          </cell>
          <cell r="K234">
            <v>0</v>
          </cell>
          <cell r="L234">
            <v>1.163E-2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55.913699999999999</v>
          </cell>
        </row>
        <row r="235">
          <cell r="C235" t="str">
            <v>Large Low Voltage Demand Docklands (kVa)</v>
          </cell>
          <cell r="D235" t="str">
            <v>DLDKk</v>
          </cell>
          <cell r="E235">
            <v>0</v>
          </cell>
          <cell r="F235">
            <v>0</v>
          </cell>
          <cell r="G235">
            <v>47.863</v>
          </cell>
          <cell r="H235">
            <v>1.294E-2</v>
          </cell>
          <cell r="I235">
            <v>0</v>
          </cell>
          <cell r="J235">
            <v>0</v>
          </cell>
          <cell r="K235">
            <v>0</v>
          </cell>
          <cell r="L235">
            <v>1.1160000000000002E-2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47.887099999999997</v>
          </cell>
        </row>
        <row r="236">
          <cell r="C236" t="str">
            <v>Large Low Voltage Demand CXX (kVa)</v>
          </cell>
          <cell r="D236" t="str">
            <v>DLCXXk</v>
          </cell>
          <cell r="E236">
            <v>0</v>
          </cell>
          <cell r="F236">
            <v>0</v>
          </cell>
          <cell r="G236">
            <v>64.045000000000002</v>
          </cell>
          <cell r="H236">
            <v>2.2519999999999998E-2</v>
          </cell>
          <cell r="I236">
            <v>0</v>
          </cell>
          <cell r="J236">
            <v>0</v>
          </cell>
          <cell r="K236">
            <v>0</v>
          </cell>
          <cell r="L236">
            <v>1.3460000000000001E-2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64.080979999999997</v>
          </cell>
        </row>
        <row r="237">
          <cell r="C237" t="str">
            <v>New Tariff 6</v>
          </cell>
          <cell r="D237" t="str">
            <v/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</row>
        <row r="238">
          <cell r="C238" t="str">
            <v>New Tariff 7</v>
          </cell>
          <cell r="D238" t="str">
            <v/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</row>
        <row r="239">
          <cell r="C239" t="str">
            <v>New Tariff 8</v>
          </cell>
          <cell r="D239" t="str">
            <v/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</row>
        <row r="240">
          <cell r="C240" t="str">
            <v>New Tariff 9</v>
          </cell>
          <cell r="D240" t="str">
            <v/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C241" t="str">
            <v>New Tariff 10</v>
          </cell>
          <cell r="D241" t="str">
            <v/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</row>
        <row r="242">
          <cell r="C242" t="str">
            <v>New Tariff 11</v>
          </cell>
          <cell r="D242" t="str">
            <v/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</row>
        <row r="243">
          <cell r="C243" t="str">
            <v>Large Low Voltage Demand</v>
          </cell>
          <cell r="D243" t="str">
            <v>DL</v>
          </cell>
          <cell r="E243">
            <v>0</v>
          </cell>
          <cell r="F243">
            <v>19510006.130987957</v>
          </cell>
          <cell r="G243">
            <v>0</v>
          </cell>
          <cell r="H243">
            <v>10689184.686537409</v>
          </cell>
          <cell r="I243">
            <v>0</v>
          </cell>
          <cell r="J243">
            <v>0</v>
          </cell>
          <cell r="K243">
            <v>0</v>
          </cell>
          <cell r="L243">
            <v>4744254.551513386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34943445.369038753</v>
          </cell>
        </row>
        <row r="244">
          <cell r="C244" t="str">
            <v>Large Low Voltage Demand A</v>
          </cell>
          <cell r="D244" t="str">
            <v>DL.A</v>
          </cell>
          <cell r="E244">
            <v>0</v>
          </cell>
          <cell r="F244">
            <v>73574.016875379588</v>
          </cell>
          <cell r="G244">
            <v>0</v>
          </cell>
          <cell r="H244">
            <v>55411.15375895804</v>
          </cell>
          <cell r="I244">
            <v>0</v>
          </cell>
          <cell r="J244">
            <v>0</v>
          </cell>
          <cell r="K244">
            <v>0</v>
          </cell>
          <cell r="L244">
            <v>30322.168721791935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159307.33935612955</v>
          </cell>
        </row>
        <row r="245">
          <cell r="C245" t="str">
            <v>Large Low Voltage Demand C</v>
          </cell>
          <cell r="D245" t="str">
            <v>DL.C</v>
          </cell>
          <cell r="E245">
            <v>0</v>
          </cell>
          <cell r="F245">
            <v>12596908.380551297</v>
          </cell>
          <cell r="G245">
            <v>0</v>
          </cell>
          <cell r="H245">
            <v>8070703.6453209482</v>
          </cell>
          <cell r="I245">
            <v>0</v>
          </cell>
          <cell r="J245">
            <v>0</v>
          </cell>
          <cell r="K245">
            <v>0</v>
          </cell>
          <cell r="L245">
            <v>3163520.1365284906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23831132.162400737</v>
          </cell>
        </row>
        <row r="246">
          <cell r="C246" t="str">
            <v>Large Low Voltage Demand S</v>
          </cell>
          <cell r="D246" t="str">
            <v>DL.S</v>
          </cell>
          <cell r="E246">
            <v>0</v>
          </cell>
          <cell r="F246">
            <v>1095622.5179391885</v>
          </cell>
          <cell r="G246">
            <v>0</v>
          </cell>
          <cell r="H246">
            <v>432361.52536116377</v>
          </cell>
          <cell r="I246">
            <v>0</v>
          </cell>
          <cell r="J246">
            <v>0</v>
          </cell>
          <cell r="K246">
            <v>0</v>
          </cell>
          <cell r="L246">
            <v>161396.70444227106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1689380.7477426233</v>
          </cell>
        </row>
        <row r="247">
          <cell r="C247" t="str">
            <v>Large Low Voltage Demand Docklands</v>
          </cell>
          <cell r="D247" t="str">
            <v>DL.DK</v>
          </cell>
          <cell r="E247">
            <v>0</v>
          </cell>
          <cell r="F247">
            <v>106252.15484810418</v>
          </cell>
          <cell r="G247">
            <v>0</v>
          </cell>
          <cell r="H247">
            <v>55937.685014922696</v>
          </cell>
          <cell r="I247">
            <v>0</v>
          </cell>
          <cell r="J247">
            <v>0</v>
          </cell>
          <cell r="K247">
            <v>0</v>
          </cell>
          <cell r="L247">
            <v>49022.931275678304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211212.77113870517</v>
          </cell>
        </row>
        <row r="248">
          <cell r="C248" t="str">
            <v>Large Low Voltage Demand CXX</v>
          </cell>
          <cell r="D248" t="str">
            <v>DL.CXX</v>
          </cell>
          <cell r="E248">
            <v>0</v>
          </cell>
          <cell r="F248">
            <v>6996077.1982190851</v>
          </cell>
          <cell r="G248">
            <v>0</v>
          </cell>
          <cell r="H248">
            <v>4026997.1025547101</v>
          </cell>
          <cell r="I248">
            <v>0</v>
          </cell>
          <cell r="J248">
            <v>0</v>
          </cell>
          <cell r="K248">
            <v>0</v>
          </cell>
          <cell r="L248">
            <v>1684998.6423209459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12708072.943094742</v>
          </cell>
        </row>
        <row r="249">
          <cell r="C249" t="str">
            <v>Large Low Voltage Demand EN.R</v>
          </cell>
          <cell r="D249" t="str">
            <v>DL.R</v>
          </cell>
          <cell r="E249">
            <v>0</v>
          </cell>
          <cell r="F249">
            <v>16.966904771575784</v>
          </cell>
          <cell r="G249">
            <v>0</v>
          </cell>
          <cell r="H249">
            <v>2.1320000000000002E-2</v>
          </cell>
          <cell r="I249">
            <v>0</v>
          </cell>
          <cell r="J249">
            <v>0</v>
          </cell>
          <cell r="K249">
            <v>0</v>
          </cell>
          <cell r="L249">
            <v>3.1057640493455121E-3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16.991330535625128</v>
          </cell>
        </row>
        <row r="250">
          <cell r="C250" t="str">
            <v>Large Low Voltage Demand EN.NR</v>
          </cell>
          <cell r="D250" t="str">
            <v>DL.NR</v>
          </cell>
          <cell r="E250">
            <v>0</v>
          </cell>
          <cell r="F250">
            <v>162960.99292395054</v>
          </cell>
          <cell r="G250">
            <v>0</v>
          </cell>
          <cell r="H250">
            <v>208385.2729081063</v>
          </cell>
          <cell r="I250">
            <v>0</v>
          </cell>
          <cell r="J250">
            <v>0</v>
          </cell>
          <cell r="K250">
            <v>0</v>
          </cell>
          <cell r="L250">
            <v>79919.010503699625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451265.27633575653</v>
          </cell>
        </row>
        <row r="251">
          <cell r="C251" t="str">
            <v>Large Low Voltage Demand EN.R CXX</v>
          </cell>
          <cell r="D251" t="str">
            <v>DL.CXXR</v>
          </cell>
          <cell r="E251">
            <v>0</v>
          </cell>
          <cell r="F251">
            <v>4909.7540983606559</v>
          </cell>
          <cell r="G251">
            <v>0</v>
          </cell>
          <cell r="H251">
            <v>35.30592</v>
          </cell>
          <cell r="I251">
            <v>0</v>
          </cell>
          <cell r="J251">
            <v>0</v>
          </cell>
          <cell r="K251">
            <v>0</v>
          </cell>
          <cell r="L251">
            <v>22.79362935149711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4967.8536477121525</v>
          </cell>
        </row>
        <row r="252">
          <cell r="C252" t="str">
            <v>Large Low Voltage Demand EN.NR CXX</v>
          </cell>
          <cell r="D252" t="str">
            <v>DL.CXXNR</v>
          </cell>
          <cell r="E252">
            <v>0</v>
          </cell>
          <cell r="F252">
            <v>17.806480989365841</v>
          </cell>
          <cell r="G252">
            <v>0</v>
          </cell>
          <cell r="H252">
            <v>2.1320000000000002E-2</v>
          </cell>
          <cell r="I252">
            <v>0</v>
          </cell>
          <cell r="J252">
            <v>0</v>
          </cell>
          <cell r="K252">
            <v>0</v>
          </cell>
          <cell r="L252">
            <v>5.4093514971118913E-3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17.833210340862951</v>
          </cell>
        </row>
        <row r="253">
          <cell r="C253" t="str">
            <v>New Tariff 10</v>
          </cell>
          <cell r="D253" t="str">
            <v/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</row>
        <row r="254">
          <cell r="C254" t="str">
            <v>New Tariff 11</v>
          </cell>
          <cell r="D254" t="str">
            <v/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</row>
        <row r="255">
          <cell r="C255" t="str">
            <v>High Voltage Demand</v>
          </cell>
          <cell r="D255" t="str">
            <v>DH</v>
          </cell>
          <cell r="E255">
            <v>0</v>
          </cell>
          <cell r="F255">
            <v>12585440.561280875</v>
          </cell>
          <cell r="G255">
            <v>0</v>
          </cell>
          <cell r="H255">
            <v>6201816.4786181711</v>
          </cell>
          <cell r="I255">
            <v>0</v>
          </cell>
          <cell r="J255">
            <v>0</v>
          </cell>
          <cell r="K255">
            <v>0</v>
          </cell>
          <cell r="L255">
            <v>1504889.2360757745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20292146.275974818</v>
          </cell>
        </row>
        <row r="256">
          <cell r="C256" t="str">
            <v>High Voltage Demand A</v>
          </cell>
          <cell r="D256" t="str">
            <v>DH.A</v>
          </cell>
          <cell r="E256">
            <v>0</v>
          </cell>
          <cell r="F256">
            <v>129966.44606110324</v>
          </cell>
          <cell r="G256">
            <v>0</v>
          </cell>
          <cell r="H256">
            <v>44266.720261327559</v>
          </cell>
          <cell r="I256">
            <v>0</v>
          </cell>
          <cell r="J256">
            <v>0</v>
          </cell>
          <cell r="K256">
            <v>0</v>
          </cell>
          <cell r="L256">
            <v>12827.933996453008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187061.10031888381</v>
          </cell>
        </row>
        <row r="257">
          <cell r="C257" t="str">
            <v>High Voltage Demand C</v>
          </cell>
          <cell r="D257" t="str">
            <v>DH.C</v>
          </cell>
          <cell r="E257">
            <v>0</v>
          </cell>
          <cell r="F257">
            <v>6240965.7861087667</v>
          </cell>
          <cell r="G257">
            <v>0</v>
          </cell>
          <cell r="H257">
            <v>3454285.6490976042</v>
          </cell>
          <cell r="I257">
            <v>0</v>
          </cell>
          <cell r="J257">
            <v>0</v>
          </cell>
          <cell r="K257">
            <v>0</v>
          </cell>
          <cell r="L257">
            <v>846542.97106433089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10541794.406270701</v>
          </cell>
        </row>
        <row r="258">
          <cell r="C258" t="str">
            <v>High Voltage Demand D1</v>
          </cell>
          <cell r="D258" t="str">
            <v>DH.D1</v>
          </cell>
          <cell r="E258">
            <v>0</v>
          </cell>
          <cell r="F258">
            <v>698043.4670474258</v>
          </cell>
          <cell r="G258">
            <v>0</v>
          </cell>
          <cell r="H258">
            <v>251350.92842158687</v>
          </cell>
          <cell r="I258">
            <v>0</v>
          </cell>
          <cell r="J258">
            <v>0</v>
          </cell>
          <cell r="K258">
            <v>0</v>
          </cell>
          <cell r="L258">
            <v>84929.174111334156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1034323.5695803468</v>
          </cell>
        </row>
        <row r="259">
          <cell r="C259" t="str">
            <v>High Voltage Demand D2</v>
          </cell>
          <cell r="D259" t="str">
            <v>DH.D2</v>
          </cell>
          <cell r="E259">
            <v>0</v>
          </cell>
          <cell r="F259">
            <v>448237.02999923623</v>
          </cell>
          <cell r="G259">
            <v>0</v>
          </cell>
          <cell r="H259">
            <v>68467.108214361899</v>
          </cell>
          <cell r="I259">
            <v>0</v>
          </cell>
          <cell r="J259">
            <v>0</v>
          </cell>
          <cell r="K259">
            <v>0</v>
          </cell>
          <cell r="L259">
            <v>74559.55151876327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591263.68973236135</v>
          </cell>
        </row>
        <row r="260">
          <cell r="C260" t="str">
            <v>High Voltage Demand Docklands</v>
          </cell>
          <cell r="D260" t="str">
            <v>DH.DK</v>
          </cell>
          <cell r="E260">
            <v>0</v>
          </cell>
          <cell r="F260">
            <v>27253.654745370623</v>
          </cell>
          <cell r="G260">
            <v>0</v>
          </cell>
          <cell r="H260">
            <v>10814.174238448539</v>
          </cell>
          <cell r="I260">
            <v>0</v>
          </cell>
          <cell r="J260">
            <v>0</v>
          </cell>
          <cell r="K260">
            <v>0</v>
          </cell>
          <cell r="L260">
            <v>2043.7824094790785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40111.611393298241</v>
          </cell>
        </row>
        <row r="261">
          <cell r="C261" t="str">
            <v>High Voltage Demand D3</v>
          </cell>
          <cell r="D261" t="str">
            <v>DH.D3</v>
          </cell>
          <cell r="E261">
            <v>0</v>
          </cell>
          <cell r="F261">
            <v>508382.69590871001</v>
          </cell>
          <cell r="G261">
            <v>0</v>
          </cell>
          <cell r="H261">
            <v>156630.59217083521</v>
          </cell>
          <cell r="I261">
            <v>0</v>
          </cell>
          <cell r="J261">
            <v>0</v>
          </cell>
          <cell r="K261">
            <v>0</v>
          </cell>
          <cell r="L261">
            <v>20853.017556764265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685866.30563630955</v>
          </cell>
        </row>
        <row r="262">
          <cell r="C262" t="str">
            <v>High Voltage Demand D4</v>
          </cell>
          <cell r="D262" t="str">
            <v>DH.D4</v>
          </cell>
          <cell r="E262">
            <v>0</v>
          </cell>
          <cell r="F262">
            <v>296249.14658864588</v>
          </cell>
          <cell r="G262">
            <v>0</v>
          </cell>
          <cell r="H262">
            <v>170257.57355773612</v>
          </cell>
          <cell r="I262">
            <v>0</v>
          </cell>
          <cell r="J262">
            <v>0</v>
          </cell>
          <cell r="K262">
            <v>0</v>
          </cell>
          <cell r="L262">
            <v>55956.971567749082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522463.6917141311</v>
          </cell>
        </row>
        <row r="263">
          <cell r="C263" t="str">
            <v>High Voltage Demand D5</v>
          </cell>
          <cell r="D263" t="str">
            <v>DH.D5</v>
          </cell>
          <cell r="E263">
            <v>0</v>
          </cell>
          <cell r="F263">
            <v>0</v>
          </cell>
          <cell r="G263">
            <v>0</v>
          </cell>
          <cell r="H263">
            <v>6.5799999999999999E-3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6.5799999999999999E-3</v>
          </cell>
        </row>
        <row r="264">
          <cell r="C264" t="str">
            <v>High Voltage Demand EN.R</v>
          </cell>
          <cell r="D264" t="str">
            <v>DH.R</v>
          </cell>
          <cell r="E264">
            <v>0</v>
          </cell>
          <cell r="F264">
            <v>0</v>
          </cell>
          <cell r="G264">
            <v>0</v>
          </cell>
          <cell r="H264">
            <v>1.3650000000000001E-2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1.3650000000000001E-2</v>
          </cell>
        </row>
        <row r="265">
          <cell r="C265" t="str">
            <v>High Voltage Demand EN.NR</v>
          </cell>
          <cell r="D265" t="str">
            <v>DH.NR</v>
          </cell>
          <cell r="E265">
            <v>0</v>
          </cell>
          <cell r="F265">
            <v>0</v>
          </cell>
          <cell r="G265">
            <v>0</v>
          </cell>
          <cell r="H265">
            <v>1.3650000000000001E-2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1.3650000000000001E-2</v>
          </cell>
        </row>
        <row r="266">
          <cell r="C266" t="str">
            <v>New Tariff 11</v>
          </cell>
          <cell r="D266" t="str">
            <v/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</row>
        <row r="267">
          <cell r="C267" t="str">
            <v>New Tariff 1</v>
          </cell>
          <cell r="D267" t="str">
            <v/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</row>
        <row r="268">
          <cell r="C268" t="str">
            <v>New Tariff 2</v>
          </cell>
          <cell r="D268" t="str">
            <v/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</row>
        <row r="269">
          <cell r="C269" t="str">
            <v>High Voltage Demand (kVa)</v>
          </cell>
          <cell r="D269" t="str">
            <v>DHk</v>
          </cell>
          <cell r="E269">
            <v>0</v>
          </cell>
          <cell r="F269">
            <v>0</v>
          </cell>
          <cell r="G269">
            <v>47.843000000000004</v>
          </cell>
          <cell r="H269">
            <v>1.2070000000000001E-2</v>
          </cell>
          <cell r="I269">
            <v>0</v>
          </cell>
          <cell r="J269">
            <v>0</v>
          </cell>
          <cell r="K269">
            <v>0</v>
          </cell>
          <cell r="L269">
            <v>3.2600000000000003E-3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47.858330000000002</v>
          </cell>
        </row>
        <row r="270">
          <cell r="C270" t="str">
            <v>High Voltage Demand Docklands (kVa)</v>
          </cell>
          <cell r="D270" t="str">
            <v>DHDKk</v>
          </cell>
          <cell r="E270">
            <v>0</v>
          </cell>
          <cell r="F270">
            <v>0</v>
          </cell>
          <cell r="G270">
            <v>25.195</v>
          </cell>
          <cell r="H270">
            <v>8.7100000000000007E-3</v>
          </cell>
          <cell r="I270">
            <v>0</v>
          </cell>
          <cell r="J270">
            <v>0</v>
          </cell>
          <cell r="K270">
            <v>0</v>
          </cell>
          <cell r="L270">
            <v>4.0899999999999999E-3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25.207800000000002</v>
          </cell>
        </row>
        <row r="271">
          <cell r="C271" t="str">
            <v>New Tariff 5</v>
          </cell>
          <cell r="D271" t="str">
            <v/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</row>
        <row r="272">
          <cell r="C272" t="str">
            <v>New Tariff 6</v>
          </cell>
          <cell r="D272" t="str">
            <v/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</row>
        <row r="273">
          <cell r="C273" t="str">
            <v>New Tariff 7</v>
          </cell>
          <cell r="D273" t="str">
            <v/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C274" t="str">
            <v>New Tariff 8</v>
          </cell>
          <cell r="D274" t="str">
            <v/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</row>
        <row r="275">
          <cell r="C275" t="str">
            <v>New Tariff 9</v>
          </cell>
          <cell r="D275" t="str">
            <v/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</row>
        <row r="276">
          <cell r="C276" t="str">
            <v>New Tariff 10</v>
          </cell>
          <cell r="D276" t="str">
            <v/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</row>
        <row r="277">
          <cell r="C277" t="str">
            <v>New Tariff 11</v>
          </cell>
          <cell r="D277" t="str">
            <v/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</row>
        <row r="278">
          <cell r="C278" t="str">
            <v>New Tariff 12</v>
          </cell>
          <cell r="D278" t="str">
            <v/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</row>
        <row r="279">
          <cell r="C279" t="str">
            <v>New Tariff 1</v>
          </cell>
          <cell r="D279" t="str">
            <v/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</row>
        <row r="280">
          <cell r="C280" t="str">
            <v>Subtransmission Demand A</v>
          </cell>
          <cell r="D280" t="str">
            <v>DS.A</v>
          </cell>
          <cell r="E280">
            <v>0</v>
          </cell>
          <cell r="F280">
            <v>212020.52229244364</v>
          </cell>
          <cell r="G280">
            <v>0</v>
          </cell>
          <cell r="H280">
            <v>737753.73240869329</v>
          </cell>
          <cell r="I280">
            <v>0</v>
          </cell>
          <cell r="J280">
            <v>0</v>
          </cell>
          <cell r="K280">
            <v>0</v>
          </cell>
          <cell r="L280">
            <v>28369.850686830297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978144.10538796731</v>
          </cell>
        </row>
        <row r="281">
          <cell r="C281" t="str">
            <v>Subtransmission Demand G</v>
          </cell>
          <cell r="D281" t="str">
            <v>DS.G</v>
          </cell>
          <cell r="E281">
            <v>0</v>
          </cell>
          <cell r="F281">
            <v>369760.05807748152</v>
          </cell>
          <cell r="G281">
            <v>0</v>
          </cell>
          <cell r="H281">
            <v>1278850.759408592</v>
          </cell>
          <cell r="I281">
            <v>0</v>
          </cell>
          <cell r="J281">
            <v>0</v>
          </cell>
          <cell r="K281">
            <v>0</v>
          </cell>
          <cell r="L281">
            <v>61087.010103005327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1709697.8275890788</v>
          </cell>
        </row>
        <row r="282">
          <cell r="C282" t="str">
            <v>Subtransmission Demand S</v>
          </cell>
          <cell r="D282" t="str">
            <v>DS.S</v>
          </cell>
          <cell r="E282">
            <v>0</v>
          </cell>
          <cell r="F282">
            <v>452096.42955121025</v>
          </cell>
          <cell r="G282">
            <v>0</v>
          </cell>
          <cell r="H282">
            <v>1170229.2659788486</v>
          </cell>
          <cell r="I282">
            <v>0</v>
          </cell>
          <cell r="J282">
            <v>0</v>
          </cell>
          <cell r="K282">
            <v>0</v>
          </cell>
          <cell r="L282">
            <v>65088.425073886494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1687414.1206039453</v>
          </cell>
        </row>
        <row r="283">
          <cell r="C283" t="str">
            <v>Subtransmission Demand (kVa)</v>
          </cell>
          <cell r="D283" t="str">
            <v>DSk</v>
          </cell>
          <cell r="E283">
            <v>0</v>
          </cell>
          <cell r="F283">
            <v>0</v>
          </cell>
          <cell r="G283">
            <v>4.4669999999999996</v>
          </cell>
          <cell r="H283">
            <v>6.2599999999999999E-3</v>
          </cell>
          <cell r="I283">
            <v>0</v>
          </cell>
          <cell r="J283">
            <v>0</v>
          </cell>
          <cell r="K283">
            <v>0</v>
          </cell>
          <cell r="L283">
            <v>2.9E-4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4.4735499999999995</v>
          </cell>
        </row>
        <row r="284">
          <cell r="C284" t="str">
            <v>New Tariff 5</v>
          </cell>
          <cell r="D284" t="str">
            <v/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</row>
        <row r="285">
          <cell r="C285" t="str">
            <v>New Tariff 6</v>
          </cell>
          <cell r="D285" t="str">
            <v/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</row>
        <row r="286">
          <cell r="C286" t="str">
            <v>New Tariff 7</v>
          </cell>
          <cell r="D286" t="str">
            <v/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</row>
        <row r="287">
          <cell r="C287" t="str">
            <v>New Tariff 8</v>
          </cell>
          <cell r="D287" t="str">
            <v/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</row>
        <row r="288">
          <cell r="C288" t="str">
            <v>New Tariff 9</v>
          </cell>
          <cell r="D288" t="str">
            <v/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</row>
        <row r="289">
          <cell r="C289" t="str">
            <v>New Tariff 10</v>
          </cell>
          <cell r="D289" t="str">
            <v/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</row>
        <row r="290">
          <cell r="C290" t="str">
            <v>New Tariff 11</v>
          </cell>
          <cell r="D290" t="str">
            <v/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</row>
        <row r="291">
          <cell r="C291" t="str">
            <v>Total Distribution Revenue</v>
          </cell>
          <cell r="E291">
            <v>16714367.879000001</v>
          </cell>
          <cell r="F291">
            <v>62514761.71749036</v>
          </cell>
          <cell r="G291">
            <v>245.29600000000002</v>
          </cell>
          <cell r="H291">
            <v>166614590.86454982</v>
          </cell>
          <cell r="I291">
            <v>96133727.256725848</v>
          </cell>
          <cell r="J291">
            <v>39081840.396588527</v>
          </cell>
          <cell r="K291">
            <v>27016986.237220887</v>
          </cell>
          <cell r="L291">
            <v>25073137.563943423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433149657.21151894</v>
          </cell>
        </row>
        <row r="299">
          <cell r="F299" t="str">
            <v>Revenue from demand charges</v>
          </cell>
          <cell r="H299" t="str">
            <v>Revenue from peak charges</v>
          </cell>
          <cell r="L299" t="str">
            <v>Revenue from off peak charges</v>
          </cell>
          <cell r="N299" t="str">
            <v>Summer Time of Use Tariffs</v>
          </cell>
          <cell r="R299" t="str">
            <v>Winter Time of use tariffs</v>
          </cell>
        </row>
        <row r="300">
          <cell r="C300" t="str">
            <v>Network Tariffs</v>
          </cell>
          <cell r="D300" t="str">
            <v>Network Tariff Category</v>
          </cell>
          <cell r="E300" t="str">
            <v>Standing revenue</v>
          </cell>
          <cell r="F300" t="str">
            <v>kW</v>
          </cell>
          <cell r="G300" t="str">
            <v>kVA</v>
          </cell>
          <cell r="H300" t="str">
            <v>Block1</v>
          </cell>
          <cell r="I300" t="str">
            <v>Block 2</v>
          </cell>
          <cell r="J300" t="str">
            <v>Block 3</v>
          </cell>
          <cell r="K300" t="str">
            <v>Block 4</v>
          </cell>
          <cell r="L300" t="str">
            <v>Block 1</v>
          </cell>
          <cell r="M300" t="str">
            <v>Block 2</v>
          </cell>
          <cell r="N300" t="str">
            <v>Block 1</v>
          </cell>
          <cell r="O300" t="str">
            <v>Block 2</v>
          </cell>
          <cell r="P300" t="str">
            <v>Block 3</v>
          </cell>
          <cell r="Q300" t="str">
            <v>Block 4</v>
          </cell>
          <cell r="R300" t="str">
            <v>Block1</v>
          </cell>
          <cell r="S300" t="str">
            <v>Block 2</v>
          </cell>
          <cell r="T300" t="str">
            <v>Block 3</v>
          </cell>
          <cell r="U300" t="str">
            <v>Block 4</v>
          </cell>
          <cell r="V300" t="str">
            <v>Total Revenue</v>
          </cell>
        </row>
        <row r="301">
          <cell r="E301" t="str">
            <v>$ pa</v>
          </cell>
          <cell r="F301" t="str">
            <v>$ pa</v>
          </cell>
          <cell r="G301" t="str">
            <v>$ pa</v>
          </cell>
          <cell r="H301" t="str">
            <v>$ pa</v>
          </cell>
          <cell r="I301" t="str">
            <v>$ pa</v>
          </cell>
          <cell r="J301" t="str">
            <v>$ pa</v>
          </cell>
          <cell r="K301" t="str">
            <v>$ pa</v>
          </cell>
          <cell r="L301" t="str">
            <v>$ pa</v>
          </cell>
          <cell r="M301" t="str">
            <v>$ pa</v>
          </cell>
          <cell r="N301" t="str">
            <v>$ pa</v>
          </cell>
          <cell r="O301" t="str">
            <v>$ pa</v>
          </cell>
          <cell r="P301" t="str">
            <v>$ pa</v>
          </cell>
          <cell r="Q301" t="str">
            <v>$ pa</v>
          </cell>
          <cell r="R301" t="str">
            <v>$ pa</v>
          </cell>
          <cell r="S301" t="str">
            <v>$ pa</v>
          </cell>
          <cell r="T301" t="str">
            <v>$ pa</v>
          </cell>
          <cell r="U301" t="str">
            <v>$ pa</v>
          </cell>
          <cell r="V301" t="str">
            <v>$ pa</v>
          </cell>
        </row>
        <row r="302">
          <cell r="C302" t="str">
            <v>Residential Single Rate</v>
          </cell>
          <cell r="D302" t="str">
            <v>D1</v>
          </cell>
          <cell r="E302">
            <v>12382683.994682146</v>
          </cell>
          <cell r="F302">
            <v>0</v>
          </cell>
          <cell r="G302">
            <v>0</v>
          </cell>
          <cell r="H302">
            <v>93757609.83519569</v>
          </cell>
          <cell r="I302">
            <v>55226975.053838387</v>
          </cell>
          <cell r="J302">
            <v>1903757.2245026035</v>
          </cell>
          <cell r="K302">
            <v>426741.298344034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163697767.40656286</v>
          </cell>
        </row>
        <row r="303">
          <cell r="C303" t="str">
            <v>ClimateSaver</v>
          </cell>
          <cell r="D303" t="str">
            <v>D1.CS</v>
          </cell>
          <cell r="E303">
            <v>0</v>
          </cell>
          <cell r="F303">
            <v>0</v>
          </cell>
          <cell r="G303">
            <v>0</v>
          </cell>
          <cell r="H303">
            <v>798572.59942784579</v>
          </cell>
          <cell r="I303">
            <v>222920.03297654667</v>
          </cell>
          <cell r="J303">
            <v>5289.9499168164084</v>
          </cell>
          <cell r="K303">
            <v>7.8699924197666515</v>
          </cell>
          <cell r="L303">
            <v>611961.46633822646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1638751.9186518551</v>
          </cell>
        </row>
        <row r="304">
          <cell r="C304" t="str">
            <v>ClimateSaver Interval</v>
          </cell>
          <cell r="D304" t="str">
            <v>D3.CS</v>
          </cell>
          <cell r="E304">
            <v>0</v>
          </cell>
          <cell r="F304">
            <v>0</v>
          </cell>
          <cell r="G304">
            <v>0</v>
          </cell>
          <cell r="H304">
            <v>230330.71316374588</v>
          </cell>
          <cell r="I304">
            <v>67177.754483366705</v>
          </cell>
          <cell r="J304">
            <v>961.93216213412745</v>
          </cell>
          <cell r="K304">
            <v>418.47179992453266</v>
          </cell>
          <cell r="L304">
            <v>216983.51337334659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515872.3849825178</v>
          </cell>
        </row>
        <row r="305">
          <cell r="C305" t="str">
            <v>New Tariff 3</v>
          </cell>
          <cell r="D305" t="str">
            <v/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</row>
        <row r="306">
          <cell r="C306" t="str">
            <v>New Tariff 4</v>
          </cell>
          <cell r="D306" t="str">
            <v/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C307" t="str">
            <v>New Tariff 5</v>
          </cell>
          <cell r="D307" t="str">
            <v/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C308" t="str">
            <v>New Tariff 6</v>
          </cell>
          <cell r="D308" t="str">
            <v/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</row>
        <row r="309">
          <cell r="C309" t="str">
            <v>New Tariff 7</v>
          </cell>
          <cell r="D309" t="str">
            <v/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</row>
        <row r="310">
          <cell r="C310" t="str">
            <v>New Tariff 8</v>
          </cell>
          <cell r="D310" t="str">
            <v/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</row>
        <row r="311">
          <cell r="C311" t="str">
            <v>New Tariff 9</v>
          </cell>
          <cell r="D311" t="str">
            <v/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C312" t="str">
            <v>New Tariff 10</v>
          </cell>
          <cell r="D312" t="str">
            <v/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</row>
        <row r="313">
          <cell r="C313" t="str">
            <v>New Tariff 11</v>
          </cell>
          <cell r="D313" t="str">
            <v/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</row>
        <row r="314">
          <cell r="C314" t="str">
            <v>Residential Two Rate 5d</v>
          </cell>
          <cell r="D314" t="str">
            <v>D2</v>
          </cell>
          <cell r="E314">
            <v>1535865.7347833717</v>
          </cell>
          <cell r="F314">
            <v>0</v>
          </cell>
          <cell r="G314">
            <v>0</v>
          </cell>
          <cell r="H314">
            <v>11551098.636298118</v>
          </cell>
          <cell r="I314">
            <v>3053685.3001694218</v>
          </cell>
          <cell r="J314">
            <v>101661.84939574264</v>
          </cell>
          <cell r="K314">
            <v>34980.577785863497</v>
          </cell>
          <cell r="L314">
            <v>2230463.4928311319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18507755.591263648</v>
          </cell>
        </row>
        <row r="315">
          <cell r="C315" t="str">
            <v>Docklands Two Rate 5d</v>
          </cell>
          <cell r="D315" t="str">
            <v>D2.DK</v>
          </cell>
          <cell r="E315">
            <v>18368.794840206712</v>
          </cell>
          <cell r="F315">
            <v>0</v>
          </cell>
          <cell r="G315">
            <v>0</v>
          </cell>
          <cell r="H315">
            <v>182936.63319226808</v>
          </cell>
          <cell r="I315">
            <v>48246.843855232124</v>
          </cell>
          <cell r="J315">
            <v>11479.460046210745</v>
          </cell>
          <cell r="K315">
            <v>7139.6936022798682</v>
          </cell>
          <cell r="L315">
            <v>23347.260921926634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291518.68645812414</v>
          </cell>
        </row>
        <row r="316">
          <cell r="C316" t="str">
            <v>Residential Interval</v>
          </cell>
          <cell r="D316" t="str">
            <v>D3</v>
          </cell>
          <cell r="E316">
            <v>410354.99590344413</v>
          </cell>
          <cell r="F316">
            <v>0</v>
          </cell>
          <cell r="G316">
            <v>0</v>
          </cell>
          <cell r="H316">
            <v>3121816.302625976</v>
          </cell>
          <cell r="I316">
            <v>1143280.9099500356</v>
          </cell>
          <cell r="J316">
            <v>101204.2498355257</v>
          </cell>
          <cell r="K316">
            <v>104317.14191184421</v>
          </cell>
          <cell r="L316">
            <v>369063.25652837835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5250036.8567552036</v>
          </cell>
        </row>
        <row r="317">
          <cell r="C317" t="str">
            <v>Residential AMI</v>
          </cell>
          <cell r="D317" t="str">
            <v>D4</v>
          </cell>
          <cell r="E317">
            <v>62477.565770045301</v>
          </cell>
          <cell r="F317">
            <v>0</v>
          </cell>
          <cell r="G317">
            <v>0</v>
          </cell>
          <cell r="H317">
            <v>513618.60500872479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576096.17077877012</v>
          </cell>
        </row>
        <row r="318">
          <cell r="C318" t="str">
            <v>Residential Docklands AMI</v>
          </cell>
          <cell r="D318" t="str">
            <v>D4.DK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C319" t="str">
            <v>New Tariff 5</v>
          </cell>
          <cell r="D319" t="str">
            <v/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C320" t="str">
            <v>New Tariff 6</v>
          </cell>
          <cell r="D320" t="str">
            <v/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</row>
        <row r="321">
          <cell r="C321" t="str">
            <v>New Tariff 7</v>
          </cell>
          <cell r="D321" t="str">
            <v/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C322" t="str">
            <v>New Tariff 8</v>
          </cell>
          <cell r="D322" t="str">
            <v/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</row>
        <row r="323">
          <cell r="C323" t="str">
            <v>New Tariff 9</v>
          </cell>
          <cell r="D323" t="str">
            <v/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</row>
        <row r="324">
          <cell r="C324" t="str">
            <v>New Tariff 10</v>
          </cell>
          <cell r="D324" t="str">
            <v/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5">
          <cell r="C325" t="str">
            <v>New Tariff 11</v>
          </cell>
          <cell r="D325" t="str">
            <v/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</row>
        <row r="326">
          <cell r="C326" t="str">
            <v>Dedicated circuit</v>
          </cell>
          <cell r="D326" t="str">
            <v>DD1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1313021.8565235841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1313021.8565235841</v>
          </cell>
        </row>
        <row r="327">
          <cell r="C327" t="str">
            <v>Hot Water Interval</v>
          </cell>
          <cell r="D327" t="str">
            <v>D3.HW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33190.140814469385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33190.140814469385</v>
          </cell>
        </row>
        <row r="328">
          <cell r="C328" t="str">
            <v>Dedicated Circuit AMI - Slab Heat</v>
          </cell>
          <cell r="D328" t="str">
            <v>DCSH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2.4848672416070655E-3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2.4848672416070655E-3</v>
          </cell>
        </row>
        <row r="329">
          <cell r="C329" t="str">
            <v>Dedicated Circuit AMI - Hot Water</v>
          </cell>
          <cell r="D329" t="str">
            <v>DCHW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2.4848672416070655E-3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2.4848672416070655E-3</v>
          </cell>
        </row>
        <row r="330">
          <cell r="C330" t="str">
            <v>New Tariff 4</v>
          </cell>
          <cell r="D330" t="str">
            <v/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31">
          <cell r="C331" t="str">
            <v>New Tariff 5</v>
          </cell>
          <cell r="D331" t="str">
            <v/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</row>
        <row r="332">
          <cell r="C332" t="str">
            <v>New Tariff 6</v>
          </cell>
          <cell r="D332" t="str">
            <v/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</row>
        <row r="333">
          <cell r="C333" t="str">
            <v>New Tariff 7</v>
          </cell>
          <cell r="D333" t="str">
            <v/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</row>
        <row r="334">
          <cell r="C334" t="str">
            <v>New Tariff 8</v>
          </cell>
          <cell r="D334" t="str">
            <v/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</row>
        <row r="335">
          <cell r="C335" t="str">
            <v>New Tariff 9</v>
          </cell>
          <cell r="D335" t="str">
            <v/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</row>
        <row r="336">
          <cell r="C336" t="str">
            <v>New Tariff 10</v>
          </cell>
          <cell r="D336" t="str">
            <v/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</row>
        <row r="337">
          <cell r="C337" t="str">
            <v>New Tariff 11</v>
          </cell>
          <cell r="D337" t="str">
            <v/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</row>
        <row r="338">
          <cell r="C338" t="str">
            <v>Non-Residential Single Rate</v>
          </cell>
          <cell r="D338" t="str">
            <v>ND1</v>
          </cell>
          <cell r="E338">
            <v>1082703.0606996452</v>
          </cell>
          <cell r="F338">
            <v>0</v>
          </cell>
          <cell r="G338">
            <v>0</v>
          </cell>
          <cell r="H338">
            <v>5172221.2095022732</v>
          </cell>
          <cell r="I338">
            <v>7998641.9527678536</v>
          </cell>
          <cell r="J338">
            <v>5007918.6411699913</v>
          </cell>
          <cell r="K338">
            <v>2045868.2386569327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21307353.1027967</v>
          </cell>
        </row>
        <row r="339">
          <cell r="C339" t="str">
            <v>Non-Residential Single Rate (R)</v>
          </cell>
          <cell r="D339" t="str">
            <v>ND1.R</v>
          </cell>
          <cell r="E339">
            <v>0</v>
          </cell>
          <cell r="F339">
            <v>0</v>
          </cell>
          <cell r="G339">
            <v>0</v>
          </cell>
          <cell r="H339">
            <v>5.9189999999999993E-2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5.9189999999999993E-2</v>
          </cell>
        </row>
        <row r="340">
          <cell r="C340" t="str">
            <v>New Tariff 2</v>
          </cell>
          <cell r="D340" t="str">
            <v/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</row>
        <row r="341">
          <cell r="C341" t="str">
            <v>New Tariff 3</v>
          </cell>
          <cell r="D341" t="str">
            <v/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</row>
        <row r="342">
          <cell r="C342" t="str">
            <v>New Tariff 4</v>
          </cell>
          <cell r="D342" t="str">
            <v/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</row>
        <row r="343">
          <cell r="C343" t="str">
            <v>New Tariff 5</v>
          </cell>
          <cell r="D343" t="str">
            <v/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C344" t="str">
            <v>New Tariff 6</v>
          </cell>
          <cell r="D344" t="str">
            <v/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</row>
        <row r="345">
          <cell r="C345" t="str">
            <v>New Tariff 7</v>
          </cell>
          <cell r="D345" t="str">
            <v/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</row>
        <row r="346">
          <cell r="C346" t="str">
            <v>New Tariff 8</v>
          </cell>
          <cell r="D346" t="str">
            <v/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C347" t="str">
            <v>New Tariff 9</v>
          </cell>
          <cell r="D347" t="str">
            <v/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C348" t="str">
            <v>New Tariff 10</v>
          </cell>
          <cell r="D348" t="str">
            <v/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</row>
        <row r="349">
          <cell r="C349" t="str">
            <v>New Tariff 11</v>
          </cell>
          <cell r="D349" t="str">
            <v/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</row>
        <row r="350">
          <cell r="C350" t="str">
            <v>Non-Residential Two Rate 5d</v>
          </cell>
          <cell r="D350" t="str">
            <v>ND2</v>
          </cell>
          <cell r="E350">
            <v>1075387.4531200989</v>
          </cell>
          <cell r="F350">
            <v>0</v>
          </cell>
          <cell r="G350">
            <v>0</v>
          </cell>
          <cell r="H350">
            <v>9161447.2225159928</v>
          </cell>
          <cell r="I350">
            <v>22218911.158210553</v>
          </cell>
          <cell r="J350">
            <v>25511752.018530808</v>
          </cell>
          <cell r="K350">
            <v>18235159.317611083</v>
          </cell>
          <cell r="L350">
            <v>5022325.7094623763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81224982.879450917</v>
          </cell>
        </row>
        <row r="351">
          <cell r="C351" t="str">
            <v>Business Sunraysia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7.9939999999999997E-2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7.9939999999999997E-2</v>
          </cell>
        </row>
        <row r="352">
          <cell r="C352" t="str">
            <v>Non-Residential Interval</v>
          </cell>
          <cell r="D352" t="str">
            <v>ND5</v>
          </cell>
          <cell r="E352">
            <v>185214.86995887669</v>
          </cell>
          <cell r="F352">
            <v>0</v>
          </cell>
          <cell r="G352">
            <v>0</v>
          </cell>
          <cell r="H352">
            <v>1438211.7045171349</v>
          </cell>
          <cell r="I352">
            <v>3275627.2535303407</v>
          </cell>
          <cell r="J352">
            <v>3656296.3761876603</v>
          </cell>
          <cell r="K352">
            <v>2300095.9883929254</v>
          </cell>
          <cell r="L352">
            <v>706224.62175793352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11561670.814344872</v>
          </cell>
        </row>
        <row r="353">
          <cell r="C353" t="str">
            <v>Non-Residential AMI</v>
          </cell>
          <cell r="D353" t="str">
            <v>ND7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</row>
        <row r="354">
          <cell r="C354" t="str">
            <v>New Tariff 4</v>
          </cell>
          <cell r="D354" t="str">
            <v/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C355" t="str">
            <v>New Tariff 5</v>
          </cell>
          <cell r="D355" t="str">
            <v/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C356" t="str">
            <v>New Tariff 6</v>
          </cell>
          <cell r="D356" t="str">
            <v/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</row>
        <row r="357">
          <cell r="C357" t="str">
            <v>New Tariff 7</v>
          </cell>
          <cell r="D357" t="str">
            <v/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</row>
        <row r="358">
          <cell r="C358" t="str">
            <v>New Tariff 8</v>
          </cell>
          <cell r="D358" t="str">
            <v/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</row>
        <row r="359">
          <cell r="C359" t="str">
            <v>New Tariff 9</v>
          </cell>
          <cell r="D359" t="str">
            <v/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</row>
        <row r="360">
          <cell r="C360" t="str">
            <v>New Tariff 10</v>
          </cell>
          <cell r="D360" t="str">
            <v/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</row>
        <row r="361">
          <cell r="C361" t="str">
            <v>New Tariff 11</v>
          </cell>
          <cell r="D361" t="str">
            <v/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</row>
        <row r="362">
          <cell r="C362" t="str">
            <v>Non-Residential Two Rate 7d</v>
          </cell>
          <cell r="D362" t="str">
            <v>ND3</v>
          </cell>
          <cell r="E362">
            <v>303855.37118155614</v>
          </cell>
          <cell r="F362">
            <v>0</v>
          </cell>
          <cell r="G362">
            <v>0</v>
          </cell>
          <cell r="H362">
            <v>1562887.3377809385</v>
          </cell>
          <cell r="I362">
            <v>3287829.8242470855</v>
          </cell>
          <cell r="J362">
            <v>3332886.4635181185</v>
          </cell>
          <cell r="K362">
            <v>4191970.0774335931</v>
          </cell>
          <cell r="L362">
            <v>544634.64088824531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13224063.715049537</v>
          </cell>
        </row>
        <row r="363">
          <cell r="C363" t="str">
            <v>New Tariff  1</v>
          </cell>
          <cell r="D363" t="str">
            <v/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</row>
        <row r="364">
          <cell r="C364" t="str">
            <v>New Tariff  2</v>
          </cell>
          <cell r="D364" t="str">
            <v/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C365" t="str">
            <v>New Tariff  3</v>
          </cell>
          <cell r="D365" t="str">
            <v/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C366" t="str">
            <v>New Tariff  4</v>
          </cell>
          <cell r="D366" t="str">
            <v/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C367" t="str">
            <v>New Tariff  5</v>
          </cell>
          <cell r="D367" t="str">
            <v/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</row>
        <row r="368">
          <cell r="C368" t="str">
            <v>New Tariff  6</v>
          </cell>
          <cell r="D368" t="str">
            <v/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</row>
        <row r="369">
          <cell r="C369" t="str">
            <v>New Tariff  7</v>
          </cell>
          <cell r="D369" t="str">
            <v/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</row>
        <row r="370">
          <cell r="C370" t="str">
            <v>New Tariff  8</v>
          </cell>
          <cell r="D370" t="str">
            <v/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C371" t="str">
            <v>New Tariff  9</v>
          </cell>
          <cell r="D371" t="str">
            <v/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</row>
        <row r="372">
          <cell r="C372" t="str">
            <v>New Tariff  10</v>
          </cell>
          <cell r="D372" t="str">
            <v/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</row>
        <row r="373">
          <cell r="C373" t="str">
            <v>New Tariff  11</v>
          </cell>
          <cell r="D373" t="str">
            <v/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</row>
        <row r="374">
          <cell r="C374" t="str">
            <v>Unmetered supplies</v>
          </cell>
          <cell r="D374" t="str">
            <v>PL2</v>
          </cell>
          <cell r="E374">
            <v>0</v>
          </cell>
          <cell r="F374">
            <v>0</v>
          </cell>
          <cell r="G374">
            <v>0</v>
          </cell>
          <cell r="H374">
            <v>2678327.9304366093</v>
          </cell>
          <cell r="I374">
            <v>0</v>
          </cell>
          <cell r="J374">
            <v>0</v>
          </cell>
          <cell r="K374">
            <v>0</v>
          </cell>
          <cell r="L374">
            <v>1488675.4304913296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4167003.3609279389</v>
          </cell>
        </row>
        <row r="375">
          <cell r="C375" t="str">
            <v>New Tariff 1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</row>
        <row r="376">
          <cell r="C376" t="str">
            <v>New Tariff 2</v>
          </cell>
          <cell r="D376" t="str">
            <v/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</row>
        <row r="377">
          <cell r="C377" t="str">
            <v>Large Low Voltage Demand (kVa)</v>
          </cell>
          <cell r="D377" t="str">
            <v>DLk</v>
          </cell>
          <cell r="E377">
            <v>0</v>
          </cell>
          <cell r="F377">
            <v>0</v>
          </cell>
          <cell r="G377">
            <v>56.753392601129732</v>
          </cell>
          <cell r="H377">
            <v>1.9353255340288131E-2</v>
          </cell>
          <cell r="I377">
            <v>0</v>
          </cell>
          <cell r="J377">
            <v>0</v>
          </cell>
          <cell r="K377">
            <v>0</v>
          </cell>
          <cell r="L377">
            <v>1.1802745653253852E-2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56.784548602123273</v>
          </cell>
        </row>
        <row r="378">
          <cell r="C378" t="str">
            <v>Large Low Voltage Demand Docklands (kVa)</v>
          </cell>
          <cell r="D378" t="str">
            <v>DLDKk</v>
          </cell>
          <cell r="E378">
            <v>0</v>
          </cell>
          <cell r="F378">
            <v>0</v>
          </cell>
          <cell r="G378">
            <v>48.609064947157435</v>
          </cell>
          <cell r="H378">
            <v>1.3132203676105318E-2</v>
          </cell>
          <cell r="I378">
            <v>0</v>
          </cell>
          <cell r="J378">
            <v>0</v>
          </cell>
          <cell r="K378">
            <v>0</v>
          </cell>
          <cell r="L378">
            <v>1.1325764530551417E-2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48.633522915364097</v>
          </cell>
        </row>
        <row r="379">
          <cell r="C379" t="str">
            <v>Large Low Voltage Demand CXX (kVa)</v>
          </cell>
          <cell r="D379" t="str">
            <v>DLCXXk</v>
          </cell>
          <cell r="E379">
            <v>0</v>
          </cell>
          <cell r="F379">
            <v>0</v>
          </cell>
          <cell r="G379">
            <v>65.04317154336735</v>
          </cell>
          <cell r="H379">
            <v>2.2854499751614511E-2</v>
          </cell>
          <cell r="I379">
            <v>0</v>
          </cell>
          <cell r="J379">
            <v>0</v>
          </cell>
          <cell r="K379">
            <v>0</v>
          </cell>
          <cell r="L379">
            <v>1.3659927471435669E-2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65.079685970590404</v>
          </cell>
        </row>
        <row r="380">
          <cell r="C380" t="str">
            <v>New Tariff 6</v>
          </cell>
          <cell r="D380" t="str">
            <v/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C381" t="str">
            <v>New Tariff 7</v>
          </cell>
          <cell r="D381" t="str">
            <v/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</row>
        <row r="382">
          <cell r="C382" t="str">
            <v>New Tariff 8</v>
          </cell>
          <cell r="D382" t="str">
            <v/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</row>
        <row r="383">
          <cell r="C383" t="str">
            <v>New Tariff 9</v>
          </cell>
          <cell r="D383" t="str">
            <v/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C384" t="str">
            <v>New Tariff 10</v>
          </cell>
          <cell r="D384" t="str">
            <v/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</row>
        <row r="385">
          <cell r="C385" t="str">
            <v>New Tariff 11</v>
          </cell>
          <cell r="D385" t="str">
            <v/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</row>
        <row r="386">
          <cell r="C386" t="str">
            <v>Large Low Voltage Demand</v>
          </cell>
          <cell r="D386" t="str">
            <v>DL</v>
          </cell>
          <cell r="E386">
            <v>0</v>
          </cell>
          <cell r="F386">
            <v>19753170.201570969</v>
          </cell>
          <cell r="G386">
            <v>0</v>
          </cell>
          <cell r="H386">
            <v>10847955.984166555</v>
          </cell>
          <cell r="I386">
            <v>0</v>
          </cell>
          <cell r="J386">
            <v>0</v>
          </cell>
          <cell r="K386">
            <v>0</v>
          </cell>
          <cell r="L386">
            <v>4814723.1114191236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35415849.297156647</v>
          </cell>
        </row>
        <row r="387">
          <cell r="C387" t="str">
            <v>Large Low Voltage Demand A</v>
          </cell>
          <cell r="D387" t="str">
            <v>DL.A</v>
          </cell>
          <cell r="E387">
            <v>0</v>
          </cell>
          <cell r="F387">
            <v>74491.01081748525</v>
          </cell>
          <cell r="G387">
            <v>0</v>
          </cell>
          <cell r="H387">
            <v>56234.200702521295</v>
          </cell>
          <cell r="I387">
            <v>0</v>
          </cell>
          <cell r="J387">
            <v>0</v>
          </cell>
          <cell r="K387">
            <v>0</v>
          </cell>
          <cell r="L387">
            <v>30772.557616367987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161497.76913637453</v>
          </cell>
        </row>
        <row r="388">
          <cell r="C388" t="str">
            <v>Large Low Voltage Demand C</v>
          </cell>
          <cell r="D388" t="str">
            <v>DL.C</v>
          </cell>
          <cell r="E388">
            <v>0</v>
          </cell>
          <cell r="F388">
            <v>12753910.664303064</v>
          </cell>
          <cell r="G388">
            <v>0</v>
          </cell>
          <cell r="H388">
            <v>8190581.4590293905</v>
          </cell>
          <cell r="I388">
            <v>0</v>
          </cell>
          <cell r="J388">
            <v>0</v>
          </cell>
          <cell r="K388">
            <v>0</v>
          </cell>
          <cell r="L388">
            <v>3210509.3327938677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24155001.456126325</v>
          </cell>
        </row>
        <row r="389">
          <cell r="C389" t="str">
            <v>Large Low Voltage Demand S</v>
          </cell>
          <cell r="D389" t="str">
            <v>DL.S</v>
          </cell>
          <cell r="E389">
            <v>0</v>
          </cell>
          <cell r="F389">
            <v>1109277.871479101</v>
          </cell>
          <cell r="G389">
            <v>0</v>
          </cell>
          <cell r="H389">
            <v>438783.58676618047</v>
          </cell>
          <cell r="I389">
            <v>0</v>
          </cell>
          <cell r="J389">
            <v>0</v>
          </cell>
          <cell r="K389">
            <v>0</v>
          </cell>
          <cell r="L389">
            <v>163794.00273478162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1711855.4609800633</v>
          </cell>
        </row>
        <row r="390">
          <cell r="C390" t="str">
            <v>Large Low Voltage Demand Docklands</v>
          </cell>
          <cell r="D390" t="str">
            <v>DL.DK</v>
          </cell>
          <cell r="E390">
            <v>0</v>
          </cell>
          <cell r="F390">
            <v>107576.4346206279</v>
          </cell>
          <cell r="G390">
            <v>0</v>
          </cell>
          <cell r="H390">
            <v>56768.552765516921</v>
          </cell>
          <cell r="I390">
            <v>0</v>
          </cell>
          <cell r="J390">
            <v>0</v>
          </cell>
          <cell r="K390">
            <v>0</v>
          </cell>
          <cell r="L390">
            <v>49751.09105965386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214096.07844579866</v>
          </cell>
        </row>
        <row r="391">
          <cell r="C391" t="str">
            <v>Large Low Voltage Demand CXX</v>
          </cell>
          <cell r="D391" t="str">
            <v>DL.CXX</v>
          </cell>
          <cell r="E391">
            <v>0</v>
          </cell>
          <cell r="F391">
            <v>7083273.2041152557</v>
          </cell>
          <cell r="G391">
            <v>0</v>
          </cell>
          <cell r="H391">
            <v>4086811.9129702025</v>
          </cell>
          <cell r="I391">
            <v>0</v>
          </cell>
          <cell r="J391">
            <v>0</v>
          </cell>
          <cell r="K391">
            <v>0</v>
          </cell>
          <cell r="L391">
            <v>1710026.6897155789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12880111.806801038</v>
          </cell>
        </row>
        <row r="392">
          <cell r="C392" t="str">
            <v>Large Low Voltage Demand EN.R</v>
          </cell>
          <cell r="D392" t="str">
            <v>DL.R</v>
          </cell>
          <cell r="E392">
            <v>0</v>
          </cell>
          <cell r="F392">
            <v>17.178372753787112</v>
          </cell>
          <cell r="G392">
            <v>0</v>
          </cell>
          <cell r="H392">
            <v>2.1636675608544466E-2</v>
          </cell>
          <cell r="I392">
            <v>0</v>
          </cell>
          <cell r="J392">
            <v>0</v>
          </cell>
          <cell r="K392">
            <v>0</v>
          </cell>
          <cell r="L392">
            <v>3.1518953683099581E-3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17.203161324763965</v>
          </cell>
        </row>
        <row r="393">
          <cell r="C393" t="str">
            <v>Large Low Voltage Demand EN.NR</v>
          </cell>
          <cell r="D393" t="str">
            <v>DL.NR</v>
          </cell>
          <cell r="E393">
            <v>0</v>
          </cell>
          <cell r="F393">
            <v>164992.06652380442</v>
          </cell>
          <cell r="G393">
            <v>0</v>
          </cell>
          <cell r="H393">
            <v>211480.51367311002</v>
          </cell>
          <cell r="I393">
            <v>0</v>
          </cell>
          <cell r="J393">
            <v>0</v>
          </cell>
          <cell r="K393">
            <v>0</v>
          </cell>
          <cell r="L393">
            <v>81106.083734728221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457578.66393164266</v>
          </cell>
        </row>
        <row r="394">
          <cell r="C394" t="str">
            <v>Large Low Voltage Demand EN.R CXX</v>
          </cell>
          <cell r="D394" t="str">
            <v>DL.CXXR</v>
          </cell>
          <cell r="E394">
            <v>0</v>
          </cell>
          <cell r="F394">
            <v>4970.9470976915354</v>
          </cell>
          <cell r="G394">
            <v>0</v>
          </cell>
          <cell r="H394">
            <v>35.830334807749637</v>
          </cell>
          <cell r="I394">
            <v>0</v>
          </cell>
          <cell r="J394">
            <v>0</v>
          </cell>
          <cell r="K394">
            <v>0</v>
          </cell>
          <cell r="L394">
            <v>23.132193443702658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5029.909625942988</v>
          </cell>
        </row>
        <row r="395">
          <cell r="C395" t="str">
            <v>Large Low Voltage Demand EN.NR CXX</v>
          </cell>
          <cell r="D395" t="str">
            <v>DL.CXXNR</v>
          </cell>
          <cell r="E395">
            <v>0</v>
          </cell>
          <cell r="F395">
            <v>18.028413077498609</v>
          </cell>
          <cell r="G395">
            <v>0</v>
          </cell>
          <cell r="H395">
            <v>2.1636675608544466E-2</v>
          </cell>
          <cell r="I395">
            <v>0</v>
          </cell>
          <cell r="J395">
            <v>0</v>
          </cell>
          <cell r="K395">
            <v>0</v>
          </cell>
          <cell r="L395">
            <v>5.4896990429457934E-3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18.0555394521501</v>
          </cell>
        </row>
        <row r="396">
          <cell r="C396" t="str">
            <v>New Tariff 10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</row>
        <row r="397">
          <cell r="C397" t="str">
            <v>New Tariff 11</v>
          </cell>
          <cell r="D397" t="str">
            <v/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</row>
        <row r="398">
          <cell r="C398" t="str">
            <v>High Voltage Demand</v>
          </cell>
          <cell r="D398" t="str">
            <v>DH</v>
          </cell>
          <cell r="E398">
            <v>0</v>
          </cell>
          <cell r="F398">
            <v>12650623.317159647</v>
          </cell>
          <cell r="G398">
            <v>0</v>
          </cell>
          <cell r="H398">
            <v>6249212.4744710252</v>
          </cell>
          <cell r="I398">
            <v>0</v>
          </cell>
          <cell r="J398">
            <v>0</v>
          </cell>
          <cell r="K398">
            <v>0</v>
          </cell>
          <cell r="L398">
            <v>1516390.0156035079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20416225.807234179</v>
          </cell>
        </row>
        <row r="399">
          <cell r="C399" t="str">
            <v>High Voltage Demand A</v>
          </cell>
          <cell r="D399" t="str">
            <v>DH.A</v>
          </cell>
          <cell r="E399">
            <v>0</v>
          </cell>
          <cell r="F399">
            <v>130639.57077888987</v>
          </cell>
          <cell r="G399">
            <v>0</v>
          </cell>
          <cell r="H399">
            <v>44605.018773893804</v>
          </cell>
          <cell r="I399">
            <v>0</v>
          </cell>
          <cell r="J399">
            <v>0</v>
          </cell>
          <cell r="K399">
            <v>0</v>
          </cell>
          <cell r="L399">
            <v>12925.968613986874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188170.55816677056</v>
          </cell>
        </row>
        <row r="400">
          <cell r="C400" t="str">
            <v>High Voltage Demand C</v>
          </cell>
          <cell r="D400" t="str">
            <v>DH.C</v>
          </cell>
          <cell r="E400">
            <v>0</v>
          </cell>
          <cell r="F400">
            <v>6273289.1161744008</v>
          </cell>
          <cell r="G400">
            <v>0</v>
          </cell>
          <cell r="H400">
            <v>3480684.2548711952</v>
          </cell>
          <cell r="I400">
            <v>0</v>
          </cell>
          <cell r="J400">
            <v>0</v>
          </cell>
          <cell r="K400">
            <v>0</v>
          </cell>
          <cell r="L400">
            <v>853012.48645295273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10606985.857498549</v>
          </cell>
        </row>
        <row r="401">
          <cell r="C401" t="str">
            <v>High Voltage Demand D1</v>
          </cell>
          <cell r="D401" t="str">
            <v>DH.D1</v>
          </cell>
          <cell r="E401">
            <v>0</v>
          </cell>
          <cell r="F401">
            <v>701658.7872011998</v>
          </cell>
          <cell r="G401">
            <v>0</v>
          </cell>
          <cell r="H401">
            <v>253271.82169570308</v>
          </cell>
          <cell r="I401">
            <v>0</v>
          </cell>
          <cell r="J401">
            <v>0</v>
          </cell>
          <cell r="K401">
            <v>0</v>
          </cell>
          <cell r="L401">
            <v>85578.226336250038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1040508.835233153</v>
          </cell>
        </row>
        <row r="402">
          <cell r="C402" t="str">
            <v>High Voltage Demand D2</v>
          </cell>
          <cell r="D402" t="str">
            <v>DH.D2</v>
          </cell>
          <cell r="E402">
            <v>0</v>
          </cell>
          <cell r="F402">
            <v>450558.54784837324</v>
          </cell>
          <cell r="G402">
            <v>0</v>
          </cell>
          <cell r="H402">
            <v>68990.352781203343</v>
          </cell>
          <cell r="I402">
            <v>0</v>
          </cell>
          <cell r="J402">
            <v>0</v>
          </cell>
          <cell r="K402">
            <v>0</v>
          </cell>
          <cell r="L402">
            <v>75129.356221426977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594678.25685100351</v>
          </cell>
        </row>
        <row r="403">
          <cell r="C403" t="str">
            <v>High Voltage Demand Docklands</v>
          </cell>
          <cell r="D403" t="str">
            <v>DH.DK</v>
          </cell>
          <cell r="E403">
            <v>0</v>
          </cell>
          <cell r="F403">
            <v>27394.807398344659</v>
          </cell>
          <cell r="G403">
            <v>0</v>
          </cell>
          <cell r="H403">
            <v>10896.819147262697</v>
          </cell>
          <cell r="I403">
            <v>0</v>
          </cell>
          <cell r="J403">
            <v>0</v>
          </cell>
          <cell r="K403">
            <v>0</v>
          </cell>
          <cell r="L403">
            <v>2059.4015596003005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40351.028105207661</v>
          </cell>
        </row>
        <row r="404">
          <cell r="C404" t="str">
            <v>High Voltage Demand D3</v>
          </cell>
          <cell r="D404" t="str">
            <v>DH.D3</v>
          </cell>
          <cell r="E404">
            <v>0</v>
          </cell>
          <cell r="F404">
            <v>511015.72134783195</v>
          </cell>
          <cell r="G404">
            <v>0</v>
          </cell>
          <cell r="H404">
            <v>157827.60645246599</v>
          </cell>
          <cell r="I404">
            <v>0</v>
          </cell>
          <cell r="J404">
            <v>0</v>
          </cell>
          <cell r="K404">
            <v>0</v>
          </cell>
          <cell r="L404">
            <v>21012.382081181815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689855.70988147974</v>
          </cell>
        </row>
        <row r="405">
          <cell r="C405" t="str">
            <v>High Voltage Demand D4</v>
          </cell>
          <cell r="D405" t="str">
            <v>DH.D4</v>
          </cell>
          <cell r="E405">
            <v>0</v>
          </cell>
          <cell r="F405">
            <v>297783.48586801847</v>
          </cell>
          <cell r="G405">
            <v>0</v>
          </cell>
          <cell r="H405">
            <v>171558.72899793345</v>
          </cell>
          <cell r="I405">
            <v>0</v>
          </cell>
          <cell r="J405">
            <v>0</v>
          </cell>
          <cell r="K405">
            <v>0</v>
          </cell>
          <cell r="L405">
            <v>56384.610212250591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525726.82507820253</v>
          </cell>
        </row>
        <row r="406">
          <cell r="C406" t="str">
            <v>High Voltage Demand D5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6.5799999999999999E-3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6.5799999999999999E-3</v>
          </cell>
        </row>
        <row r="407">
          <cell r="C407" t="str">
            <v>High Voltage Demand EN.R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1.375431707317073E-2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1.375431707317073E-2</v>
          </cell>
        </row>
        <row r="408">
          <cell r="C408" t="str">
            <v>High Voltage Demand EN.NR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1.375431707317073E-2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1.375431707317073E-2</v>
          </cell>
        </row>
        <row r="409">
          <cell r="C409" t="str">
            <v>New Tariff 11</v>
          </cell>
          <cell r="D409" t="str">
            <v/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</row>
        <row r="410">
          <cell r="C410" t="str">
            <v>New Tariff 1</v>
          </cell>
          <cell r="D410" t="str">
            <v/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</row>
        <row r="411">
          <cell r="C411" t="str">
            <v>New Tariff 2</v>
          </cell>
          <cell r="D411" t="str">
            <v/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C412" t="str">
            <v>High Voltage Demand (kVa)</v>
          </cell>
          <cell r="D412" t="str">
            <v>DHk</v>
          </cell>
          <cell r="E412">
            <v>0</v>
          </cell>
          <cell r="F412">
            <v>0</v>
          </cell>
          <cell r="G412">
            <v>48.152656214606765</v>
          </cell>
          <cell r="H412">
            <v>1.2162242276422763E-2</v>
          </cell>
          <cell r="I412">
            <v>0</v>
          </cell>
          <cell r="J412">
            <v>0</v>
          </cell>
          <cell r="K412">
            <v>0</v>
          </cell>
          <cell r="L412">
            <v>3.2849138211382112E-3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48.16810337070433</v>
          </cell>
        </row>
        <row r="413">
          <cell r="C413" t="str">
            <v>High Voltage Demand Docklands (kVa)</v>
          </cell>
          <cell r="D413" t="str">
            <v>DHDKk</v>
          </cell>
          <cell r="E413">
            <v>0</v>
          </cell>
          <cell r="F413">
            <v>0</v>
          </cell>
          <cell r="G413">
            <v>25.35774064050058</v>
          </cell>
          <cell r="H413">
            <v>8.7765642276422754E-3</v>
          </cell>
          <cell r="I413">
            <v>0</v>
          </cell>
          <cell r="J413">
            <v>0</v>
          </cell>
          <cell r="K413">
            <v>0</v>
          </cell>
          <cell r="L413">
            <v>4.1212569105691047E-3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25.370638461638791</v>
          </cell>
        </row>
        <row r="414">
          <cell r="C414" t="str">
            <v>New Tariff 5</v>
          </cell>
          <cell r="D414" t="str">
            <v/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</row>
        <row r="415">
          <cell r="C415" t="str">
            <v>New Tariff 6</v>
          </cell>
          <cell r="D415" t="str">
            <v/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</row>
        <row r="416">
          <cell r="C416" t="str">
            <v>New Tariff 7</v>
          </cell>
          <cell r="D416" t="str">
            <v/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</row>
        <row r="417">
          <cell r="C417" t="str">
            <v>New Tariff 8</v>
          </cell>
          <cell r="D417" t="str">
            <v/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</row>
        <row r="418">
          <cell r="C418" t="str">
            <v>New Tariff 9</v>
          </cell>
          <cell r="D418" t="str">
            <v/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C419" t="str">
            <v>New Tariff 10</v>
          </cell>
          <cell r="D419" t="str">
            <v/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</row>
        <row r="420">
          <cell r="C420" t="str">
            <v>New Tariff 11</v>
          </cell>
          <cell r="D420" t="str">
            <v/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</row>
        <row r="421">
          <cell r="C421" t="str">
            <v>New Tariff 12</v>
          </cell>
          <cell r="D421" t="str">
            <v/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C422" t="str">
            <v>New Tariff 1</v>
          </cell>
          <cell r="D422" t="str">
            <v/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</row>
        <row r="423">
          <cell r="C423" t="str">
            <v>Subtransmission Demand A</v>
          </cell>
          <cell r="D423" t="str">
            <v>DS.A</v>
          </cell>
          <cell r="E423">
            <v>0</v>
          </cell>
          <cell r="F423">
            <v>211058.73065130966</v>
          </cell>
          <cell r="G423">
            <v>0</v>
          </cell>
          <cell r="H423">
            <v>731696.08312976151</v>
          </cell>
          <cell r="I423">
            <v>0</v>
          </cell>
          <cell r="J423">
            <v>0</v>
          </cell>
          <cell r="K423">
            <v>0</v>
          </cell>
          <cell r="L423">
            <v>28136.907635501513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970891.72141657269</v>
          </cell>
        </row>
        <row r="424">
          <cell r="C424" t="str">
            <v>Subtransmission Demand G</v>
          </cell>
          <cell r="D424" t="str">
            <v>DS.G</v>
          </cell>
          <cell r="E424">
            <v>0</v>
          </cell>
          <cell r="F424">
            <v>368082.71038849885</v>
          </cell>
          <cell r="G424">
            <v>0</v>
          </cell>
          <cell r="H424">
            <v>1268350.1966323114</v>
          </cell>
          <cell r="I424">
            <v>0</v>
          </cell>
          <cell r="J424">
            <v>0</v>
          </cell>
          <cell r="K424">
            <v>0</v>
          </cell>
          <cell r="L424">
            <v>60585.428523072944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1697018.3355438833</v>
          </cell>
        </row>
        <row r="425">
          <cell r="C425" t="str">
            <v>Subtransmission Demand S</v>
          </cell>
          <cell r="D425" t="str">
            <v>DS.S</v>
          </cell>
          <cell r="E425">
            <v>0</v>
          </cell>
          <cell r="F425">
            <v>450045.57823631208</v>
          </cell>
          <cell r="G425">
            <v>0</v>
          </cell>
          <cell r="H425">
            <v>1160620.5874214424</v>
          </cell>
          <cell r="I425">
            <v>0</v>
          </cell>
          <cell r="J425">
            <v>0</v>
          </cell>
          <cell r="K425">
            <v>0</v>
          </cell>
          <cell r="L425">
            <v>64553.988128473371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1675220.1537862278</v>
          </cell>
        </row>
        <row r="426">
          <cell r="C426" t="str">
            <v>Subtransmission Demand (kVa)</v>
          </cell>
          <cell r="D426" t="str">
            <v>DSk</v>
          </cell>
          <cell r="E426">
            <v>0</v>
          </cell>
          <cell r="F426">
            <v>0</v>
          </cell>
          <cell r="G426">
            <v>4.4414615480755746</v>
          </cell>
          <cell r="H426">
            <v>6.2085995355627621E-3</v>
          </cell>
          <cell r="I426">
            <v>0</v>
          </cell>
          <cell r="J426">
            <v>0</v>
          </cell>
          <cell r="K426">
            <v>0</v>
          </cell>
          <cell r="L426">
            <v>2.876188283247925E-4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4.4479577664394618</v>
          </cell>
        </row>
        <row r="427">
          <cell r="C427" t="str">
            <v>New Tariff 5</v>
          </cell>
          <cell r="D427" t="str">
            <v/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</row>
        <row r="428">
          <cell r="C428" t="str">
            <v>New Tariff 6</v>
          </cell>
          <cell r="D428" t="str">
            <v/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</row>
        <row r="429">
          <cell r="C429" t="str">
            <v>New Tariff 7</v>
          </cell>
          <cell r="D429" t="str">
            <v/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</row>
        <row r="430">
          <cell r="C430" t="str">
            <v>New Tariff 8</v>
          </cell>
          <cell r="D430" t="str">
            <v/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</row>
        <row r="431">
          <cell r="C431" t="str">
            <v>New Tariff 9</v>
          </cell>
          <cell r="D431" t="str">
            <v/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</row>
        <row r="432">
          <cell r="C432" t="str">
            <v>New Tariff 10</v>
          </cell>
          <cell r="D432" t="str">
            <v/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</row>
        <row r="433">
          <cell r="C433" t="str">
            <v>New Tariff 11</v>
          </cell>
          <cell r="D433" t="str">
            <v/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C434" t="str">
            <v>Total Distribution Revenue</v>
          </cell>
          <cell r="E434">
            <v>17056911.840939391</v>
          </cell>
          <cell r="F434">
            <v>63123847.980366662</v>
          </cell>
          <cell r="G434">
            <v>248.35748749483744</v>
          </cell>
          <cell r="H434">
            <v>167655445.01342717</v>
          </cell>
          <cell r="I434">
            <v>96543296.084028825</v>
          </cell>
          <cell r="J434">
            <v>39633208.165265612</v>
          </cell>
          <cell r="K434">
            <v>27346698.675530903</v>
          </cell>
          <cell r="L434">
            <v>25396366.220660247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436756022.33770627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yr Int Accrual"/>
      <sheetName val="1999-2000"/>
      <sheetName val="2000-2001"/>
      <sheetName val="2001-2002"/>
      <sheetName val="2002-2003"/>
      <sheetName val="2003-2004"/>
      <sheetName val="2004-2005"/>
      <sheetName val="2005 to 2010"/>
    </sheetNames>
    <sheetDataSet>
      <sheetData sheetId="0" refreshError="1"/>
      <sheetData sheetId="1" refreshError="1">
        <row r="1">
          <cell r="I1" t="str">
            <v xml:space="preserve"> INTEREST CASH ACCRUAL</v>
          </cell>
          <cell r="L1" t="str">
            <v>1999/2000</v>
          </cell>
          <cell r="V1" t="str">
            <v>therefore</v>
          </cell>
          <cell r="W1" t="str">
            <v>Dom. 5 yr rate</v>
          </cell>
        </row>
        <row r="2">
          <cell r="V2" t="str">
            <v>therefore</v>
          </cell>
          <cell r="W2" t="str">
            <v>Euro 7 yr rate</v>
          </cell>
        </row>
        <row r="3">
          <cell r="V3" t="str">
            <v>therefore</v>
          </cell>
          <cell r="W3" t="str">
            <v>Euro 5 yr rate</v>
          </cell>
        </row>
        <row r="4">
          <cell r="B4" t="str">
            <v xml:space="preserve">Cash Accrual CKIFA &amp; HEIFA </v>
          </cell>
          <cell r="U4" t="str">
            <v>VLOOKUP TOTALS</v>
          </cell>
        </row>
        <row r="6">
          <cell r="B6" t="str">
            <v>Month</v>
          </cell>
          <cell r="F6" t="str">
            <v>July</v>
          </cell>
          <cell r="G6" t="str">
            <v>August</v>
          </cell>
          <cell r="H6" t="str">
            <v>September</v>
          </cell>
          <cell r="I6" t="str">
            <v>October</v>
          </cell>
          <cell r="J6" t="str">
            <v>November</v>
          </cell>
          <cell r="K6" t="str">
            <v>December</v>
          </cell>
          <cell r="L6" t="str">
            <v>January</v>
          </cell>
          <cell r="M6" t="str">
            <v>February</v>
          </cell>
          <cell r="N6" t="str">
            <v>March</v>
          </cell>
          <cell r="O6" t="str">
            <v>April</v>
          </cell>
          <cell r="P6" t="str">
            <v>May</v>
          </cell>
          <cell r="Q6" t="str">
            <v>June</v>
          </cell>
        </row>
        <row r="7">
          <cell r="B7" t="str">
            <v>Expected Rate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6.2432999999999996</v>
          </cell>
          <cell r="P7">
            <v>6.2432999999999996</v>
          </cell>
          <cell r="Q7">
            <v>6.2432999999999996</v>
          </cell>
        </row>
        <row r="8">
          <cell r="B8" t="str">
            <v>Days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31</v>
          </cell>
          <cell r="Q8">
            <v>30</v>
          </cell>
        </row>
        <row r="10">
          <cell r="B10" t="str">
            <v>Equity Loan Flows (3 Monthly Day 28)</v>
          </cell>
        </row>
        <row r="11">
          <cell r="B11" t="str">
            <v>CKIFA - LT Syndicate 500m</v>
          </cell>
          <cell r="C11">
            <v>0.7</v>
          </cell>
          <cell r="E11">
            <v>500000000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2603150.6849315069</v>
          </cell>
          <cell r="O11">
            <v>5523669.86712329</v>
          </cell>
          <cell r="P11">
            <v>2948524.6575342468</v>
          </cell>
          <cell r="Q11">
            <v>2853410.9589041094</v>
          </cell>
          <cell r="U11">
            <v>13928756.168493154</v>
          </cell>
        </row>
        <row r="12">
          <cell r="B12" t="str">
            <v>CKIFA - ANZ 90m</v>
          </cell>
          <cell r="C12">
            <v>0.7</v>
          </cell>
          <cell r="E12">
            <v>90000000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O12">
            <v>51361.397260273967</v>
          </cell>
          <cell r="P12">
            <v>530734.43835616438</v>
          </cell>
          <cell r="Q12">
            <v>513613.9726027397</v>
          </cell>
          <cell r="U12">
            <v>1095709.8082191781</v>
          </cell>
        </row>
        <row r="13">
          <cell r="B13" t="str">
            <v>CKIFA - Barclays 45m</v>
          </cell>
          <cell r="C13">
            <v>0.67500000000000004</v>
          </cell>
          <cell r="E13">
            <v>45000000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O13">
            <v>25588.232876712329</v>
          </cell>
          <cell r="P13">
            <v>264411.73972602742</v>
          </cell>
          <cell r="Q13">
            <v>255882.32876712322</v>
          </cell>
          <cell r="U13">
            <v>545882.30136986298</v>
          </cell>
        </row>
        <row r="14">
          <cell r="B14" t="str">
            <v>CKIFA - ST Syndicate 1250m</v>
          </cell>
          <cell r="C14">
            <v>0.67500000000000004</v>
          </cell>
          <cell r="E14">
            <v>1250000000</v>
          </cell>
          <cell r="N14">
            <v>12311712.33</v>
          </cell>
          <cell r="O14">
            <v>4211003.38</v>
          </cell>
          <cell r="U14">
            <v>16522715.710000001</v>
          </cell>
        </row>
        <row r="15">
          <cell r="U15">
            <v>0</v>
          </cell>
        </row>
        <row r="16">
          <cell r="B16" t="str">
            <v>HEIFA - LT Syndicate 500m</v>
          </cell>
          <cell r="C16">
            <v>0.65</v>
          </cell>
          <cell r="E16">
            <v>500000000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8169994.5199999996</v>
          </cell>
          <cell r="P16">
            <v>2927291.7808219176</v>
          </cell>
          <cell r="Q16">
            <v>2832863.01369863</v>
          </cell>
          <cell r="U16">
            <v>13930149.314520547</v>
          </cell>
        </row>
        <row r="17">
          <cell r="B17" t="str">
            <v>HEIFA - ABN 50m</v>
          </cell>
          <cell r="C17">
            <v>0.60499999999999998</v>
          </cell>
          <cell r="E17">
            <v>50000000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28143.698630136983</v>
          </cell>
          <cell r="P17">
            <v>290818.21917808219</v>
          </cell>
          <cell r="Q17">
            <v>281436.98630136985</v>
          </cell>
          <cell r="U17">
            <v>600398.90410958906</v>
          </cell>
        </row>
        <row r="18">
          <cell r="B18" t="str">
            <v>HEIFA - CBA 50m</v>
          </cell>
          <cell r="C18">
            <v>0.6</v>
          </cell>
          <cell r="E18">
            <v>50000000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28123.150684931505</v>
          </cell>
          <cell r="P18">
            <v>290605.89041095885</v>
          </cell>
          <cell r="Q18">
            <v>281231.50684931502</v>
          </cell>
          <cell r="U18">
            <v>599960.54794520536</v>
          </cell>
        </row>
        <row r="19">
          <cell r="B19" t="str">
            <v>HEIFA - ANX 35m</v>
          </cell>
          <cell r="C19">
            <v>0.65</v>
          </cell>
          <cell r="E19">
            <v>35000000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19830.04109589041</v>
          </cell>
          <cell r="P19">
            <v>204910.42465753425</v>
          </cell>
          <cell r="Q19">
            <v>198300.4109589041</v>
          </cell>
          <cell r="U19">
            <v>423040.87671232875</v>
          </cell>
        </row>
        <row r="20">
          <cell r="B20" t="str">
            <v>HEIFA - ST NAB 800m</v>
          </cell>
          <cell r="E20">
            <v>800000000</v>
          </cell>
          <cell r="L20">
            <v>0</v>
          </cell>
          <cell r="N20">
            <v>7655934.0499999998</v>
          </cell>
          <cell r="O20">
            <v>2637808.2200000002</v>
          </cell>
          <cell r="U20">
            <v>10293742.27</v>
          </cell>
        </row>
        <row r="21">
          <cell r="B21" t="str">
            <v>HEIFA - ST HBSC 300m</v>
          </cell>
          <cell r="E21">
            <v>300000000</v>
          </cell>
          <cell r="L21">
            <v>0</v>
          </cell>
          <cell r="M21">
            <v>0</v>
          </cell>
          <cell r="N21">
            <v>2930153.42</v>
          </cell>
          <cell r="O21">
            <v>777043.15</v>
          </cell>
          <cell r="P21">
            <v>44485.619999999995</v>
          </cell>
          <cell r="U21">
            <v>3751682.19</v>
          </cell>
        </row>
        <row r="22">
          <cell r="B22" t="str">
            <v>HEIFA - ST HBSC 100m</v>
          </cell>
          <cell r="E22">
            <v>100000000</v>
          </cell>
          <cell r="N22">
            <v>976717.81</v>
          </cell>
          <cell r="O22">
            <v>515534.25</v>
          </cell>
          <cell r="U22">
            <v>1492252.06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2603150.6849315069</v>
          </cell>
          <cell r="N23">
            <v>23874517.609999996</v>
          </cell>
          <cell r="O23">
            <v>21988099.907671228</v>
          </cell>
          <cell r="P23">
            <v>7501782.7706849314</v>
          </cell>
          <cell r="Q23">
            <v>7216739.1780821914</v>
          </cell>
          <cell r="U23">
            <v>63184290.151369847</v>
          </cell>
        </row>
        <row r="24">
          <cell r="B24" t="str">
            <v>Equity Swap Flows (3 Monthly day 28)</v>
          </cell>
          <cell r="U24">
            <v>0</v>
          </cell>
        </row>
        <row r="25">
          <cell r="B25" t="str">
            <v>CKIFA - HSBC 325.6m</v>
          </cell>
          <cell r="C25">
            <v>6.8970000000000002</v>
          </cell>
          <cell r="E25">
            <v>325600000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17494.086575342481</v>
          </cell>
          <cell r="P25">
            <v>180772.22794520564</v>
          </cell>
          <cell r="Q25">
            <v>174940.86575342482</v>
          </cell>
          <cell r="U25">
            <v>373207.18027397292</v>
          </cell>
        </row>
        <row r="26">
          <cell r="B26" t="str">
            <v>CKIFA - UBS - 271m</v>
          </cell>
          <cell r="C26">
            <v>6.8895</v>
          </cell>
          <cell r="E26">
            <v>271000000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O26">
            <v>833814.29109589034</v>
          </cell>
          <cell r="P26">
            <v>148732.22465753433</v>
          </cell>
          <cell r="Q26">
            <v>143934.41095890419</v>
          </cell>
          <cell r="U26">
            <v>1126480.926712329</v>
          </cell>
        </row>
        <row r="27">
          <cell r="B27" t="str">
            <v>CKIFA - HSBC 554.5m</v>
          </cell>
          <cell r="E27">
            <v>554500000</v>
          </cell>
          <cell r="O27">
            <v>1589955.78</v>
          </cell>
          <cell r="U27">
            <v>1589955.78</v>
          </cell>
        </row>
        <row r="28">
          <cell r="B28" t="str">
            <v>CKIFA - Barclays 427.5m</v>
          </cell>
          <cell r="E28">
            <v>427500000</v>
          </cell>
          <cell r="O28">
            <v>1065792.6399999999</v>
          </cell>
          <cell r="U28">
            <v>1065792.6399999999</v>
          </cell>
        </row>
        <row r="29">
          <cell r="B29" t="str">
            <v>CKIFA - Barclays 112.5m</v>
          </cell>
          <cell r="E29">
            <v>112500000</v>
          </cell>
          <cell r="O29">
            <v>280471.75</v>
          </cell>
          <cell r="U29">
            <v>280471.75</v>
          </cell>
        </row>
        <row r="30">
          <cell r="B30" t="str">
            <v>CKIFA - HSBC 122.5m</v>
          </cell>
          <cell r="E30">
            <v>122500000</v>
          </cell>
          <cell r="O30">
            <v>302256.15999999997</v>
          </cell>
          <cell r="U30">
            <v>302256.15999999997</v>
          </cell>
        </row>
        <row r="31">
          <cell r="B31" t="str">
            <v>CKIFA - Barclays 137m</v>
          </cell>
          <cell r="E31">
            <v>137000000</v>
          </cell>
          <cell r="O31">
            <v>964957</v>
          </cell>
          <cell r="U31">
            <v>964957</v>
          </cell>
        </row>
        <row r="32">
          <cell r="U32">
            <v>0</v>
          </cell>
        </row>
        <row r="33">
          <cell r="B33" t="str">
            <v>HEIFA -  HSBC 325.6m</v>
          </cell>
          <cell r="C33">
            <v>6.8920000000000003</v>
          </cell>
          <cell r="E33">
            <v>325600000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O33">
            <v>17360.278356164403</v>
          </cell>
          <cell r="P33">
            <v>179389.5430136988</v>
          </cell>
          <cell r="Q33">
            <v>173602.78356164403</v>
          </cell>
          <cell r="U33">
            <v>370352.60493150726</v>
          </cell>
        </row>
        <row r="34">
          <cell r="B34" t="str">
            <v>HEIFA -  UBS - 271m</v>
          </cell>
          <cell r="C34">
            <v>6.8845000000000001</v>
          </cell>
          <cell r="E34">
            <v>271000000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830324.70123287675</v>
          </cell>
          <cell r="P34">
            <v>147581.40273972612</v>
          </cell>
          <cell r="Q34">
            <v>142820.7123287672</v>
          </cell>
          <cell r="U34">
            <v>1120726.81630137</v>
          </cell>
        </row>
        <row r="35">
          <cell r="B35" t="str">
            <v>HEIFA -  HSBC 554.5m</v>
          </cell>
          <cell r="E35">
            <v>554500000</v>
          </cell>
          <cell r="O35">
            <v>1583153.81</v>
          </cell>
          <cell r="U35">
            <v>1583153.81</v>
          </cell>
        </row>
        <row r="36">
          <cell r="B36" t="str">
            <v>HEIFA -  Barclays 427.5m</v>
          </cell>
          <cell r="E36">
            <v>427500000</v>
          </cell>
          <cell r="O36">
            <v>1061400.52</v>
          </cell>
          <cell r="U36">
            <v>1061400.52</v>
          </cell>
        </row>
        <row r="37">
          <cell r="B37" t="str">
            <v>HEIFA -  Barclays 112.5m</v>
          </cell>
          <cell r="E37">
            <v>112500000</v>
          </cell>
          <cell r="O37">
            <v>279315.92</v>
          </cell>
          <cell r="U37">
            <v>279315.92</v>
          </cell>
        </row>
        <row r="38">
          <cell r="B38" t="str">
            <v>HEIFA -  HSBC 122.5m</v>
          </cell>
          <cell r="E38">
            <v>122500000</v>
          </cell>
          <cell r="O38">
            <v>300997.59999999998</v>
          </cell>
          <cell r="U38">
            <v>300997.59999999998</v>
          </cell>
        </row>
        <row r="39">
          <cell r="B39" t="str">
            <v>HEIFA -  Barclays 137m</v>
          </cell>
          <cell r="E39">
            <v>137000000</v>
          </cell>
          <cell r="O39">
            <v>931031</v>
          </cell>
          <cell r="U39">
            <v>931031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10058325.537260273</v>
          </cell>
          <cell r="P40">
            <v>656475.39835616492</v>
          </cell>
          <cell r="Q40">
            <v>635298.77260274021</v>
          </cell>
          <cell r="U40">
            <v>11350099.70821918</v>
          </cell>
        </row>
        <row r="41">
          <cell r="U41">
            <v>0</v>
          </cell>
        </row>
        <row r="42">
          <cell r="U42">
            <v>0</v>
          </cell>
        </row>
        <row r="43">
          <cell r="B43" t="str">
            <v>Net Interest Accrual Finco's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2603150.6849315069</v>
          </cell>
          <cell r="N43">
            <v>23874517.609999996</v>
          </cell>
          <cell r="O43">
            <v>32046425.4449315</v>
          </cell>
          <cell r="P43">
            <v>8158258.1690410962</v>
          </cell>
          <cell r="Q43">
            <v>7852037.9506849311</v>
          </cell>
          <cell r="T43">
            <v>74534389.859589025</v>
          </cell>
          <cell r="U43">
            <v>74534389.859589025</v>
          </cell>
        </row>
        <row r="44">
          <cell r="U44">
            <v>0</v>
          </cell>
        </row>
        <row r="45">
          <cell r="U45">
            <v>0</v>
          </cell>
        </row>
        <row r="46">
          <cell r="U46">
            <v>0</v>
          </cell>
        </row>
        <row r="47">
          <cell r="U47">
            <v>0</v>
          </cell>
        </row>
        <row r="48">
          <cell r="U48">
            <v>0</v>
          </cell>
        </row>
        <row r="49">
          <cell r="B49" t="str">
            <v xml:space="preserve">Cash Accrual Bond Co. </v>
          </cell>
          <cell r="U49">
            <v>0</v>
          </cell>
        </row>
        <row r="50">
          <cell r="U50">
            <v>0</v>
          </cell>
        </row>
        <row r="51">
          <cell r="B51" t="str">
            <v>Month</v>
          </cell>
          <cell r="F51" t="str">
            <v>July</v>
          </cell>
          <cell r="G51" t="str">
            <v>August</v>
          </cell>
          <cell r="H51" t="str">
            <v>September</v>
          </cell>
          <cell r="I51" t="str">
            <v>October</v>
          </cell>
          <cell r="J51" t="str">
            <v>November</v>
          </cell>
          <cell r="K51" t="str">
            <v>December</v>
          </cell>
          <cell r="L51" t="str">
            <v>January</v>
          </cell>
          <cell r="M51" t="str">
            <v>February</v>
          </cell>
          <cell r="N51" t="str">
            <v>March</v>
          </cell>
          <cell r="O51" t="str">
            <v>April</v>
          </cell>
          <cell r="P51" t="str">
            <v>May</v>
          </cell>
          <cell r="Q51" t="str">
            <v>June</v>
          </cell>
          <cell r="U51">
            <v>0</v>
          </cell>
        </row>
        <row r="52">
          <cell r="B52" t="str">
            <v>Expected Rate</v>
          </cell>
          <cell r="F52">
            <v>6.03</v>
          </cell>
          <cell r="G52">
            <v>6.03</v>
          </cell>
          <cell r="H52">
            <v>6.03</v>
          </cell>
          <cell r="I52">
            <v>6.03</v>
          </cell>
          <cell r="J52">
            <v>6.03</v>
          </cell>
          <cell r="K52">
            <v>6.03</v>
          </cell>
          <cell r="L52">
            <v>6.03</v>
          </cell>
          <cell r="M52">
            <v>6.03</v>
          </cell>
          <cell r="N52">
            <v>6.03</v>
          </cell>
          <cell r="O52">
            <v>6.03</v>
          </cell>
          <cell r="P52">
            <v>6.03</v>
          </cell>
          <cell r="Q52">
            <v>6.03</v>
          </cell>
          <cell r="U52">
            <v>30.150000000000002</v>
          </cell>
        </row>
        <row r="53">
          <cell r="B53" t="str">
            <v>Days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19</v>
          </cell>
          <cell r="P53">
            <v>31</v>
          </cell>
          <cell r="Q53">
            <v>30</v>
          </cell>
          <cell r="U53">
            <v>80</v>
          </cell>
        </row>
        <row r="54">
          <cell r="U54">
            <v>0</v>
          </cell>
        </row>
        <row r="55">
          <cell r="B55" t="str">
            <v>1.1 bn Wrapped (3 Monthly Day 12)</v>
          </cell>
          <cell r="U55">
            <v>0</v>
          </cell>
        </row>
        <row r="56">
          <cell r="B56" t="str">
            <v>Wrapped 10 yr-A$750m</v>
          </cell>
          <cell r="C56">
            <v>0.56999999999999995</v>
          </cell>
          <cell r="E56">
            <v>750000000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2576712.3287671232</v>
          </cell>
          <cell r="P56">
            <v>4204109.5890410971</v>
          </cell>
          <cell r="Q56">
            <v>4068493.1506849322</v>
          </cell>
          <cell r="U56">
            <v>10849315.068493152</v>
          </cell>
        </row>
        <row r="57">
          <cell r="B57" t="str">
            <v>Wrapped 7 yr-A$350m</v>
          </cell>
          <cell r="C57">
            <v>0.5</v>
          </cell>
          <cell r="E57">
            <v>350000000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1189712.3287671234</v>
          </cell>
          <cell r="P57">
            <v>1941109.5890410959</v>
          </cell>
          <cell r="Q57">
            <v>1878493.1506849315</v>
          </cell>
          <cell r="U57">
            <v>5009315.0684931511</v>
          </cell>
        </row>
        <row r="58">
          <cell r="B58" t="str">
            <v>Barclays-A$855m (Wrapped)</v>
          </cell>
          <cell r="C58">
            <v>6.9024999999999999</v>
          </cell>
          <cell r="E58">
            <v>855000000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388322.26027397247</v>
          </cell>
          <cell r="P58">
            <v>633578.42465753388</v>
          </cell>
          <cell r="Q58">
            <v>613140.41095890396</v>
          </cell>
          <cell r="U58">
            <v>1635041.0958904102</v>
          </cell>
        </row>
        <row r="59">
          <cell r="B59" t="str">
            <v>Barclays-A$245m (Wrapped)</v>
          </cell>
          <cell r="C59">
            <v>6.9044999999999996</v>
          </cell>
          <cell r="E59">
            <v>245000000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111528.69863013692</v>
          </cell>
          <cell r="P59">
            <v>181967.87671232867</v>
          </cell>
          <cell r="Q59">
            <v>176097.94520547931</v>
          </cell>
          <cell r="U59">
            <v>469594.52054794494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4266275.6164383562</v>
          </cell>
          <cell r="P60">
            <v>6960765.4794520559</v>
          </cell>
          <cell r="Q60">
            <v>6736224.6575342463</v>
          </cell>
          <cell r="U60">
            <v>17963265.753424659</v>
          </cell>
        </row>
        <row r="61">
          <cell r="U61">
            <v>0</v>
          </cell>
        </row>
        <row r="62">
          <cell r="U62">
            <v>0</v>
          </cell>
        </row>
        <row r="63">
          <cell r="B63" t="str">
            <v>Expected Rate</v>
          </cell>
          <cell r="F63">
            <v>6.0435999999999996</v>
          </cell>
          <cell r="G63">
            <v>6.0435999999999996</v>
          </cell>
          <cell r="H63">
            <v>6.0435999999999996</v>
          </cell>
          <cell r="I63">
            <v>6.0435999999999996</v>
          </cell>
          <cell r="J63">
            <v>6.0435999999999996</v>
          </cell>
          <cell r="K63">
            <v>6.0435999999999996</v>
          </cell>
          <cell r="L63">
            <v>6.0435999999999996</v>
          </cell>
          <cell r="M63">
            <v>6.0435999999999996</v>
          </cell>
          <cell r="N63">
            <v>6.0435999999999996</v>
          </cell>
          <cell r="O63">
            <v>6.0435999999999996</v>
          </cell>
          <cell r="P63">
            <v>6.0435999999999996</v>
          </cell>
          <cell r="Q63">
            <v>6.0435999999999996</v>
          </cell>
          <cell r="U63">
            <v>30.217999999999996</v>
          </cell>
        </row>
        <row r="64">
          <cell r="B64" t="str">
            <v>Days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19</v>
          </cell>
          <cell r="P64">
            <v>31</v>
          </cell>
          <cell r="Q64">
            <v>30</v>
          </cell>
          <cell r="U64">
            <v>80</v>
          </cell>
        </row>
        <row r="65">
          <cell r="U65">
            <v>0</v>
          </cell>
        </row>
        <row r="66">
          <cell r="B66" t="str">
            <v>Unwrapped (3 monthly Day 15)</v>
          </cell>
          <cell r="U66">
            <v>0</v>
          </cell>
        </row>
        <row r="67">
          <cell r="B67" t="str">
            <v>5 yr-floating A$225m</v>
          </cell>
          <cell r="C67">
            <v>0.73</v>
          </cell>
          <cell r="E67">
            <v>225000000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793346.30136986298</v>
          </cell>
          <cell r="P67">
            <v>1294407.1232876712</v>
          </cell>
          <cell r="Q67">
            <v>1252652.0547945206</v>
          </cell>
          <cell r="U67">
            <v>3340405.4794520549</v>
          </cell>
        </row>
        <row r="68">
          <cell r="B68" t="str">
            <v>HSBC A$225m (Dom.)</v>
          </cell>
          <cell r="C68">
            <v>6.9024999999999999</v>
          </cell>
          <cell r="E68">
            <v>225000000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100597.19178082196</v>
          </cell>
          <cell r="P68">
            <v>164132.26027397264</v>
          </cell>
          <cell r="Q68">
            <v>158837.67123287678</v>
          </cell>
          <cell r="U68">
            <v>423567.12328767136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893943.49315068498</v>
          </cell>
          <cell r="P69">
            <v>1458539.3835616438</v>
          </cell>
          <cell r="Q69">
            <v>1411489.7260273974</v>
          </cell>
          <cell r="U69">
            <v>3763972.6027397262</v>
          </cell>
        </row>
        <row r="70">
          <cell r="U70">
            <v>0</v>
          </cell>
        </row>
        <row r="71">
          <cell r="U71">
            <v>0</v>
          </cell>
        </row>
        <row r="72">
          <cell r="B72" t="str">
            <v>Expected Rate</v>
          </cell>
          <cell r="F72">
            <v>6.2432999999999996</v>
          </cell>
          <cell r="G72">
            <v>6.2432999999999996</v>
          </cell>
          <cell r="H72">
            <v>6.2432999999999996</v>
          </cell>
          <cell r="I72">
            <v>6.2432999999999996</v>
          </cell>
          <cell r="J72">
            <v>6.2432999999999996</v>
          </cell>
          <cell r="K72">
            <v>6.2432999999999996</v>
          </cell>
          <cell r="L72">
            <v>6.2432999999999996</v>
          </cell>
          <cell r="M72">
            <v>6.2432999999999996</v>
          </cell>
          <cell r="N72">
            <v>6.2432999999999996</v>
          </cell>
          <cell r="O72">
            <v>6.2432999999999996</v>
          </cell>
          <cell r="P72">
            <v>6.2432999999999996</v>
          </cell>
          <cell r="Q72">
            <v>6.2432999999999996</v>
          </cell>
          <cell r="U72">
            <v>31.216499999999996</v>
          </cell>
        </row>
        <row r="73">
          <cell r="B73" t="str">
            <v>Days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3</v>
          </cell>
          <cell r="P73">
            <v>31</v>
          </cell>
          <cell r="Q73">
            <v>30</v>
          </cell>
          <cell r="U73">
            <v>64</v>
          </cell>
        </row>
        <row r="74">
          <cell r="U74">
            <v>0</v>
          </cell>
        </row>
        <row r="75">
          <cell r="B75" t="str">
            <v>Euro Issues (3 Monthly Day 28)</v>
          </cell>
          <cell r="U75">
            <v>0</v>
          </cell>
        </row>
        <row r="76">
          <cell r="B76" t="str">
            <v>7 yr-floating euro A$200m</v>
          </cell>
          <cell r="C76">
            <v>0.78</v>
          </cell>
          <cell r="E76">
            <v>200000000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115451.50684931508</v>
          </cell>
          <cell r="P76">
            <v>1192998.9041095891</v>
          </cell>
          <cell r="Q76">
            <v>1154515.0684931506</v>
          </cell>
          <cell r="U76">
            <v>2462965.4794520549</v>
          </cell>
        </row>
        <row r="77">
          <cell r="B77" t="str">
            <v>5 yr-floating euro A$42m/US25m</v>
          </cell>
          <cell r="C77">
            <v>0.75</v>
          </cell>
          <cell r="E77">
            <v>42000000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24141.254794520548</v>
          </cell>
          <cell r="P77">
            <v>249459.63287671233</v>
          </cell>
          <cell r="Q77">
            <v>241412.54794520547</v>
          </cell>
          <cell r="U77">
            <v>515013.43561643834</v>
          </cell>
        </row>
        <row r="78">
          <cell r="B78" t="str">
            <v>5 yr-floating euro A$215.8/HK1bn</v>
          </cell>
          <cell r="C78">
            <v>0.75</v>
          </cell>
          <cell r="E78">
            <v>215800000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124040.06630136986</v>
          </cell>
          <cell r="P78">
            <v>1281747.3517808218</v>
          </cell>
          <cell r="Q78">
            <v>1240400.6630136985</v>
          </cell>
          <cell r="U78">
            <v>2646188.0810958901</v>
          </cell>
        </row>
        <row r="79">
          <cell r="B79" t="str">
            <v>HSBC-A$200m (WDR)</v>
          </cell>
          <cell r="C79">
            <v>6.9095000000000004</v>
          </cell>
          <cell r="E79">
            <v>200000000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10951.232876712342</v>
          </cell>
          <cell r="P79">
            <v>113162.73972602755</v>
          </cell>
          <cell r="Q79">
            <v>109512.32876712343</v>
          </cell>
          <cell r="U79">
            <v>233626.30136986333</v>
          </cell>
        </row>
        <row r="80">
          <cell r="B80" t="str">
            <v>HSBC-A$257.8m (USD/HKD)</v>
          </cell>
          <cell r="C80">
            <v>6.9095000000000004</v>
          </cell>
          <cell r="E80">
            <v>257800000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14116.139178082209</v>
          </cell>
          <cell r="P80">
            <v>145866.7715068495</v>
          </cell>
          <cell r="Q80">
            <v>141161.3917808221</v>
          </cell>
          <cell r="U80">
            <v>301144.3024657538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288700.20000000007</v>
          </cell>
          <cell r="P81">
            <v>2983235.4000000004</v>
          </cell>
          <cell r="Q81">
            <v>2887002.0000000005</v>
          </cell>
          <cell r="U81">
            <v>6158937.6000000015</v>
          </cell>
        </row>
        <row r="82">
          <cell r="U82">
            <v>0</v>
          </cell>
        </row>
        <row r="83">
          <cell r="U83">
            <v>0</v>
          </cell>
        </row>
        <row r="84">
          <cell r="B84" t="str">
            <v>Rate</v>
          </cell>
          <cell r="F84">
            <v>7.5</v>
          </cell>
          <cell r="G84">
            <v>7.5</v>
          </cell>
          <cell r="H84">
            <v>7.5</v>
          </cell>
          <cell r="I84">
            <v>7.5</v>
          </cell>
          <cell r="J84">
            <v>7.5</v>
          </cell>
          <cell r="K84">
            <v>7.5</v>
          </cell>
          <cell r="L84">
            <v>7.5</v>
          </cell>
          <cell r="M84">
            <v>7.5</v>
          </cell>
          <cell r="N84">
            <v>7.5</v>
          </cell>
          <cell r="O84">
            <v>7.5</v>
          </cell>
          <cell r="P84">
            <v>7.5</v>
          </cell>
          <cell r="Q84">
            <v>7.5</v>
          </cell>
          <cell r="U84">
            <v>37.5</v>
          </cell>
        </row>
        <row r="85">
          <cell r="B85" t="str">
            <v>Days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19</v>
          </cell>
          <cell r="P85">
            <v>30</v>
          </cell>
          <cell r="Q85">
            <v>30</v>
          </cell>
          <cell r="U85">
            <v>79</v>
          </cell>
        </row>
        <row r="86">
          <cell r="U86">
            <v>0</v>
          </cell>
        </row>
        <row r="87">
          <cell r="B87" t="str">
            <v>Fixed Rate ( 6 Monthly Day 15)</v>
          </cell>
          <cell r="U87">
            <v>0</v>
          </cell>
        </row>
        <row r="88">
          <cell r="B88" t="str">
            <v>5 yr-fixed A$275m</v>
          </cell>
          <cell r="E88">
            <v>275000000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1088541.6666666667</v>
          </cell>
          <cell r="P88">
            <v>1718750</v>
          </cell>
          <cell r="Q88">
            <v>1718750</v>
          </cell>
          <cell r="U88">
            <v>4526041.666666667</v>
          </cell>
        </row>
        <row r="89">
          <cell r="U89">
            <v>0</v>
          </cell>
        </row>
        <row r="90">
          <cell r="U90">
            <v>0</v>
          </cell>
        </row>
        <row r="91">
          <cell r="U91">
            <v>0</v>
          </cell>
        </row>
        <row r="92">
          <cell r="B92" t="str">
            <v>Total Bond Interest</v>
          </cell>
          <cell r="E92">
            <v>2057800000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5911945.4535159813</v>
          </cell>
          <cell r="P92">
            <v>11882582.19013699</v>
          </cell>
          <cell r="Q92">
            <v>11554716.635616438</v>
          </cell>
          <cell r="U92">
            <v>29349244.279269412</v>
          </cell>
        </row>
        <row r="93">
          <cell r="B93" t="str">
            <v>Total  Associated Swap Interest</v>
          </cell>
          <cell r="E93">
            <v>1782800000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625515.52273972589</v>
          </cell>
          <cell r="P93">
            <v>1238708.0728767121</v>
          </cell>
          <cell r="Q93">
            <v>1198749.7479452055</v>
          </cell>
          <cell r="U93">
            <v>3062973.3435616437</v>
          </cell>
        </row>
        <row r="94">
          <cell r="U94">
            <v>0</v>
          </cell>
        </row>
        <row r="95">
          <cell r="B95" t="str">
            <v>Net Interest Accrual For Bond Co.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6537460.9762557074</v>
          </cell>
          <cell r="P95">
            <v>13121290.263013702</v>
          </cell>
          <cell r="Q95">
            <v>12753466.383561645</v>
          </cell>
          <cell r="T95">
            <v>32412217.622831054</v>
          </cell>
          <cell r="U95">
            <v>32412217.622831054</v>
          </cell>
        </row>
        <row r="96">
          <cell r="U96">
            <v>0</v>
          </cell>
        </row>
        <row r="97">
          <cell r="U97">
            <v>0</v>
          </cell>
        </row>
        <row r="98">
          <cell r="U98">
            <v>0</v>
          </cell>
        </row>
        <row r="99">
          <cell r="U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2603150.6849315069</v>
          </cell>
          <cell r="N100">
            <v>23874517.609999996</v>
          </cell>
          <cell r="O100">
            <v>38583886.421187207</v>
          </cell>
          <cell r="P100">
            <v>21279548.432054799</v>
          </cell>
          <cell r="Q100">
            <v>20605504.334246576</v>
          </cell>
          <cell r="T100">
            <v>106946607.48242009</v>
          </cell>
          <cell r="U100">
            <v>106946607.48242009</v>
          </cell>
        </row>
      </sheetData>
      <sheetData sheetId="2" refreshError="1">
        <row r="1">
          <cell r="I1" t="str">
            <v xml:space="preserve"> INTEREST CASH ACCRUAL</v>
          </cell>
          <cell r="L1" t="str">
            <v xml:space="preserve"> 2000/2001</v>
          </cell>
          <cell r="V1" t="str">
            <v>therefore</v>
          </cell>
        </row>
        <row r="2">
          <cell r="V2" t="str">
            <v>therefore</v>
          </cell>
        </row>
        <row r="3">
          <cell r="V3" t="str">
            <v>therefore</v>
          </cell>
        </row>
        <row r="4">
          <cell r="B4" t="str">
            <v xml:space="preserve">Cash Accrual CKIFA &amp; HEIFA </v>
          </cell>
          <cell r="T4" t="str">
            <v>VLOOKUP TOTALS</v>
          </cell>
          <cell r="U4" t="str">
            <v>VLOOKUP TOTALS</v>
          </cell>
        </row>
        <row r="5">
          <cell r="T5" t="str">
            <v>July - Dec</v>
          </cell>
          <cell r="U5" t="str">
            <v>Jan - Jun</v>
          </cell>
        </row>
        <row r="6">
          <cell r="B6" t="str">
            <v>Month</v>
          </cell>
          <cell r="F6" t="str">
            <v>July</v>
          </cell>
          <cell r="G6" t="str">
            <v>August</v>
          </cell>
          <cell r="H6" t="str">
            <v>September</v>
          </cell>
          <cell r="I6" t="str">
            <v>October</v>
          </cell>
          <cell r="J6" t="str">
            <v>November</v>
          </cell>
          <cell r="K6" t="str">
            <v>December</v>
          </cell>
          <cell r="L6" t="str">
            <v>January</v>
          </cell>
          <cell r="M6" t="str">
            <v>February</v>
          </cell>
          <cell r="N6" t="str">
            <v>March</v>
          </cell>
          <cell r="O6" t="str">
            <v>April</v>
          </cell>
          <cell r="P6" t="str">
            <v>May</v>
          </cell>
          <cell r="Q6" t="str">
            <v>June</v>
          </cell>
        </row>
        <row r="7">
          <cell r="B7" t="str">
            <v>Expected Rate</v>
          </cell>
          <cell r="F7">
            <v>6.2432999999999996</v>
          </cell>
          <cell r="G7">
            <v>6.25</v>
          </cell>
          <cell r="H7">
            <v>6.25</v>
          </cell>
          <cell r="I7">
            <v>6.25</v>
          </cell>
          <cell r="J7">
            <v>6.5</v>
          </cell>
          <cell r="K7">
            <v>6.5</v>
          </cell>
          <cell r="L7">
            <v>6.5</v>
          </cell>
          <cell r="M7">
            <v>6.75</v>
          </cell>
          <cell r="N7">
            <v>6.75</v>
          </cell>
          <cell r="O7">
            <v>6.75</v>
          </cell>
          <cell r="P7">
            <v>6.82</v>
          </cell>
          <cell r="Q7">
            <v>6.82</v>
          </cell>
        </row>
        <row r="8">
          <cell r="B8" t="str">
            <v>Days</v>
          </cell>
          <cell r="F8">
            <v>31</v>
          </cell>
          <cell r="G8">
            <v>31</v>
          </cell>
          <cell r="H8">
            <v>30</v>
          </cell>
          <cell r="I8">
            <v>31</v>
          </cell>
          <cell r="J8">
            <v>30</v>
          </cell>
          <cell r="K8">
            <v>31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30</v>
          </cell>
          <cell r="T8">
            <v>184</v>
          </cell>
          <cell r="U8">
            <v>181</v>
          </cell>
        </row>
        <row r="9">
          <cell r="T9">
            <v>0</v>
          </cell>
          <cell r="U9">
            <v>0</v>
          </cell>
        </row>
        <row r="10">
          <cell r="B10" t="str">
            <v>Equity Loan Flows (3 Monthly Day 28)</v>
          </cell>
          <cell r="T10">
            <v>0</v>
          </cell>
          <cell r="U10">
            <v>0</v>
          </cell>
        </row>
        <row r="11">
          <cell r="B11" t="str">
            <v>CKIFA - LT Syndicate 500m</v>
          </cell>
          <cell r="C11">
            <v>0.7</v>
          </cell>
          <cell r="E11">
            <v>500000000</v>
          </cell>
          <cell r="F11">
            <v>2948524.6575342468</v>
          </cell>
          <cell r="G11">
            <v>2951369.8630136992</v>
          </cell>
          <cell r="H11">
            <v>2856164.3835616438</v>
          </cell>
          <cell r="I11">
            <v>2951369.8630136992</v>
          </cell>
          <cell r="J11">
            <v>2958904.1095890412</v>
          </cell>
          <cell r="K11">
            <v>3057534.246575343</v>
          </cell>
          <cell r="L11">
            <v>3057534.246575343</v>
          </cell>
          <cell r="M11">
            <v>2857534.2465753425</v>
          </cell>
          <cell r="N11">
            <v>3163698.6301369867</v>
          </cell>
          <cell r="O11">
            <v>3061643.8356164382</v>
          </cell>
          <cell r="P11">
            <v>3193424.6575342468</v>
          </cell>
          <cell r="Q11">
            <v>3090410.9589041099</v>
          </cell>
          <cell r="T11">
            <v>17723867.123287674</v>
          </cell>
          <cell r="U11">
            <v>18424246.575342469</v>
          </cell>
        </row>
        <row r="12">
          <cell r="B12" t="str">
            <v>CKIFA - ANZ 90m</v>
          </cell>
          <cell r="C12">
            <v>0.7</v>
          </cell>
          <cell r="E12">
            <v>90000000</v>
          </cell>
          <cell r="F12">
            <v>530734.43835616438</v>
          </cell>
          <cell r="G12">
            <v>531246.57534246577</v>
          </cell>
          <cell r="H12">
            <v>514109.58904109587</v>
          </cell>
          <cell r="I12">
            <v>531246.57534246577</v>
          </cell>
          <cell r="J12">
            <v>532602.73972602736</v>
          </cell>
          <cell r="K12">
            <v>550356.1643835617</v>
          </cell>
          <cell r="L12">
            <v>550356.1643835617</v>
          </cell>
          <cell r="M12">
            <v>514356.16438356164</v>
          </cell>
          <cell r="N12">
            <v>569465.75342465751</v>
          </cell>
          <cell r="O12">
            <v>551095.89041095891</v>
          </cell>
          <cell r="P12">
            <v>574816.43835616438</v>
          </cell>
          <cell r="Q12">
            <v>556273.97260273981</v>
          </cell>
          <cell r="T12">
            <v>3190296.0821917811</v>
          </cell>
          <cell r="U12">
            <v>3316364.3835616442</v>
          </cell>
        </row>
        <row r="13">
          <cell r="B13" t="str">
            <v>CKIFA - Barclays 45m</v>
          </cell>
          <cell r="C13">
            <v>0.67500000000000004</v>
          </cell>
          <cell r="E13">
            <v>45000000</v>
          </cell>
          <cell r="F13">
            <v>264411.73972602742</v>
          </cell>
          <cell r="G13">
            <v>264667.80821917806</v>
          </cell>
          <cell r="H13">
            <v>256130.13698630137</v>
          </cell>
          <cell r="I13">
            <v>264667.80821917806</v>
          </cell>
          <cell r="J13">
            <v>265376.71232876711</v>
          </cell>
          <cell r="K13">
            <v>274222.60273972602</v>
          </cell>
          <cell r="L13">
            <v>274222.60273972602</v>
          </cell>
          <cell r="M13">
            <v>256315.0684931507</v>
          </cell>
          <cell r="N13">
            <v>283777.39726027398</v>
          </cell>
          <cell r="O13">
            <v>274623.28767123289</v>
          </cell>
          <cell r="P13">
            <v>286452.73972602742</v>
          </cell>
          <cell r="Q13">
            <v>277212.32876712328</v>
          </cell>
          <cell r="T13">
            <v>1589476.8082191781</v>
          </cell>
          <cell r="U13">
            <v>1652603.4246575343</v>
          </cell>
        </row>
        <row r="14">
          <cell r="T14">
            <v>0</v>
          </cell>
          <cell r="U14">
            <v>0</v>
          </cell>
        </row>
        <row r="15">
          <cell r="B15" t="str">
            <v>HEIFA - LT Syndicate 500m</v>
          </cell>
          <cell r="C15">
            <v>0.65</v>
          </cell>
          <cell r="E15">
            <v>500000000</v>
          </cell>
          <cell r="F15">
            <v>2927291.7808219176</v>
          </cell>
          <cell r="G15">
            <v>2930136.98630137</v>
          </cell>
          <cell r="H15">
            <v>2835616.4383561644</v>
          </cell>
          <cell r="I15">
            <v>2930136.98630137</v>
          </cell>
          <cell r="J15">
            <v>2938356.1643835618</v>
          </cell>
          <cell r="K15">
            <v>3036301.3698630137</v>
          </cell>
          <cell r="L15">
            <v>3036301.3698630137</v>
          </cell>
          <cell r="M15">
            <v>2838356.1643835623</v>
          </cell>
          <cell r="N15">
            <v>3142465.7534246575</v>
          </cell>
          <cell r="O15">
            <v>3041095.8904109588</v>
          </cell>
          <cell r="P15">
            <v>3172191.780821918</v>
          </cell>
          <cell r="Q15">
            <v>3069863.0136986305</v>
          </cell>
          <cell r="T15">
            <v>17597839.726027399</v>
          </cell>
          <cell r="U15">
            <v>18300273.972602744</v>
          </cell>
        </row>
        <row r="16">
          <cell r="B16" t="str">
            <v>HEIFA - ABN 50m</v>
          </cell>
          <cell r="C16">
            <v>0.60499999999999998</v>
          </cell>
          <cell r="E16">
            <v>50000000</v>
          </cell>
          <cell r="F16">
            <v>290818.21917808219</v>
          </cell>
          <cell r="G16">
            <v>291102.73972602747</v>
          </cell>
          <cell r="H16">
            <v>281712.32876712328</v>
          </cell>
          <cell r="I16">
            <v>291102.73972602747</v>
          </cell>
          <cell r="J16">
            <v>291986.30136986304</v>
          </cell>
          <cell r="K16">
            <v>301719.17808219185</v>
          </cell>
          <cell r="L16">
            <v>301719.17808219185</v>
          </cell>
          <cell r="M16">
            <v>282109.58904109587</v>
          </cell>
          <cell r="N16">
            <v>312335.61643835623</v>
          </cell>
          <cell r="O16">
            <v>302260.27397260274</v>
          </cell>
          <cell r="P16">
            <v>315308.21917808219</v>
          </cell>
          <cell r="Q16">
            <v>305136.98630136991</v>
          </cell>
          <cell r="T16">
            <v>1748441.5068493155</v>
          </cell>
          <cell r="U16">
            <v>1818869.863013699</v>
          </cell>
        </row>
        <row r="17">
          <cell r="B17" t="str">
            <v>HEIFA - CBA 50m</v>
          </cell>
          <cell r="C17">
            <v>0.6</v>
          </cell>
          <cell r="E17">
            <v>50000000</v>
          </cell>
          <cell r="F17">
            <v>290605.89041095885</v>
          </cell>
          <cell r="G17">
            <v>290890.41095890413</v>
          </cell>
          <cell r="H17">
            <v>281506.84931506851</v>
          </cell>
          <cell r="I17">
            <v>290890.41095890413</v>
          </cell>
          <cell r="J17">
            <v>291780.82191780821</v>
          </cell>
          <cell r="K17">
            <v>301506.84931506851</v>
          </cell>
          <cell r="L17">
            <v>301506.84931506851</v>
          </cell>
          <cell r="M17">
            <v>281917.80821917806</v>
          </cell>
          <cell r="N17">
            <v>312123.28767123289</v>
          </cell>
          <cell r="O17">
            <v>302054.79452054796</v>
          </cell>
          <cell r="P17">
            <v>315095.89041095891</v>
          </cell>
          <cell r="Q17">
            <v>304931.50684931508</v>
          </cell>
          <cell r="T17">
            <v>1747181.2328767122</v>
          </cell>
          <cell r="U17">
            <v>1817630.1369863013</v>
          </cell>
        </row>
        <row r="18">
          <cell r="B18" t="str">
            <v>HEIFA - ANX 35m</v>
          </cell>
          <cell r="C18">
            <v>0.65</v>
          </cell>
          <cell r="E18">
            <v>35000000</v>
          </cell>
          <cell r="F18">
            <v>204910.42465753425</v>
          </cell>
          <cell r="G18">
            <v>205109.5890410959</v>
          </cell>
          <cell r="H18">
            <v>198493.15068493152</v>
          </cell>
          <cell r="I18">
            <v>205109.5890410959</v>
          </cell>
          <cell r="J18">
            <v>205684.9315068493</v>
          </cell>
          <cell r="K18">
            <v>212541.09589041097</v>
          </cell>
          <cell r="L18">
            <v>212541.09589041097</v>
          </cell>
          <cell r="M18">
            <v>198684.93150684933</v>
          </cell>
          <cell r="N18">
            <v>219972.60273972602</v>
          </cell>
          <cell r="O18">
            <v>212876.71232876711</v>
          </cell>
          <cell r="P18">
            <v>222053.42465753428</v>
          </cell>
          <cell r="Q18">
            <v>214890.41095890413</v>
          </cell>
          <cell r="T18">
            <v>1231848.7808219178</v>
          </cell>
          <cell r="U18">
            <v>1281019.1780821919</v>
          </cell>
        </row>
        <row r="19">
          <cell r="F19">
            <v>7457297.1506849313</v>
          </cell>
          <cell r="G19">
            <v>7464523.9726027399</v>
          </cell>
          <cell r="H19">
            <v>7223732.8767123288</v>
          </cell>
          <cell r="I19">
            <v>7464523.9726027399</v>
          </cell>
          <cell r="J19">
            <v>7484691.7808219176</v>
          </cell>
          <cell r="K19">
            <v>7734181.5068493169</v>
          </cell>
          <cell r="L19">
            <v>7734181.5068493169</v>
          </cell>
          <cell r="M19">
            <v>7229273.9726027399</v>
          </cell>
          <cell r="N19">
            <v>8003839.0410958901</v>
          </cell>
          <cell r="O19">
            <v>7745650.6849315064</v>
          </cell>
          <cell r="P19">
            <v>8079343.1506849322</v>
          </cell>
          <cell r="Q19">
            <v>7818719.1780821923</v>
          </cell>
          <cell r="T19">
            <v>44828951.260273978</v>
          </cell>
          <cell r="U19">
            <v>46611007.534246579</v>
          </cell>
        </row>
        <row r="20">
          <cell r="B20" t="str">
            <v>Equity Swap Flows (3 Monthly day 28)</v>
          </cell>
          <cell r="T20">
            <v>0</v>
          </cell>
          <cell r="U20">
            <v>0</v>
          </cell>
        </row>
        <row r="21">
          <cell r="B21" t="str">
            <v>CKIFA - HSBC 325.6m</v>
          </cell>
          <cell r="C21">
            <v>6.8970000000000002</v>
          </cell>
          <cell r="E21">
            <v>325600000</v>
          </cell>
          <cell r="F21">
            <v>180772.22794520564</v>
          </cell>
          <cell r="G21">
            <v>178919.43013698637</v>
          </cell>
          <cell r="H21">
            <v>173147.83561643842</v>
          </cell>
          <cell r="I21">
            <v>178919.43013698637</v>
          </cell>
          <cell r="J21">
            <v>106243.72602739732</v>
          </cell>
          <cell r="K21">
            <v>109785.18356164391</v>
          </cell>
          <cell r="L21">
            <v>109785.18356164391</v>
          </cell>
          <cell r="M21">
            <v>36716.975342465812</v>
          </cell>
          <cell r="N21">
            <v>40650.936986301436</v>
          </cell>
          <cell r="O21">
            <v>39339.616438356228</v>
          </cell>
          <cell r="P21">
            <v>21293.347945205467</v>
          </cell>
          <cell r="Q21">
            <v>20606.465753424647</v>
          </cell>
          <cell r="T21">
            <v>927787.83342465805</v>
          </cell>
          <cell r="U21">
            <v>268392.52602739749</v>
          </cell>
        </row>
        <row r="22">
          <cell r="B22" t="str">
            <v>CKIFA - UBS - 271m</v>
          </cell>
          <cell r="C22">
            <v>6.8895</v>
          </cell>
          <cell r="E22">
            <v>271000000</v>
          </cell>
          <cell r="F22">
            <v>148732.22465753433</v>
          </cell>
          <cell r="G22">
            <v>147190.12328767125</v>
          </cell>
          <cell r="H22">
            <v>142442.05479452055</v>
          </cell>
          <cell r="I22">
            <v>147190.12328767125</v>
          </cell>
          <cell r="J22">
            <v>86757.123287671217</v>
          </cell>
          <cell r="K22">
            <v>89649.027397260259</v>
          </cell>
          <cell r="L22">
            <v>89649.027397260259</v>
          </cell>
          <cell r="M22">
            <v>29000.712328767113</v>
          </cell>
          <cell r="N22">
            <v>32107.931506849302</v>
          </cell>
          <cell r="O22">
            <v>31072.191780821911</v>
          </cell>
          <cell r="P22">
            <v>15996.424657534171</v>
          </cell>
          <cell r="Q22">
            <v>15480.410958904038</v>
          </cell>
          <cell r="T22">
            <v>761960.67671232892</v>
          </cell>
          <cell r="U22">
            <v>213306.69863013679</v>
          </cell>
        </row>
        <row r="23">
          <cell r="T23">
            <v>0</v>
          </cell>
          <cell r="U23">
            <v>0</v>
          </cell>
        </row>
        <row r="24">
          <cell r="B24" t="str">
            <v>HEIFA -  HSBC 325.6m</v>
          </cell>
          <cell r="C24">
            <v>6.8920000000000003</v>
          </cell>
          <cell r="E24">
            <v>325600000</v>
          </cell>
          <cell r="F24">
            <v>179389.5430136988</v>
          </cell>
          <cell r="G24">
            <v>177536.74520547956</v>
          </cell>
          <cell r="H24">
            <v>171809.75342465763</v>
          </cell>
          <cell r="I24">
            <v>177536.74520547956</v>
          </cell>
          <cell r="J24">
            <v>104905.64383561653</v>
          </cell>
          <cell r="K24">
            <v>108402.4986301371</v>
          </cell>
          <cell r="L24">
            <v>108402.4986301371</v>
          </cell>
          <cell r="M24">
            <v>35468.098630137072</v>
          </cell>
          <cell r="N24">
            <v>39268.252054794619</v>
          </cell>
          <cell r="O24">
            <v>38001.534246575437</v>
          </cell>
          <cell r="P24">
            <v>19910.663013698646</v>
          </cell>
          <cell r="Q24">
            <v>19268.383561643852</v>
          </cell>
          <cell r="T24">
            <v>919580.92931506911</v>
          </cell>
          <cell r="U24">
            <v>260319.43013698675</v>
          </cell>
        </row>
        <row r="25">
          <cell r="B25" t="str">
            <v>HEIFA -  UBS - 271m</v>
          </cell>
          <cell r="C25">
            <v>6.8845000000000001</v>
          </cell>
          <cell r="E25">
            <v>271000000</v>
          </cell>
          <cell r="F25">
            <v>147581.40273972612</v>
          </cell>
          <cell r="G25">
            <v>146039.30136986304</v>
          </cell>
          <cell r="H25">
            <v>141328.35616438359</v>
          </cell>
          <cell r="I25">
            <v>146039.30136986304</v>
          </cell>
          <cell r="J25">
            <v>85643.424657534255</v>
          </cell>
          <cell r="K25">
            <v>88498.205479452081</v>
          </cell>
          <cell r="L25">
            <v>88498.205479452081</v>
          </cell>
          <cell r="M25">
            <v>27961.260273972617</v>
          </cell>
          <cell r="N25">
            <v>30957.109589041109</v>
          </cell>
          <cell r="O25">
            <v>29958.493150684946</v>
          </cell>
          <cell r="P25">
            <v>14845.602739725975</v>
          </cell>
          <cell r="Q25">
            <v>14366.712328767075</v>
          </cell>
          <cell r="T25">
            <v>755129.99178082205</v>
          </cell>
          <cell r="U25">
            <v>206587.3835616438</v>
          </cell>
        </row>
        <row r="26">
          <cell r="F26">
            <v>656475.39835616492</v>
          </cell>
          <cell r="G26">
            <v>649685.60000000021</v>
          </cell>
          <cell r="H26">
            <v>628728.00000000023</v>
          </cell>
          <cell r="I26">
            <v>649685.60000000021</v>
          </cell>
          <cell r="J26">
            <v>383549.91780821932</v>
          </cell>
          <cell r="K26">
            <v>396334.9150684934</v>
          </cell>
          <cell r="L26">
            <v>396334.9150684934</v>
          </cell>
          <cell r="M26">
            <v>129147.04657534261</v>
          </cell>
          <cell r="N26">
            <v>142984.23013698647</v>
          </cell>
          <cell r="O26">
            <v>138371.83561643853</v>
          </cell>
          <cell r="P26">
            <v>72046.038356164267</v>
          </cell>
          <cell r="Q26">
            <v>69721.97260273961</v>
          </cell>
          <cell r="T26">
            <v>3364459.431232878</v>
          </cell>
          <cell r="U26">
            <v>948606.03835616482</v>
          </cell>
        </row>
        <row r="27">
          <cell r="T27">
            <v>0</v>
          </cell>
          <cell r="U27">
            <v>0</v>
          </cell>
        </row>
        <row r="28">
          <cell r="T28">
            <v>0</v>
          </cell>
          <cell r="U28">
            <v>0</v>
          </cell>
        </row>
        <row r="29">
          <cell r="B29" t="str">
            <v>Net Interest Accrual Finco's</v>
          </cell>
          <cell r="F29">
            <v>8113772.5490410961</v>
          </cell>
          <cell r="G29">
            <v>8114209.5726027405</v>
          </cell>
          <cell r="H29">
            <v>7852460.8767123288</v>
          </cell>
          <cell r="I29">
            <v>8114209.5726027405</v>
          </cell>
          <cell r="J29">
            <v>7868241.6986301374</v>
          </cell>
          <cell r="K29">
            <v>8130516.4219178101</v>
          </cell>
          <cell r="L29">
            <v>8130516.4219178101</v>
          </cell>
          <cell r="M29">
            <v>7358421.0191780822</v>
          </cell>
          <cell r="N29">
            <v>8146823.2712328769</v>
          </cell>
          <cell r="O29">
            <v>7884022.5205479451</v>
          </cell>
          <cell r="P29">
            <v>8151389.1890410967</v>
          </cell>
          <cell r="Q29">
            <v>7888441.1506849322</v>
          </cell>
          <cell r="S29">
            <v>95753024.264109597</v>
          </cell>
          <cell r="T29">
            <v>48193410.691506855</v>
          </cell>
          <cell r="U29">
            <v>47559613.572602741</v>
          </cell>
        </row>
        <row r="30">
          <cell r="T30">
            <v>0</v>
          </cell>
          <cell r="U30">
            <v>0</v>
          </cell>
        </row>
        <row r="31">
          <cell r="T31">
            <v>0</v>
          </cell>
          <cell r="U31">
            <v>0</v>
          </cell>
        </row>
        <row r="32">
          <cell r="T32">
            <v>0</v>
          </cell>
          <cell r="U32">
            <v>0</v>
          </cell>
        </row>
        <row r="33">
          <cell r="T33">
            <v>0</v>
          </cell>
          <cell r="U33">
            <v>0</v>
          </cell>
        </row>
        <row r="34">
          <cell r="T34">
            <v>0</v>
          </cell>
          <cell r="U34">
            <v>0</v>
          </cell>
        </row>
        <row r="35">
          <cell r="B35" t="str">
            <v xml:space="preserve">Cash Accrual Bond Co. </v>
          </cell>
          <cell r="T35">
            <v>0</v>
          </cell>
          <cell r="U35">
            <v>0</v>
          </cell>
        </row>
        <row r="36">
          <cell r="T36">
            <v>0</v>
          </cell>
          <cell r="U36">
            <v>0</v>
          </cell>
        </row>
        <row r="37">
          <cell r="B37" t="str">
            <v>Month</v>
          </cell>
          <cell r="F37" t="str">
            <v>July</v>
          </cell>
          <cell r="G37" t="str">
            <v>August</v>
          </cell>
          <cell r="H37" t="str">
            <v>September</v>
          </cell>
          <cell r="I37" t="str">
            <v>October</v>
          </cell>
          <cell r="J37" t="str">
            <v>November</v>
          </cell>
          <cell r="K37" t="str">
            <v>December</v>
          </cell>
          <cell r="L37" t="str">
            <v>January</v>
          </cell>
          <cell r="M37" t="str">
            <v>February</v>
          </cell>
          <cell r="N37" t="str">
            <v>March</v>
          </cell>
          <cell r="O37" t="str">
            <v>April</v>
          </cell>
          <cell r="P37" t="str">
            <v>May</v>
          </cell>
          <cell r="Q37" t="str">
            <v>June</v>
          </cell>
          <cell r="T37">
            <v>0</v>
          </cell>
          <cell r="U37">
            <v>0</v>
          </cell>
        </row>
        <row r="38">
          <cell r="B38" t="str">
            <v>Expected Rate</v>
          </cell>
          <cell r="F38">
            <v>6.03</v>
          </cell>
          <cell r="G38">
            <v>6.25</v>
          </cell>
          <cell r="H38">
            <v>6.25</v>
          </cell>
          <cell r="I38">
            <v>6.25</v>
          </cell>
          <cell r="J38">
            <v>6.5</v>
          </cell>
          <cell r="K38">
            <v>6.5</v>
          </cell>
          <cell r="L38">
            <v>6.5</v>
          </cell>
          <cell r="M38">
            <v>6.75</v>
          </cell>
          <cell r="N38">
            <v>6.75</v>
          </cell>
          <cell r="O38">
            <v>6.75</v>
          </cell>
          <cell r="P38">
            <v>6.82</v>
          </cell>
          <cell r="Q38">
            <v>6.82</v>
          </cell>
          <cell r="T38">
            <v>37.78</v>
          </cell>
          <cell r="U38">
            <v>40.39</v>
          </cell>
        </row>
        <row r="39">
          <cell r="B39" t="str">
            <v>Days</v>
          </cell>
          <cell r="F39">
            <v>31</v>
          </cell>
          <cell r="G39">
            <v>31</v>
          </cell>
          <cell r="H39">
            <v>30</v>
          </cell>
          <cell r="I39">
            <v>31</v>
          </cell>
          <cell r="J39">
            <v>30</v>
          </cell>
          <cell r="K39">
            <v>31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T39">
            <v>184</v>
          </cell>
          <cell r="U39">
            <v>181</v>
          </cell>
          <cell r="V39">
            <v>36811</v>
          </cell>
        </row>
        <row r="40">
          <cell r="T40">
            <v>0</v>
          </cell>
          <cell r="U40">
            <v>0</v>
          </cell>
        </row>
        <row r="41">
          <cell r="B41" t="str">
            <v>1.1 bn Wrapped (3 Monthly Day 12)</v>
          </cell>
          <cell r="T41">
            <v>0</v>
          </cell>
          <cell r="U41">
            <v>0</v>
          </cell>
        </row>
        <row r="42">
          <cell r="B42" t="str">
            <v>Wrapped 10 yr-A$750m</v>
          </cell>
          <cell r="C42">
            <v>0.56999999999999995</v>
          </cell>
          <cell r="E42">
            <v>750000000</v>
          </cell>
          <cell r="F42">
            <v>4204109.5890410971</v>
          </cell>
          <cell r="G42">
            <v>4344246.5753424661</v>
          </cell>
          <cell r="H42">
            <v>4204109.5890410971</v>
          </cell>
          <cell r="I42">
            <v>4344246.5753424661</v>
          </cell>
          <cell r="J42">
            <v>4358219.1780821923</v>
          </cell>
          <cell r="K42">
            <v>4503493.1506849313</v>
          </cell>
          <cell r="L42">
            <v>4503493.1506849313</v>
          </cell>
          <cell r="M42">
            <v>4211506.8493150687</v>
          </cell>
          <cell r="N42">
            <v>4662739.7260273974</v>
          </cell>
          <cell r="O42">
            <v>4512328.7671232885</v>
          </cell>
          <cell r="P42">
            <v>4707328.7671232885</v>
          </cell>
          <cell r="Q42">
            <v>4555479.4520547949</v>
          </cell>
          <cell r="T42">
            <v>25958424.657534249</v>
          </cell>
          <cell r="U42">
            <v>27152876.712328769</v>
          </cell>
        </row>
        <row r="43">
          <cell r="B43" t="str">
            <v>Wrapped 7 yr-A$350m</v>
          </cell>
          <cell r="C43">
            <v>0.5</v>
          </cell>
          <cell r="E43">
            <v>350000000</v>
          </cell>
          <cell r="F43">
            <v>1941109.5890410959</v>
          </cell>
          <cell r="G43">
            <v>2006506.8493150685</v>
          </cell>
          <cell r="H43">
            <v>1941780.8219178081</v>
          </cell>
          <cell r="I43">
            <v>2006506.8493150685</v>
          </cell>
          <cell r="J43">
            <v>2013698.6301369863</v>
          </cell>
          <cell r="K43">
            <v>2080821.9178082191</v>
          </cell>
          <cell r="L43">
            <v>2080821.9178082191</v>
          </cell>
          <cell r="M43">
            <v>1946575.3424657534</v>
          </cell>
          <cell r="N43">
            <v>2155136.98630137</v>
          </cell>
          <cell r="O43">
            <v>2085616.4383561644</v>
          </cell>
          <cell r="P43">
            <v>2175945.2054794519</v>
          </cell>
          <cell r="Q43">
            <v>2105753.4246575348</v>
          </cell>
          <cell r="T43">
            <v>11990424.657534247</v>
          </cell>
          <cell r="U43">
            <v>12549849.315068495</v>
          </cell>
          <cell r="V43">
            <v>36815</v>
          </cell>
        </row>
        <row r="44">
          <cell r="B44" t="str">
            <v>Barclays-A$855m (Wrapped)</v>
          </cell>
          <cell r="C44">
            <v>6.9024999999999999</v>
          </cell>
          <cell r="E44">
            <v>855000000</v>
          </cell>
          <cell r="F44">
            <v>633578.42465753388</v>
          </cell>
          <cell r="G44">
            <v>473822.26027397253</v>
          </cell>
          <cell r="H44">
            <v>458537.6712328766</v>
          </cell>
          <cell r="I44">
            <v>473822.26027397253</v>
          </cell>
          <cell r="J44">
            <v>282852.7397260273</v>
          </cell>
          <cell r="K44">
            <v>292281.16438356153</v>
          </cell>
          <cell r="L44">
            <v>292281.16438356153</v>
          </cell>
          <cell r="M44">
            <v>100023.28767123279</v>
          </cell>
          <cell r="N44">
            <v>110740.06849315058</v>
          </cell>
          <cell r="O44">
            <v>107167.80821917798</v>
          </cell>
          <cell r="P44">
            <v>59908.561643835303</v>
          </cell>
          <cell r="Q44">
            <v>57976.027397259975</v>
          </cell>
          <cell r="T44">
            <v>2614894.5205479441</v>
          </cell>
          <cell r="U44">
            <v>728096.91780821804</v>
          </cell>
          <cell r="V44">
            <v>-12513034.315068495</v>
          </cell>
        </row>
        <row r="45">
          <cell r="B45" t="str">
            <v>Barclays-A$245m (Wrapped)</v>
          </cell>
          <cell r="C45">
            <v>6.9044999999999996</v>
          </cell>
          <cell r="E45">
            <v>245000000</v>
          </cell>
          <cell r="F45">
            <v>181967.87671232867</v>
          </cell>
          <cell r="G45">
            <v>136189.79452054788</v>
          </cell>
          <cell r="H45">
            <v>131796.57534246569</v>
          </cell>
          <cell r="I45">
            <v>136189.79452054788</v>
          </cell>
          <cell r="J45">
            <v>81454.109589041022</v>
          </cell>
          <cell r="K45">
            <v>84169.246575342404</v>
          </cell>
          <cell r="L45">
            <v>84169.246575342404</v>
          </cell>
          <cell r="M45">
            <v>29037.534246575273</v>
          </cell>
          <cell r="N45">
            <v>32148.698630136907</v>
          </cell>
          <cell r="O45">
            <v>31111.643835616367</v>
          </cell>
          <cell r="P45">
            <v>17582.945205479318</v>
          </cell>
          <cell r="Q45">
            <v>17015.753424657403</v>
          </cell>
          <cell r="T45">
            <v>751767.39726027346</v>
          </cell>
          <cell r="U45">
            <v>211065.82191780765</v>
          </cell>
        </row>
        <row r="46">
          <cell r="F46">
            <v>6960765.4794520559</v>
          </cell>
          <cell r="G46">
            <v>6960765.4794520549</v>
          </cell>
          <cell r="H46">
            <v>6736224.6575342473</v>
          </cell>
          <cell r="I46">
            <v>6960765.4794520549</v>
          </cell>
          <cell r="J46">
            <v>6736224.6575342473</v>
          </cell>
          <cell r="K46">
            <v>6960765.479452054</v>
          </cell>
          <cell r="L46">
            <v>6960765.479452054</v>
          </cell>
          <cell r="M46">
            <v>6287143.01369863</v>
          </cell>
          <cell r="N46">
            <v>6960765.4794520549</v>
          </cell>
          <cell r="O46">
            <v>6736224.6575342463</v>
          </cell>
          <cell r="P46">
            <v>6960765.479452054</v>
          </cell>
          <cell r="Q46">
            <v>6736224.6575342473</v>
          </cell>
          <cell r="T46">
            <v>41315511.232876711</v>
          </cell>
          <cell r="U46">
            <v>40641888.767123289</v>
          </cell>
        </row>
        <row r="47">
          <cell r="T47">
            <v>0</v>
          </cell>
          <cell r="U47">
            <v>0</v>
          </cell>
        </row>
        <row r="48">
          <cell r="T48">
            <v>0</v>
          </cell>
          <cell r="U48">
            <v>0</v>
          </cell>
        </row>
        <row r="49">
          <cell r="B49" t="str">
            <v>Expected Rate</v>
          </cell>
          <cell r="F49">
            <v>6.0435999999999996</v>
          </cell>
          <cell r="G49">
            <v>6.25</v>
          </cell>
          <cell r="H49">
            <v>6.25</v>
          </cell>
          <cell r="I49">
            <v>6.25</v>
          </cell>
          <cell r="J49">
            <v>6.5</v>
          </cell>
          <cell r="K49">
            <v>6.5</v>
          </cell>
          <cell r="L49">
            <v>6.5</v>
          </cell>
          <cell r="M49">
            <v>6.75</v>
          </cell>
          <cell r="N49">
            <v>6.75</v>
          </cell>
          <cell r="O49">
            <v>6.75</v>
          </cell>
          <cell r="P49">
            <v>6.82</v>
          </cell>
          <cell r="Q49">
            <v>6.82</v>
          </cell>
          <cell r="T49">
            <v>37.793599999999998</v>
          </cell>
          <cell r="U49">
            <v>40.39</v>
          </cell>
        </row>
        <row r="50">
          <cell r="B50" t="str">
            <v>Days</v>
          </cell>
          <cell r="F50">
            <v>31</v>
          </cell>
          <cell r="G50">
            <v>31</v>
          </cell>
          <cell r="H50">
            <v>30</v>
          </cell>
          <cell r="I50">
            <v>31</v>
          </cell>
          <cell r="J50">
            <v>30</v>
          </cell>
          <cell r="K50">
            <v>31</v>
          </cell>
          <cell r="L50">
            <v>31</v>
          </cell>
          <cell r="M50">
            <v>28</v>
          </cell>
          <cell r="N50">
            <v>31</v>
          </cell>
          <cell r="O50">
            <v>30</v>
          </cell>
          <cell r="P50">
            <v>31</v>
          </cell>
          <cell r="Q50">
            <v>30</v>
          </cell>
          <cell r="T50">
            <v>184</v>
          </cell>
          <cell r="U50">
            <v>181</v>
          </cell>
        </row>
        <row r="51">
          <cell r="T51">
            <v>0</v>
          </cell>
          <cell r="U51">
            <v>0</v>
          </cell>
        </row>
        <row r="52">
          <cell r="B52" t="str">
            <v>Unwrapped (3 monthly Day 15)</v>
          </cell>
          <cell r="T52">
            <v>0</v>
          </cell>
          <cell r="U52">
            <v>0</v>
          </cell>
        </row>
        <row r="53">
          <cell r="B53" t="str">
            <v>5 yr-floating A$225m</v>
          </cell>
          <cell r="C53">
            <v>0.73</v>
          </cell>
          <cell r="E53">
            <v>225000000</v>
          </cell>
          <cell r="F53">
            <v>1294407.1232876712</v>
          </cell>
          <cell r="G53">
            <v>1333849.3150684934</v>
          </cell>
          <cell r="H53">
            <v>1290821.9178082191</v>
          </cell>
          <cell r="I53">
            <v>1333849.3150684934</v>
          </cell>
          <cell r="J53">
            <v>1337054.7945205478</v>
          </cell>
          <cell r="K53">
            <v>1381623.2876712331</v>
          </cell>
          <cell r="L53">
            <v>1381623.2876712331</v>
          </cell>
          <cell r="M53">
            <v>1291068.493150685</v>
          </cell>
          <cell r="N53">
            <v>1429397.2602739728</v>
          </cell>
          <cell r="O53">
            <v>1383287.6712328766</v>
          </cell>
          <cell r="P53">
            <v>1442773.9726027397</v>
          </cell>
          <cell r="Q53">
            <v>1396232.876712329</v>
          </cell>
          <cell r="T53">
            <v>7971605.7534246575</v>
          </cell>
          <cell r="U53">
            <v>8324383.5616438361</v>
          </cell>
        </row>
        <row r="54">
          <cell r="B54" t="str">
            <v>HSBC A$225m (Dom.)</v>
          </cell>
          <cell r="C54">
            <v>6.9024999999999999</v>
          </cell>
          <cell r="E54">
            <v>225000000</v>
          </cell>
          <cell r="F54">
            <v>164132.26027397264</v>
          </cell>
          <cell r="G54">
            <v>124690.06849315065</v>
          </cell>
          <cell r="H54">
            <v>120667.80821917806</v>
          </cell>
          <cell r="I54">
            <v>124690.06849315065</v>
          </cell>
          <cell r="J54">
            <v>74434.931506849287</v>
          </cell>
          <cell r="K54">
            <v>76916.095890410928</v>
          </cell>
          <cell r="L54">
            <v>76916.095890410928</v>
          </cell>
          <cell r="M54">
            <v>26321.91780821915</v>
          </cell>
          <cell r="N54">
            <v>29142.123287671206</v>
          </cell>
          <cell r="O54">
            <v>28202.054794520522</v>
          </cell>
          <cell r="P54">
            <v>15765.410958904027</v>
          </cell>
          <cell r="Q54">
            <v>15256.849315068415</v>
          </cell>
          <cell r="T54">
            <v>685531.23287671222</v>
          </cell>
          <cell r="U54">
            <v>191604.45205479424</v>
          </cell>
        </row>
        <row r="55">
          <cell r="F55">
            <v>1458539.3835616438</v>
          </cell>
          <cell r="G55">
            <v>1458539.383561644</v>
          </cell>
          <cell r="H55">
            <v>1411489.7260273972</v>
          </cell>
          <cell r="I55">
            <v>1458539.383561644</v>
          </cell>
          <cell r="J55">
            <v>1411489.7260273972</v>
          </cell>
          <cell r="K55">
            <v>1458539.383561644</v>
          </cell>
          <cell r="L55">
            <v>1458539.383561644</v>
          </cell>
          <cell r="M55">
            <v>1317390.4109589041</v>
          </cell>
          <cell r="N55">
            <v>1458539.383561644</v>
          </cell>
          <cell r="O55">
            <v>1411489.7260273972</v>
          </cell>
          <cell r="P55">
            <v>1458539.3835616438</v>
          </cell>
          <cell r="Q55">
            <v>1411489.7260273974</v>
          </cell>
          <cell r="T55">
            <v>8657136.98630137</v>
          </cell>
          <cell r="U55">
            <v>8515988.01369863</v>
          </cell>
        </row>
        <row r="56">
          <cell r="T56">
            <v>0</v>
          </cell>
          <cell r="U56">
            <v>0</v>
          </cell>
        </row>
        <row r="57">
          <cell r="T57">
            <v>0</v>
          </cell>
          <cell r="U57">
            <v>0</v>
          </cell>
        </row>
        <row r="58">
          <cell r="B58" t="str">
            <v>Expected Rate</v>
          </cell>
          <cell r="F58">
            <v>6.2432999999999996</v>
          </cell>
          <cell r="G58">
            <v>6.25</v>
          </cell>
          <cell r="H58">
            <v>6.25</v>
          </cell>
          <cell r="I58">
            <v>6.25</v>
          </cell>
          <cell r="J58">
            <v>6.5</v>
          </cell>
          <cell r="K58">
            <v>6.5</v>
          </cell>
          <cell r="L58">
            <v>6.5</v>
          </cell>
          <cell r="M58">
            <v>6.75</v>
          </cell>
          <cell r="N58">
            <v>6.75</v>
          </cell>
          <cell r="O58">
            <v>6.75</v>
          </cell>
          <cell r="P58">
            <v>6.82</v>
          </cell>
          <cell r="Q58">
            <v>6.82</v>
          </cell>
          <cell r="T58">
            <v>37.993299999999998</v>
          </cell>
          <cell r="U58">
            <v>40.39</v>
          </cell>
        </row>
        <row r="59">
          <cell r="B59" t="str">
            <v>Days</v>
          </cell>
          <cell r="F59">
            <v>31</v>
          </cell>
          <cell r="G59">
            <v>31</v>
          </cell>
          <cell r="H59">
            <v>30</v>
          </cell>
          <cell r="I59">
            <v>31</v>
          </cell>
          <cell r="J59">
            <v>30</v>
          </cell>
          <cell r="K59">
            <v>31</v>
          </cell>
          <cell r="L59">
            <v>31</v>
          </cell>
          <cell r="M59">
            <v>28</v>
          </cell>
          <cell r="N59">
            <v>31</v>
          </cell>
          <cell r="O59">
            <v>30</v>
          </cell>
          <cell r="P59">
            <v>31</v>
          </cell>
          <cell r="Q59">
            <v>30</v>
          </cell>
          <cell r="T59">
            <v>184</v>
          </cell>
          <cell r="U59">
            <v>181</v>
          </cell>
        </row>
        <row r="60">
          <cell r="T60">
            <v>0</v>
          </cell>
          <cell r="U60">
            <v>0</v>
          </cell>
        </row>
        <row r="61">
          <cell r="B61" t="str">
            <v>Euro Issues (3 Monthly Day 28)</v>
          </cell>
          <cell r="T61">
            <v>0</v>
          </cell>
          <cell r="U61">
            <v>0</v>
          </cell>
          <cell r="V61">
            <v>36735</v>
          </cell>
        </row>
        <row r="62">
          <cell r="B62" t="str">
            <v>7 yr-floating euro A$200m</v>
          </cell>
          <cell r="C62">
            <v>0.78</v>
          </cell>
          <cell r="E62">
            <v>200000000</v>
          </cell>
          <cell r="F62">
            <v>1192998.9041095891</v>
          </cell>
          <cell r="G62">
            <v>1194136.98630137</v>
          </cell>
          <cell r="H62">
            <v>1155616.4383561644</v>
          </cell>
          <cell r="I62">
            <v>1194136.98630137</v>
          </cell>
          <cell r="J62">
            <v>1196712.3287671234</v>
          </cell>
          <cell r="K62">
            <v>1236602.7397260275</v>
          </cell>
          <cell r="L62">
            <v>1236602.7397260275</v>
          </cell>
          <cell r="M62">
            <v>1155287.6712328766</v>
          </cell>
          <cell r="N62">
            <v>1279068.493150685</v>
          </cell>
          <cell r="O62">
            <v>1237808.2191780822</v>
          </cell>
          <cell r="P62">
            <v>1290958.9041095893</v>
          </cell>
          <cell r="Q62">
            <v>1249315.0684931509</v>
          </cell>
          <cell r="T62">
            <v>7170204.3835616438</v>
          </cell>
          <cell r="U62">
            <v>7449041.0958904112</v>
          </cell>
        </row>
        <row r="63">
          <cell r="B63" t="str">
            <v>5 yr-floating euro A$42m/US25m</v>
          </cell>
          <cell r="C63">
            <v>0.75</v>
          </cell>
          <cell r="E63">
            <v>42000000</v>
          </cell>
          <cell r="F63">
            <v>249459.63287671233</v>
          </cell>
          <cell r="G63">
            <v>249698.63013698629</v>
          </cell>
          <cell r="H63">
            <v>241643.83561643836</v>
          </cell>
          <cell r="I63">
            <v>249698.63013698629</v>
          </cell>
          <cell r="J63">
            <v>250273.97260273973</v>
          </cell>
          <cell r="K63">
            <v>258616.43835616438</v>
          </cell>
          <cell r="L63">
            <v>258616.43835616438</v>
          </cell>
          <cell r="M63">
            <v>241643.83561643836</v>
          </cell>
          <cell r="N63">
            <v>267534.24657534249</v>
          </cell>
          <cell r="O63">
            <v>258904.10958904109</v>
          </cell>
          <cell r="P63">
            <v>270031.23287671234</v>
          </cell>
          <cell r="Q63">
            <v>261320.54794520553</v>
          </cell>
          <cell r="T63">
            <v>1499391.1397260274</v>
          </cell>
          <cell r="U63">
            <v>1558050.4109589043</v>
          </cell>
        </row>
        <row r="64">
          <cell r="B64" t="str">
            <v>5 yr-floating euro A$215.8/HK1bn</v>
          </cell>
          <cell r="C64">
            <v>0.75</v>
          </cell>
          <cell r="E64">
            <v>215800000</v>
          </cell>
          <cell r="F64">
            <v>1281747.3517808218</v>
          </cell>
          <cell r="G64">
            <v>1282975.3424657534</v>
          </cell>
          <cell r="H64">
            <v>1241589.0410958903</v>
          </cell>
          <cell r="I64">
            <v>1282975.3424657534</v>
          </cell>
          <cell r="J64">
            <v>1285931.506849315</v>
          </cell>
          <cell r="K64">
            <v>1328795.8904109588</v>
          </cell>
          <cell r="L64">
            <v>1328795.8904109588</v>
          </cell>
          <cell r="M64">
            <v>1241589.0410958903</v>
          </cell>
          <cell r="N64">
            <v>1374616.4383561644</v>
          </cell>
          <cell r="O64">
            <v>1330273.9726027397</v>
          </cell>
          <cell r="P64">
            <v>1387446.1917808219</v>
          </cell>
          <cell r="Q64">
            <v>1342689.863013699</v>
          </cell>
          <cell r="T64">
            <v>7704014.4750684928</v>
          </cell>
          <cell r="U64">
            <v>8005411.3972602738</v>
          </cell>
        </row>
        <row r="65">
          <cell r="B65" t="str">
            <v>HSBC-A$200m (WDR)</v>
          </cell>
          <cell r="C65">
            <v>6.9095000000000004</v>
          </cell>
          <cell r="E65">
            <v>200000000</v>
          </cell>
          <cell r="F65">
            <v>113162.73972602755</v>
          </cell>
          <cell r="G65">
            <v>112024.65753424664</v>
          </cell>
          <cell r="H65">
            <v>108410.95890410965</v>
          </cell>
          <cell r="I65">
            <v>112024.65753424664</v>
          </cell>
          <cell r="J65">
            <v>67315.068493150757</v>
          </cell>
          <cell r="K65">
            <v>69558.904109589101</v>
          </cell>
          <cell r="L65">
            <v>69558.904109589101</v>
          </cell>
          <cell r="M65">
            <v>24471.232876712394</v>
          </cell>
          <cell r="N65">
            <v>27093.150684931577</v>
          </cell>
          <cell r="O65">
            <v>26219.178082191851</v>
          </cell>
          <cell r="P65">
            <v>15202.739726027419</v>
          </cell>
          <cell r="Q65">
            <v>14712.32876712331</v>
          </cell>
          <cell r="T65">
            <v>582496.98630137031</v>
          </cell>
          <cell r="U65">
            <v>177257.53424657564</v>
          </cell>
        </row>
        <row r="66">
          <cell r="B66" t="str">
            <v>HSBC-A$257.8m (USD/HKD)</v>
          </cell>
          <cell r="C66">
            <v>6.9095000000000004</v>
          </cell>
          <cell r="E66">
            <v>257800000</v>
          </cell>
          <cell r="F66">
            <v>145866.7715068495</v>
          </cell>
          <cell r="G66">
            <v>144399.78356164391</v>
          </cell>
          <cell r="H66">
            <v>139741.72602739735</v>
          </cell>
          <cell r="I66">
            <v>144399.78356164391</v>
          </cell>
          <cell r="J66">
            <v>86769.123287671318</v>
          </cell>
          <cell r="K66">
            <v>89661.42739726037</v>
          </cell>
          <cell r="L66">
            <v>89661.42739726037</v>
          </cell>
          <cell r="M66">
            <v>31543.419178082277</v>
          </cell>
          <cell r="N66">
            <v>34923.071232876806</v>
          </cell>
          <cell r="O66">
            <v>33796.5205479453</v>
          </cell>
          <cell r="P66">
            <v>19596.331506849343</v>
          </cell>
          <cell r="Q66">
            <v>18964.191780821948</v>
          </cell>
          <cell r="T66">
            <v>750838.61534246639</v>
          </cell>
          <cell r="U66">
            <v>228484.96164383602</v>
          </cell>
        </row>
        <row r="67">
          <cell r="F67">
            <v>2983235.4000000004</v>
          </cell>
          <cell r="G67">
            <v>2983235.4000000004</v>
          </cell>
          <cell r="H67">
            <v>2887002</v>
          </cell>
          <cell r="I67">
            <v>2983235.4000000004</v>
          </cell>
          <cell r="J67">
            <v>2887002</v>
          </cell>
          <cell r="K67">
            <v>2983235.4000000004</v>
          </cell>
          <cell r="L67">
            <v>2983235.4000000004</v>
          </cell>
          <cell r="M67">
            <v>2694535.1999999997</v>
          </cell>
          <cell r="N67">
            <v>2983235.4000000004</v>
          </cell>
          <cell r="O67">
            <v>2887002</v>
          </cell>
          <cell r="P67">
            <v>2983235.4000000004</v>
          </cell>
          <cell r="Q67">
            <v>2887002.0000000005</v>
          </cell>
          <cell r="T67">
            <v>17706945.600000001</v>
          </cell>
          <cell r="U67">
            <v>17418245.400000002</v>
          </cell>
        </row>
        <row r="68">
          <cell r="T68">
            <v>0</v>
          </cell>
          <cell r="U68">
            <v>0</v>
          </cell>
        </row>
        <row r="69">
          <cell r="T69">
            <v>0</v>
          </cell>
          <cell r="U69">
            <v>0</v>
          </cell>
        </row>
        <row r="70">
          <cell r="B70" t="str">
            <v>Rate</v>
          </cell>
          <cell r="F70">
            <v>7.5</v>
          </cell>
          <cell r="G70">
            <v>7.5</v>
          </cell>
          <cell r="H70">
            <v>7.5</v>
          </cell>
          <cell r="I70">
            <v>7.5</v>
          </cell>
          <cell r="J70">
            <v>7.5</v>
          </cell>
          <cell r="K70">
            <v>7.5</v>
          </cell>
          <cell r="L70">
            <v>7.5</v>
          </cell>
          <cell r="M70">
            <v>7.5</v>
          </cell>
          <cell r="N70">
            <v>7.5</v>
          </cell>
          <cell r="O70">
            <v>7.5</v>
          </cell>
          <cell r="P70">
            <v>7.5</v>
          </cell>
          <cell r="Q70">
            <v>7.5</v>
          </cell>
          <cell r="T70">
            <v>45</v>
          </cell>
          <cell r="U70">
            <v>45</v>
          </cell>
        </row>
        <row r="71">
          <cell r="B71" t="str">
            <v>Days</v>
          </cell>
          <cell r="F71">
            <v>30</v>
          </cell>
          <cell r="G71">
            <v>30</v>
          </cell>
          <cell r="H71">
            <v>30</v>
          </cell>
          <cell r="I71">
            <v>30</v>
          </cell>
          <cell r="J71">
            <v>30</v>
          </cell>
          <cell r="K71">
            <v>30</v>
          </cell>
          <cell r="L71">
            <v>30</v>
          </cell>
          <cell r="M71">
            <v>30</v>
          </cell>
          <cell r="N71">
            <v>30</v>
          </cell>
          <cell r="O71">
            <v>30</v>
          </cell>
          <cell r="P71">
            <v>30</v>
          </cell>
          <cell r="Q71">
            <v>30</v>
          </cell>
          <cell r="T71">
            <v>180</v>
          </cell>
          <cell r="U71">
            <v>180</v>
          </cell>
        </row>
        <row r="72">
          <cell r="T72">
            <v>0</v>
          </cell>
          <cell r="U72">
            <v>0</v>
          </cell>
        </row>
        <row r="73">
          <cell r="B73" t="str">
            <v>Fixed Rate ( 6 Monthly Day 15)</v>
          </cell>
          <cell r="T73">
            <v>0</v>
          </cell>
          <cell r="U73">
            <v>0</v>
          </cell>
        </row>
        <row r="74">
          <cell r="B74" t="str">
            <v>5 yr-fixed A$275m</v>
          </cell>
          <cell r="E74">
            <v>275000000</v>
          </cell>
          <cell r="F74">
            <v>1718750</v>
          </cell>
          <cell r="G74">
            <v>1718750</v>
          </cell>
          <cell r="H74">
            <v>1718750</v>
          </cell>
          <cell r="I74">
            <v>1718750</v>
          </cell>
          <cell r="J74">
            <v>1718750</v>
          </cell>
          <cell r="K74">
            <v>1718750</v>
          </cell>
          <cell r="L74">
            <v>1718750</v>
          </cell>
          <cell r="M74">
            <v>1718750</v>
          </cell>
          <cell r="N74">
            <v>1718750</v>
          </cell>
          <cell r="O74">
            <v>1718750</v>
          </cell>
          <cell r="P74">
            <v>1718750</v>
          </cell>
          <cell r="Q74">
            <v>1718750</v>
          </cell>
          <cell r="T74">
            <v>10312500</v>
          </cell>
          <cell r="U74">
            <v>10312500</v>
          </cell>
        </row>
        <row r="75">
          <cell r="T75">
            <v>0</v>
          </cell>
          <cell r="U75">
            <v>0</v>
          </cell>
        </row>
        <row r="76">
          <cell r="T76">
            <v>0</v>
          </cell>
          <cell r="U76">
            <v>0</v>
          </cell>
        </row>
        <row r="77">
          <cell r="T77">
            <v>0</v>
          </cell>
          <cell r="U77">
            <v>0</v>
          </cell>
        </row>
        <row r="78">
          <cell r="B78" t="str">
            <v>Total Bond Interest</v>
          </cell>
          <cell r="E78">
            <v>2057800000</v>
          </cell>
          <cell r="F78">
            <v>11882582.19013699</v>
          </cell>
          <cell r="G78">
            <v>12130163.698630139</v>
          </cell>
          <cell r="H78">
            <v>11794311.643835615</v>
          </cell>
          <cell r="I78">
            <v>12130163.698630139</v>
          </cell>
          <cell r="J78">
            <v>12160640.410958905</v>
          </cell>
          <cell r="K78">
            <v>12508703.424657535</v>
          </cell>
          <cell r="L78">
            <v>12508703.424657535</v>
          </cell>
          <cell r="M78">
            <v>11806421.232876712</v>
          </cell>
          <cell r="N78">
            <v>12887243.150684932</v>
          </cell>
          <cell r="O78">
            <v>12526969.17808219</v>
          </cell>
          <cell r="P78">
            <v>12993234.273972604</v>
          </cell>
          <cell r="Q78">
            <v>12629541.232876714</v>
          </cell>
          <cell r="T78">
            <v>72606565.066849321</v>
          </cell>
          <cell r="U78">
            <v>75352112.493150696</v>
          </cell>
        </row>
        <row r="79">
          <cell r="B79" t="str">
            <v>Total  Associated Swap Interest</v>
          </cell>
          <cell r="E79">
            <v>1782800000</v>
          </cell>
          <cell r="F79">
            <v>1238708.0728767121</v>
          </cell>
          <cell r="G79">
            <v>991126.56438356161</v>
          </cell>
          <cell r="H79">
            <v>959154.73972602736</v>
          </cell>
          <cell r="I79">
            <v>991126.56438356161</v>
          </cell>
          <cell r="J79">
            <v>592825.9726027397</v>
          </cell>
          <cell r="K79">
            <v>612586.8383561644</v>
          </cell>
          <cell r="L79">
            <v>612586.8383561644</v>
          </cell>
          <cell r="M79">
            <v>211397.3917808219</v>
          </cell>
          <cell r="N79">
            <v>234047.11232876708</v>
          </cell>
          <cell r="O79">
            <v>226497.20547945204</v>
          </cell>
          <cell r="P79">
            <v>128055.98904109541</v>
          </cell>
          <cell r="Q79">
            <v>123925.15068493105</v>
          </cell>
          <cell r="T79">
            <v>5385528.7523287665</v>
          </cell>
          <cell r="U79">
            <v>1536509.687671232</v>
          </cell>
        </row>
        <row r="80">
          <cell r="T80">
            <v>0</v>
          </cell>
          <cell r="U80">
            <v>0</v>
          </cell>
        </row>
        <row r="81">
          <cell r="B81" t="str">
            <v>Net Interest Accrual For Bond Co.</v>
          </cell>
          <cell r="F81">
            <v>13121290.263013702</v>
          </cell>
          <cell r="G81">
            <v>13121290.2630137</v>
          </cell>
          <cell r="H81">
            <v>12753466.383561643</v>
          </cell>
          <cell r="I81">
            <v>13121290.2630137</v>
          </cell>
          <cell r="J81">
            <v>12753466.383561645</v>
          </cell>
          <cell r="K81">
            <v>13121290.2630137</v>
          </cell>
          <cell r="L81">
            <v>13121290.2630137</v>
          </cell>
          <cell r="M81">
            <v>12017818.624657534</v>
          </cell>
          <cell r="N81">
            <v>13121290.2630137</v>
          </cell>
          <cell r="O81">
            <v>12753466.383561643</v>
          </cell>
          <cell r="P81">
            <v>13121290.2630137</v>
          </cell>
          <cell r="Q81">
            <v>12753466.383561645</v>
          </cell>
          <cell r="S81">
            <v>154880716.00000003</v>
          </cell>
          <cell r="T81">
            <v>77992093.819178089</v>
          </cell>
          <cell r="U81">
            <v>76888622.180821911</v>
          </cell>
        </row>
        <row r="82">
          <cell r="T82">
            <v>0</v>
          </cell>
          <cell r="U82">
            <v>0</v>
          </cell>
        </row>
        <row r="83">
          <cell r="T83">
            <v>0</v>
          </cell>
          <cell r="U83">
            <v>0</v>
          </cell>
        </row>
        <row r="84">
          <cell r="T84">
            <v>0</v>
          </cell>
          <cell r="U84">
            <v>0</v>
          </cell>
        </row>
        <row r="85">
          <cell r="T85">
            <v>0</v>
          </cell>
          <cell r="U85">
            <v>0</v>
          </cell>
        </row>
        <row r="86">
          <cell r="F86">
            <v>21235062.812054798</v>
          </cell>
          <cell r="G86">
            <v>21235499.83561644</v>
          </cell>
          <cell r="H86">
            <v>20605927.260273971</v>
          </cell>
          <cell r="I86">
            <v>21235499.83561644</v>
          </cell>
          <cell r="J86">
            <v>20621708.08219178</v>
          </cell>
          <cell r="K86">
            <v>21251806.684931509</v>
          </cell>
          <cell r="L86">
            <v>21251806.684931509</v>
          </cell>
          <cell r="M86">
            <v>19376239.643835615</v>
          </cell>
          <cell r="N86">
            <v>21268113.534246579</v>
          </cell>
          <cell r="O86">
            <v>20637488.90410959</v>
          </cell>
          <cell r="P86">
            <v>21272679.452054799</v>
          </cell>
          <cell r="Q86">
            <v>20641907.534246579</v>
          </cell>
          <cell r="S86">
            <v>250633740.26410961</v>
          </cell>
          <cell r="T86">
            <v>126185504.51068494</v>
          </cell>
          <cell r="U86">
            <v>124448235.75342466</v>
          </cell>
        </row>
        <row r="91">
          <cell r="Q91">
            <v>124448235.75342466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Checks"/>
      <sheetName val="Selections"/>
      <sheetName val="Inputs"/>
      <sheetName val="Adjustments"/>
      <sheetName val="O&amp;M"/>
      <sheetName val="Gross additions"/>
      <sheetName val="Net additions"/>
      <sheetName val="Detail additions"/>
      <sheetName val="Disposals"/>
      <sheetName val="ES"/>
      <sheetName val="$nom export"/>
      <sheetName val="$real export"/>
    </sheetNames>
    <sheetDataSet>
      <sheetData sheetId="0" refreshError="1"/>
      <sheetData sheetId="1" refreshError="1"/>
      <sheetData sheetId="2" refreshError="1">
        <row r="11">
          <cell r="G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ormats"/>
      <sheetName val="Checks"/>
      <sheetName val="Assumptions"/>
      <sheetName val="Comparison"/>
      <sheetName val="Adjustments"/>
      <sheetName val="Adjustments summary"/>
      <sheetName val="Allocation"/>
      <sheetName val="O&amp;M"/>
      <sheetName val="Additional O&amp;M"/>
      <sheetName val="O&amp;M OH"/>
      <sheetName val="Gross additions"/>
      <sheetName val="Net additions"/>
      <sheetName val="Detail additions"/>
      <sheetName val="Detail additions OH"/>
      <sheetName val="Additions Tax Depr"/>
      <sheetName val="Customer Contributions"/>
      <sheetName val="ES"/>
      <sheetName val="Public Lighting"/>
      <sheetName val="Disposals"/>
      <sheetName val="$nom export"/>
      <sheetName val="$real export"/>
      <sheetName val="Capex (2.1)"/>
      <sheetName val="Opex (2.2)"/>
      <sheetName val="Maintenance (2.3)"/>
      <sheetName val="O&amp;M (2.4)"/>
      <sheetName val="Capex (3.1)"/>
      <sheetName val="Opex (3.2)"/>
      <sheetName val="Maintenance (3.3)"/>
      <sheetName val="O&amp;M (3.4)"/>
    </sheetNames>
    <sheetDataSet>
      <sheetData sheetId="0"/>
      <sheetData sheetId="1"/>
      <sheetData sheetId="2">
        <row r="11">
          <cell r="G11">
            <v>-1.3038516044616699E-8</v>
          </cell>
        </row>
      </sheetData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WACC"/>
      <sheetName val="Assets"/>
      <sheetName val="Analysis"/>
      <sheetName val="Forecast revenues"/>
      <sheetName val="X factor"/>
      <sheetName val="Chart 1-revenues"/>
      <sheetName val="Chart 2-Price path"/>
      <sheetName val="Chart 3-Building blocks"/>
    </sheetNames>
    <sheetDataSet>
      <sheetData sheetId="0" refreshError="1"/>
      <sheetData sheetId="1" refreshError="1">
        <row r="189">
          <cell r="G189" t="str">
            <v>Value</v>
          </cell>
        </row>
        <row r="190">
          <cell r="G190">
            <v>5.5E-2</v>
          </cell>
        </row>
        <row r="191">
          <cell r="G191">
            <v>2.4499999999999997E-2</v>
          </cell>
        </row>
        <row r="195">
          <cell r="G195">
            <v>0.6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1"/>
      <sheetName val="C2"/>
      <sheetName val="Gen_Ass_SSC"/>
      <sheetName val="G1"/>
      <sheetName val="G2"/>
      <sheetName val="Base_Ass_SSC"/>
      <sheetName val="BI1-Opex"/>
      <sheetName val="BI2-CorpOpex"/>
      <sheetName val="BI3-Capex"/>
      <sheetName val="BI4-Revenue"/>
      <sheetName val="BI5-BS"/>
      <sheetName val="BI6 CF"/>
      <sheetName val="BI7-Regulatory "/>
      <sheetName val="Scen_Ass_SSC"/>
      <sheetName val="GS-1"/>
      <sheetName val="GS-2"/>
      <sheetName val="Scenarios_SC"/>
      <sheetName val="SI-1"/>
      <sheetName val="SI2.1PrescOpex"/>
      <sheetName val="SI2.2ExclOpex"/>
      <sheetName val="SI2.3UnRegOpex"/>
      <sheetName val="SI3.1"/>
      <sheetName val="SI3.2"/>
      <sheetName val="SI4.1PrescCapex"/>
      <sheetName val="SI4.2ExclCapex"/>
      <sheetName val="SI-4.3"/>
      <sheetName val="SI-5.1-RegRev"/>
      <sheetName val="SI-5.2-Excluded"/>
      <sheetName val="SI-5.3-NRegRev"/>
      <sheetName val="SI5.4 OtherRev"/>
      <sheetName val="SI6-CF"/>
      <sheetName val="Workings_SC"/>
      <sheetName val="W1-Cash"/>
      <sheetName val="W2-Opex"/>
      <sheetName val="W3-Revenue"/>
      <sheetName val="W4-BalSht"/>
      <sheetName val="W5-Working Capital"/>
      <sheetName val="W6-Depreciation"/>
      <sheetName val="W7-RegCorp"/>
      <sheetName val="W8-Regulatory"/>
      <sheetName val="Reports_SC"/>
      <sheetName val="R1-Changes"/>
      <sheetName val="R1.1-Impacts"/>
      <sheetName val="R2- P&amp;L"/>
      <sheetName val="R3-CF"/>
      <sheetName val="R4-Capex"/>
      <sheetName val="R5-PPE"/>
      <sheetName val="R6"/>
      <sheetName val="R7"/>
      <sheetName val="R8"/>
      <sheetName val="R9"/>
      <sheetName val="Reports-S_SC"/>
      <sheetName val="RS1"/>
      <sheetName val="RS1.1"/>
      <sheetName val="RS2"/>
      <sheetName val="RS3"/>
      <sheetName val="RS4"/>
      <sheetName val="RS5-Ratio"/>
      <sheetName val="RS6"/>
      <sheetName val="RS7-FTE"/>
      <sheetName val="RS8"/>
      <sheetName val="Export"/>
      <sheetName val="E1"/>
      <sheetName val="Charts_SC"/>
      <sheetName val="Cht1"/>
      <sheetName val="Cht2"/>
      <sheetName val="Cht3"/>
      <sheetName val="Cht4"/>
      <sheetName val="Cht5"/>
      <sheetName val="Cht6"/>
      <sheetName val="Cht7"/>
      <sheetName val="Cht8"/>
      <sheetName val="Other_SC"/>
      <sheetName val="Errors_FO"/>
    </sheetNames>
    <sheetDataSet>
      <sheetData sheetId="0" refreshError="1">
        <row r="4">
          <cell r="C4" t="str">
            <v>Corporate Planning Model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99"/>
  </sheetPr>
  <dimension ref="A1:R25"/>
  <sheetViews>
    <sheetView showGridLines="0" zoomScaleNormal="100" workbookViewId="0">
      <selection activeCell="J21" sqref="J21"/>
    </sheetView>
  </sheetViews>
  <sheetFormatPr defaultRowHeight="12.75"/>
  <cols>
    <col min="1" max="1" width="2.7109375" style="1" customWidth="1"/>
    <col min="2" max="2" width="35.7109375" style="1" customWidth="1"/>
    <col min="3" max="4" width="10.7109375" style="1" customWidth="1"/>
    <col min="5" max="21" width="12.7109375" style="1" customWidth="1"/>
    <col min="22" max="16384" width="9.140625" style="1"/>
  </cols>
  <sheetData>
    <row r="1" spans="1:18" s="202" customFormat="1" ht="18" customHeight="1">
      <c r="A1" s="198" t="s">
        <v>123</v>
      </c>
      <c r="B1" s="199"/>
      <c r="C1" s="199"/>
      <c r="D1" s="199"/>
      <c r="E1" s="199"/>
      <c r="F1" s="200"/>
      <c r="G1" s="200"/>
      <c r="H1" s="200"/>
      <c r="I1" s="200"/>
      <c r="J1" s="200"/>
      <c r="K1" s="200"/>
      <c r="L1" s="200"/>
      <c r="M1" s="200"/>
      <c r="N1" s="201"/>
      <c r="O1" s="201"/>
      <c r="P1" s="201"/>
      <c r="Q1" s="201"/>
      <c r="R1" s="201"/>
    </row>
    <row r="2" spans="1:18" s="210" customFormat="1" ht="15.75">
      <c r="A2" s="205" t="s">
        <v>80</v>
      </c>
      <c r="B2" s="206"/>
      <c r="C2" s="206"/>
      <c r="D2" s="207"/>
      <c r="E2" s="206"/>
      <c r="F2" s="206"/>
      <c r="G2" s="206"/>
      <c r="H2" s="208"/>
      <c r="I2" s="208"/>
      <c r="J2" s="208"/>
      <c r="K2" s="208"/>
      <c r="L2" s="208"/>
      <c r="M2" s="208"/>
      <c r="N2" s="209"/>
      <c r="O2" s="209"/>
      <c r="P2" s="209"/>
      <c r="Q2" s="209"/>
      <c r="R2" s="209"/>
    </row>
    <row r="3" spans="1:18" s="4" customFormat="1">
      <c r="A3" s="3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5" spans="1:18">
      <c r="B5" s="226" t="s">
        <v>81</v>
      </c>
      <c r="C5" s="226" t="s">
        <v>82</v>
      </c>
      <c r="D5" s="226"/>
      <c r="E5" s="226"/>
      <c r="F5" s="227"/>
      <c r="G5" s="228" t="s">
        <v>83</v>
      </c>
    </row>
    <row r="6" spans="1:18">
      <c r="F6" s="6"/>
      <c r="G6" s="6"/>
    </row>
    <row r="7" spans="1:18">
      <c r="B7" s="1" t="s">
        <v>85</v>
      </c>
      <c r="C7" s="1" t="s">
        <v>120</v>
      </c>
      <c r="F7" s="6"/>
      <c r="G7" s="8" t="s">
        <v>84</v>
      </c>
    </row>
    <row r="8" spans="1:18">
      <c r="F8" s="6"/>
      <c r="G8" s="9"/>
    </row>
    <row r="9" spans="1:18">
      <c r="B9" s="1" t="s">
        <v>86</v>
      </c>
      <c r="C9" s="1" t="s">
        <v>116</v>
      </c>
      <c r="F9" s="6"/>
      <c r="G9" s="10" t="s">
        <v>84</v>
      </c>
    </row>
    <row r="10" spans="1:18">
      <c r="F10" s="6"/>
      <c r="G10" s="6"/>
    </row>
    <row r="11" spans="1:18">
      <c r="B11" s="1" t="s">
        <v>86</v>
      </c>
      <c r="C11" s="1" t="s">
        <v>117</v>
      </c>
      <c r="F11" s="6"/>
      <c r="G11" s="11" t="s">
        <v>84</v>
      </c>
    </row>
    <row r="12" spans="1:18">
      <c r="F12" s="6"/>
      <c r="G12" s="6"/>
    </row>
    <row r="13" spans="1:18">
      <c r="B13" s="1" t="s">
        <v>86</v>
      </c>
      <c r="C13" s="1" t="s">
        <v>118</v>
      </c>
      <c r="F13" s="6"/>
      <c r="G13" s="12" t="s">
        <v>84</v>
      </c>
    </row>
    <row r="14" spans="1:18">
      <c r="F14" s="6"/>
      <c r="G14" s="6"/>
    </row>
    <row r="15" spans="1:18">
      <c r="B15" s="1" t="s">
        <v>86</v>
      </c>
      <c r="C15" s="1" t="s">
        <v>119</v>
      </c>
      <c r="F15" s="6"/>
      <c r="G15" s="13" t="s">
        <v>84</v>
      </c>
    </row>
    <row r="16" spans="1:18">
      <c r="F16" s="6"/>
    </row>
    <row r="17" spans="2:7">
      <c r="F17" s="6"/>
      <c r="G17" s="6"/>
    </row>
    <row r="18" spans="2:7">
      <c r="F18" s="6"/>
      <c r="G18" s="6"/>
    </row>
    <row r="19" spans="2:7">
      <c r="B19" s="226" t="s">
        <v>124</v>
      </c>
      <c r="C19" s="226" t="s">
        <v>82</v>
      </c>
      <c r="D19" s="226"/>
      <c r="E19" s="226"/>
      <c r="F19" s="227"/>
      <c r="G19" s="228" t="s">
        <v>83</v>
      </c>
    </row>
    <row r="21" spans="2:7">
      <c r="B21" s="1" t="s">
        <v>127</v>
      </c>
      <c r="C21" s="1" t="s">
        <v>126</v>
      </c>
      <c r="G21" s="8" t="s">
        <v>84</v>
      </c>
    </row>
    <row r="23" spans="2:7">
      <c r="B23" s="1" t="s">
        <v>129</v>
      </c>
      <c r="C23" s="1" t="s">
        <v>125</v>
      </c>
      <c r="G23" s="222" t="s">
        <v>125</v>
      </c>
    </row>
    <row r="25" spans="2:7">
      <c r="B25" s="1" t="s">
        <v>128</v>
      </c>
      <c r="C25" s="1" t="s">
        <v>130</v>
      </c>
      <c r="G25" s="223" t="s">
        <v>130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P270"/>
  <sheetViews>
    <sheetView showGridLines="0" zoomScaleNormal="100" workbookViewId="0">
      <pane xSplit="2" ySplit="9" topLeftCell="C10" activePane="bottomRight" state="frozen"/>
      <selection activeCell="F20" sqref="F20"/>
      <selection pane="topRight" activeCell="F20" sqref="F20"/>
      <selection pane="bottomLeft" activeCell="F20" sqref="F20"/>
      <selection pane="bottomRight" activeCell="E10" sqref="E10"/>
    </sheetView>
  </sheetViews>
  <sheetFormatPr defaultRowHeight="12.75"/>
  <cols>
    <col min="1" max="1" width="3.7109375" style="1" customWidth="1"/>
    <col min="2" max="2" width="53.5703125" style="1" customWidth="1"/>
    <col min="3" max="3" width="15.7109375" style="1" customWidth="1"/>
    <col min="4" max="5" width="15.7109375" style="45" customWidth="1"/>
    <col min="6" max="10" width="15.7109375" style="1" customWidth="1"/>
    <col min="11" max="13" width="10.5703125" style="1" bestFit="1" customWidth="1"/>
    <col min="14" max="14" width="11.5703125" style="1" bestFit="1" customWidth="1"/>
    <col min="15" max="16384" width="9.140625" style="1"/>
  </cols>
  <sheetData>
    <row r="1" spans="1:15" s="201" customFormat="1" ht="21">
      <c r="A1" s="198" t="s">
        <v>123</v>
      </c>
      <c r="B1" s="198"/>
      <c r="C1" s="198"/>
      <c r="D1" s="203"/>
      <c r="E1" s="204" t="s">
        <v>121</v>
      </c>
      <c r="F1" s="204" t="str">
        <f>IF(SUM(D127:I127,D174:I174,D221:I221)=0,"OK","ERROR")</f>
        <v>OK</v>
      </c>
      <c r="G1" s="200"/>
      <c r="H1" s="200"/>
      <c r="I1" s="200"/>
      <c r="J1" s="200"/>
      <c r="K1" s="200"/>
      <c r="L1" s="200"/>
      <c r="M1" s="200"/>
    </row>
    <row r="2" spans="1:15" s="209" customFormat="1" ht="15.75">
      <c r="A2" s="211" t="s">
        <v>66</v>
      </c>
      <c r="B2" s="208"/>
      <c r="C2" s="208"/>
      <c r="D2" s="212"/>
      <c r="E2" s="212"/>
      <c r="F2" s="208"/>
      <c r="G2" s="208"/>
      <c r="H2" s="208"/>
      <c r="I2" s="208"/>
      <c r="J2" s="208"/>
      <c r="K2" s="208"/>
      <c r="L2" s="208"/>
      <c r="M2" s="208"/>
    </row>
    <row r="3" spans="1:15" s="17" customFormat="1">
      <c r="B3" s="74"/>
      <c r="C3" s="74"/>
      <c r="D3" s="75"/>
      <c r="E3" s="75"/>
      <c r="F3" s="74"/>
      <c r="G3" s="74"/>
      <c r="H3" s="74"/>
      <c r="I3" s="74"/>
      <c r="J3" s="74"/>
      <c r="K3" s="74"/>
      <c r="L3" s="74"/>
      <c r="M3" s="74"/>
    </row>
    <row r="4" spans="1:15">
      <c r="B4" s="1" t="s">
        <v>35</v>
      </c>
      <c r="C4" s="152">
        <v>2.5000000000000001E-2</v>
      </c>
      <c r="D4" s="1"/>
    </row>
    <row r="5" spans="1:15">
      <c r="B5" s="1" t="s">
        <v>27</v>
      </c>
      <c r="C5" s="152">
        <v>4.1246008582293214E-2</v>
      </c>
      <c r="D5" s="1"/>
    </row>
    <row r="6" spans="1:15" s="17" customFormat="1">
      <c r="B6" s="17" t="s">
        <v>87</v>
      </c>
      <c r="C6" s="153">
        <v>2016</v>
      </c>
      <c r="D6" s="14">
        <f>IF(RIGHT(C6,1)="0",5,RIGHT(C6,1)-5)</f>
        <v>1</v>
      </c>
      <c r="E6" s="74"/>
      <c r="F6" s="74"/>
      <c r="G6" s="74"/>
      <c r="H6" s="74"/>
      <c r="I6" s="74"/>
      <c r="J6" s="74"/>
      <c r="K6" s="74"/>
      <c r="L6" s="74"/>
    </row>
    <row r="7" spans="1:15" s="17" customFormat="1">
      <c r="B7" s="17" t="s">
        <v>113</v>
      </c>
      <c r="C7" s="153" t="s">
        <v>115</v>
      </c>
      <c r="D7" s="14">
        <f>IF(C7="VPN",1,2)</f>
        <v>1</v>
      </c>
      <c r="E7" s="74"/>
      <c r="F7" s="74"/>
      <c r="G7" s="74"/>
      <c r="H7" s="74"/>
      <c r="I7" s="74"/>
      <c r="J7" s="74"/>
      <c r="K7" s="74"/>
      <c r="L7" s="74"/>
    </row>
    <row r="8" spans="1:15" s="17" customFormat="1">
      <c r="D8" s="154"/>
      <c r="E8" s="155"/>
      <c r="J8" s="1"/>
    </row>
    <row r="9" spans="1:15">
      <c r="B9" s="156"/>
      <c r="C9" s="156">
        <v>2014</v>
      </c>
      <c r="D9" s="156">
        <f>C9+1</f>
        <v>2015</v>
      </c>
      <c r="E9" s="156">
        <f>D9+1</f>
        <v>2016</v>
      </c>
      <c r="F9" s="156">
        <f t="shared" ref="F9:I9" si="0">E9+1</f>
        <v>2017</v>
      </c>
      <c r="G9" s="156">
        <f t="shared" si="0"/>
        <v>2018</v>
      </c>
      <c r="H9" s="156">
        <f t="shared" si="0"/>
        <v>2019</v>
      </c>
      <c r="I9" s="156">
        <f t="shared" si="0"/>
        <v>2020</v>
      </c>
    </row>
    <row r="10" spans="1:15" s="17" customFormat="1">
      <c r="B10" s="157"/>
      <c r="C10" s="157"/>
      <c r="D10" s="157"/>
      <c r="E10" s="157"/>
      <c r="F10" s="157"/>
      <c r="G10" s="157"/>
      <c r="H10" s="157"/>
      <c r="I10" s="157"/>
    </row>
    <row r="11" spans="1:15">
      <c r="B11" s="1" t="s">
        <v>100</v>
      </c>
      <c r="C11" s="158">
        <v>1.0362915789903879</v>
      </c>
      <c r="D11" s="158">
        <v>1</v>
      </c>
      <c r="E11" s="158">
        <v>0.97465886939571145</v>
      </c>
      <c r="F11" s="158">
        <v>0.94995991169172667</v>
      </c>
      <c r="G11" s="158">
        <v>0.92588685350070821</v>
      </c>
      <c r="H11" s="158">
        <v>0.90242383382135294</v>
      </c>
      <c r="I11" s="158">
        <v>0.87955539358806323</v>
      </c>
    </row>
    <row r="12" spans="1:15">
      <c r="B12" s="5"/>
      <c r="C12" s="5"/>
      <c r="D12" s="1"/>
      <c r="E12" s="1"/>
    </row>
    <row r="14" spans="1:15">
      <c r="B14" s="159" t="s">
        <v>99</v>
      </c>
      <c r="C14" s="77"/>
      <c r="D14" s="159"/>
      <c r="E14" s="78"/>
      <c r="F14" s="78"/>
      <c r="G14" s="78"/>
      <c r="H14" s="78"/>
      <c r="I14" s="78"/>
    </row>
    <row r="15" spans="1:15">
      <c r="B15" s="133" t="s">
        <v>47</v>
      </c>
      <c r="C15" s="160">
        <v>1240291.7294791127</v>
      </c>
      <c r="D15" s="161">
        <f>$C15</f>
        <v>1240291.7294791127</v>
      </c>
      <c r="E15" s="161">
        <f t="shared" ref="E15:I19" si="1">$C15</f>
        <v>1240291.7294791127</v>
      </c>
      <c r="F15" s="161">
        <f t="shared" si="1"/>
        <v>1240291.7294791127</v>
      </c>
      <c r="G15" s="161">
        <f t="shared" si="1"/>
        <v>1240291.7294791127</v>
      </c>
      <c r="H15" s="161">
        <f t="shared" si="1"/>
        <v>1240291.7294791127</v>
      </c>
      <c r="I15" s="161">
        <f t="shared" si="1"/>
        <v>1240291.7294791127</v>
      </c>
      <c r="N15" s="162"/>
    </row>
    <row r="16" spans="1:15">
      <c r="B16" s="44" t="s">
        <v>50</v>
      </c>
      <c r="C16" s="163">
        <v>873129.55685352697</v>
      </c>
      <c r="D16" s="80">
        <f t="shared" ref="D16:D19" si="2">$C16</f>
        <v>873129.55685352697</v>
      </c>
      <c r="E16" s="80">
        <f t="shared" si="1"/>
        <v>873129.55685352697</v>
      </c>
      <c r="F16" s="80">
        <f t="shared" si="1"/>
        <v>873129.55685352697</v>
      </c>
      <c r="G16" s="80">
        <f t="shared" si="1"/>
        <v>873129.55685352697</v>
      </c>
      <c r="H16" s="80">
        <f t="shared" si="1"/>
        <v>873129.55685352697</v>
      </c>
      <c r="I16" s="80">
        <f t="shared" si="1"/>
        <v>873129.55685352697</v>
      </c>
      <c r="N16" s="162"/>
      <c r="O16" s="1" t="s">
        <v>92</v>
      </c>
    </row>
    <row r="17" spans="2:15">
      <c r="B17" s="44" t="s">
        <v>51</v>
      </c>
      <c r="C17" s="163">
        <v>529474.71845092077</v>
      </c>
      <c r="D17" s="80">
        <f t="shared" si="2"/>
        <v>529474.71845092077</v>
      </c>
      <c r="E17" s="80">
        <f t="shared" si="1"/>
        <v>529474.71845092077</v>
      </c>
      <c r="F17" s="80">
        <f t="shared" si="1"/>
        <v>529474.71845092077</v>
      </c>
      <c r="G17" s="80">
        <f t="shared" si="1"/>
        <v>529474.71845092077</v>
      </c>
      <c r="H17" s="80">
        <f t="shared" si="1"/>
        <v>529474.71845092077</v>
      </c>
      <c r="I17" s="80">
        <f t="shared" si="1"/>
        <v>529474.71845092077</v>
      </c>
      <c r="N17" s="162"/>
      <c r="O17" s="1" t="s">
        <v>92</v>
      </c>
    </row>
    <row r="18" spans="2:15">
      <c r="B18" s="44" t="s">
        <v>48</v>
      </c>
      <c r="C18" s="163">
        <v>275371.62946918927</v>
      </c>
      <c r="D18" s="80">
        <f t="shared" si="2"/>
        <v>275371.62946918927</v>
      </c>
      <c r="E18" s="80">
        <f t="shared" si="1"/>
        <v>275371.62946918927</v>
      </c>
      <c r="F18" s="80">
        <f t="shared" si="1"/>
        <v>275371.62946918927</v>
      </c>
      <c r="G18" s="80">
        <f t="shared" si="1"/>
        <v>275371.62946918927</v>
      </c>
      <c r="H18" s="80">
        <f t="shared" si="1"/>
        <v>275371.62946918927</v>
      </c>
      <c r="I18" s="80">
        <f t="shared" si="1"/>
        <v>275371.62946918927</v>
      </c>
      <c r="N18" s="162"/>
      <c r="O18" s="1" t="s">
        <v>92</v>
      </c>
    </row>
    <row r="19" spans="2:15">
      <c r="B19" s="51" t="s">
        <v>49</v>
      </c>
      <c r="C19" s="237">
        <v>142163.40220563835</v>
      </c>
      <c r="D19" s="82">
        <f t="shared" si="2"/>
        <v>142163.40220563835</v>
      </c>
      <c r="E19" s="82">
        <f t="shared" si="1"/>
        <v>142163.40220563835</v>
      </c>
      <c r="F19" s="82">
        <f t="shared" si="1"/>
        <v>142163.40220563835</v>
      </c>
      <c r="G19" s="82">
        <f t="shared" si="1"/>
        <v>142163.40220563835</v>
      </c>
      <c r="H19" s="82">
        <f t="shared" si="1"/>
        <v>142163.40220563835</v>
      </c>
      <c r="I19" s="82">
        <f t="shared" si="1"/>
        <v>142163.40220563835</v>
      </c>
      <c r="N19" s="162"/>
      <c r="O19" s="1" t="s">
        <v>92</v>
      </c>
    </row>
    <row r="20" spans="2:15">
      <c r="E20" s="84"/>
      <c r="O20" s="1" t="s">
        <v>92</v>
      </c>
    </row>
    <row r="21" spans="2:15">
      <c r="B21" s="5"/>
      <c r="C21" s="5"/>
      <c r="E21" s="1"/>
      <c r="G21" s="119"/>
      <c r="H21" s="119"/>
      <c r="O21" s="1" t="s">
        <v>91</v>
      </c>
    </row>
    <row r="22" spans="2:15">
      <c r="B22" s="159" t="s">
        <v>36</v>
      </c>
      <c r="C22" s="159"/>
      <c r="D22" s="120"/>
      <c r="E22" s="78"/>
      <c r="F22" s="78"/>
      <c r="G22" s="78"/>
      <c r="H22" s="78"/>
      <c r="I22" s="78"/>
    </row>
    <row r="23" spans="2:15">
      <c r="B23" s="133" t="s">
        <v>6</v>
      </c>
      <c r="C23" s="164">
        <v>0.8</v>
      </c>
      <c r="D23" s="165">
        <f>$C23</f>
        <v>0.8</v>
      </c>
      <c r="E23" s="165">
        <f t="shared" ref="E23:I27" si="3">$C23</f>
        <v>0.8</v>
      </c>
      <c r="F23" s="165">
        <f t="shared" si="3"/>
        <v>0.8</v>
      </c>
      <c r="G23" s="165">
        <f t="shared" si="3"/>
        <v>0.8</v>
      </c>
      <c r="H23" s="165">
        <f t="shared" si="3"/>
        <v>0.8</v>
      </c>
      <c r="I23" s="165">
        <f t="shared" si="3"/>
        <v>0.8</v>
      </c>
    </row>
    <row r="24" spans="2:15">
      <c r="B24" s="44" t="s">
        <v>23</v>
      </c>
      <c r="C24" s="166">
        <v>0.8</v>
      </c>
      <c r="D24" s="43">
        <f t="shared" ref="D24:D27" si="4">$C24</f>
        <v>0.8</v>
      </c>
      <c r="E24" s="43">
        <f t="shared" si="3"/>
        <v>0.8</v>
      </c>
      <c r="F24" s="43">
        <f t="shared" si="3"/>
        <v>0.8</v>
      </c>
      <c r="G24" s="43">
        <f t="shared" si="3"/>
        <v>0.8</v>
      </c>
      <c r="H24" s="43">
        <f t="shared" si="3"/>
        <v>0.8</v>
      </c>
      <c r="I24" s="43">
        <f t="shared" si="3"/>
        <v>0.8</v>
      </c>
    </row>
    <row r="25" spans="2:15">
      <c r="B25" s="44" t="s">
        <v>5</v>
      </c>
      <c r="C25" s="166">
        <v>0.84599999999999997</v>
      </c>
      <c r="D25" s="43">
        <f t="shared" si="4"/>
        <v>0.84599999999999997</v>
      </c>
      <c r="E25" s="43">
        <f t="shared" si="3"/>
        <v>0.84599999999999997</v>
      </c>
      <c r="F25" s="43">
        <f t="shared" si="3"/>
        <v>0.84599999999999997</v>
      </c>
      <c r="G25" s="43">
        <f t="shared" si="3"/>
        <v>0.84599999999999997</v>
      </c>
      <c r="H25" s="43">
        <f t="shared" si="3"/>
        <v>0.84599999999999997</v>
      </c>
      <c r="I25" s="43">
        <f t="shared" si="3"/>
        <v>0.84599999999999997</v>
      </c>
    </row>
    <row r="26" spans="2:15">
      <c r="B26" s="44" t="s">
        <v>4</v>
      </c>
      <c r="C26" s="166">
        <v>0.9</v>
      </c>
      <c r="D26" s="43">
        <f t="shared" si="4"/>
        <v>0.9</v>
      </c>
      <c r="E26" s="43">
        <f t="shared" si="3"/>
        <v>0.9</v>
      </c>
      <c r="F26" s="43">
        <f t="shared" si="3"/>
        <v>0.9</v>
      </c>
      <c r="G26" s="43">
        <f t="shared" si="3"/>
        <v>0.9</v>
      </c>
      <c r="H26" s="43">
        <f t="shared" si="3"/>
        <v>0.9</v>
      </c>
      <c r="I26" s="43">
        <f t="shared" si="3"/>
        <v>0.9</v>
      </c>
    </row>
    <row r="27" spans="2:15">
      <c r="B27" s="51" t="s">
        <v>11</v>
      </c>
      <c r="C27" s="167">
        <v>0.95</v>
      </c>
      <c r="D27" s="124">
        <f t="shared" si="4"/>
        <v>0.95</v>
      </c>
      <c r="E27" s="124">
        <f t="shared" si="3"/>
        <v>0.95</v>
      </c>
      <c r="F27" s="124">
        <f t="shared" si="3"/>
        <v>0.95</v>
      </c>
      <c r="G27" s="124">
        <f t="shared" si="3"/>
        <v>0.95</v>
      </c>
      <c r="H27" s="124">
        <f t="shared" si="3"/>
        <v>0.95</v>
      </c>
      <c r="I27" s="124">
        <f t="shared" si="3"/>
        <v>0.95</v>
      </c>
    </row>
    <row r="28" spans="2:15" ht="12" customHeight="1">
      <c r="E28" s="1"/>
    </row>
    <row r="29" spans="2:15" ht="12" customHeight="1">
      <c r="B29" s="5"/>
      <c r="C29" s="5"/>
      <c r="E29" s="1"/>
    </row>
    <row r="30" spans="2:15" ht="12" customHeight="1">
      <c r="B30" s="159" t="s">
        <v>37</v>
      </c>
      <c r="C30" s="159"/>
      <c r="D30" s="120"/>
      <c r="E30" s="78"/>
      <c r="F30" s="78"/>
      <c r="G30" s="78"/>
      <c r="H30" s="78"/>
      <c r="I30" s="78"/>
    </row>
    <row r="31" spans="2:15" ht="12" customHeight="1">
      <c r="B31" s="44" t="s">
        <v>6</v>
      </c>
      <c r="C31" s="166">
        <v>0.35</v>
      </c>
      <c r="D31" s="43">
        <f>$C31</f>
        <v>0.35</v>
      </c>
      <c r="E31" s="43">
        <f t="shared" ref="E31:I35" si="5">$C31</f>
        <v>0.35</v>
      </c>
      <c r="F31" s="43">
        <f t="shared" si="5"/>
        <v>0.35</v>
      </c>
      <c r="G31" s="43">
        <f t="shared" si="5"/>
        <v>0.35</v>
      </c>
      <c r="H31" s="43">
        <f t="shared" si="5"/>
        <v>0.35</v>
      </c>
      <c r="I31" s="43">
        <f t="shared" si="5"/>
        <v>0.35</v>
      </c>
    </row>
    <row r="32" spans="2:15" ht="12" customHeight="1">
      <c r="B32" s="44" t="s">
        <v>23</v>
      </c>
      <c r="C32" s="166">
        <v>0.35</v>
      </c>
      <c r="D32" s="43">
        <f t="shared" ref="D32:D35" si="6">$C32</f>
        <v>0.35</v>
      </c>
      <c r="E32" s="43">
        <f t="shared" si="5"/>
        <v>0.35</v>
      </c>
      <c r="F32" s="43">
        <f t="shared" si="5"/>
        <v>0.35</v>
      </c>
      <c r="G32" s="43">
        <f t="shared" si="5"/>
        <v>0.35</v>
      </c>
      <c r="H32" s="43">
        <f t="shared" si="5"/>
        <v>0.35</v>
      </c>
      <c r="I32" s="43">
        <f t="shared" si="5"/>
        <v>0.35</v>
      </c>
    </row>
    <row r="33" spans="2:11" ht="12" customHeight="1">
      <c r="B33" s="44" t="s">
        <v>5</v>
      </c>
      <c r="C33" s="166">
        <v>0.5</v>
      </c>
      <c r="D33" s="43">
        <f t="shared" si="6"/>
        <v>0.5</v>
      </c>
      <c r="E33" s="43">
        <f t="shared" si="5"/>
        <v>0.5</v>
      </c>
      <c r="F33" s="43">
        <f t="shared" si="5"/>
        <v>0.5</v>
      </c>
      <c r="G33" s="43">
        <f t="shared" si="5"/>
        <v>0.5</v>
      </c>
      <c r="H33" s="43">
        <f t="shared" si="5"/>
        <v>0.5</v>
      </c>
      <c r="I33" s="43">
        <f t="shared" si="5"/>
        <v>0.5</v>
      </c>
    </row>
    <row r="34" spans="2:11" ht="12" customHeight="1">
      <c r="B34" s="44" t="s">
        <v>4</v>
      </c>
      <c r="C34" s="166">
        <v>0.6</v>
      </c>
      <c r="D34" s="43">
        <f t="shared" si="6"/>
        <v>0.6</v>
      </c>
      <c r="E34" s="43">
        <f t="shared" si="5"/>
        <v>0.6</v>
      </c>
      <c r="F34" s="43">
        <f t="shared" si="5"/>
        <v>0.6</v>
      </c>
      <c r="G34" s="43">
        <f t="shared" si="5"/>
        <v>0.6</v>
      </c>
      <c r="H34" s="43">
        <f t="shared" si="5"/>
        <v>0.6</v>
      </c>
      <c r="I34" s="43">
        <f t="shared" si="5"/>
        <v>0.6</v>
      </c>
    </row>
    <row r="35" spans="2:11" ht="12" customHeight="1">
      <c r="B35" s="51" t="s">
        <v>11</v>
      </c>
      <c r="C35" s="167">
        <v>0.7</v>
      </c>
      <c r="D35" s="124">
        <f t="shared" si="6"/>
        <v>0.7</v>
      </c>
      <c r="E35" s="124">
        <f t="shared" si="5"/>
        <v>0.7</v>
      </c>
      <c r="F35" s="124">
        <f t="shared" si="5"/>
        <v>0.7</v>
      </c>
      <c r="G35" s="124">
        <f t="shared" si="5"/>
        <v>0.7</v>
      </c>
      <c r="H35" s="124">
        <f t="shared" si="5"/>
        <v>0.7</v>
      </c>
      <c r="I35" s="124">
        <f t="shared" si="5"/>
        <v>0.7</v>
      </c>
    </row>
    <row r="36" spans="2:11" ht="12" customHeight="1">
      <c r="E36" s="1"/>
    </row>
    <row r="37" spans="2:11" ht="12" customHeight="1">
      <c r="E37" s="1"/>
    </row>
    <row r="38" spans="2:11">
      <c r="B38" s="168" t="s">
        <v>88</v>
      </c>
      <c r="C38" s="168"/>
      <c r="D38" s="168"/>
      <c r="E38" s="78"/>
      <c r="F38" s="110"/>
      <c r="G38" s="110"/>
      <c r="H38" s="110"/>
      <c r="I38" s="110"/>
    </row>
    <row r="39" spans="2:11">
      <c r="B39" s="29" t="s">
        <v>11</v>
      </c>
      <c r="C39" s="169"/>
      <c r="D39" s="169"/>
      <c r="E39" s="170">
        <v>50</v>
      </c>
      <c r="F39" s="171">
        <f>E39</f>
        <v>50</v>
      </c>
      <c r="G39" s="171">
        <f t="shared" ref="G39:I39" si="7">F39</f>
        <v>50</v>
      </c>
      <c r="H39" s="171">
        <f t="shared" si="7"/>
        <v>50</v>
      </c>
      <c r="I39" s="171">
        <f t="shared" si="7"/>
        <v>50</v>
      </c>
      <c r="K39" s="127"/>
    </row>
    <row r="40" spans="2:11">
      <c r="B40" s="2" t="s">
        <v>14</v>
      </c>
      <c r="C40" s="172"/>
      <c r="D40" s="172"/>
      <c r="E40" s="173">
        <v>49</v>
      </c>
      <c r="F40" s="174">
        <f t="shared" ref="F40:I40" si="8">E40</f>
        <v>49</v>
      </c>
      <c r="G40" s="174">
        <f t="shared" si="8"/>
        <v>49</v>
      </c>
      <c r="H40" s="174">
        <f t="shared" si="8"/>
        <v>49</v>
      </c>
      <c r="I40" s="174">
        <f t="shared" si="8"/>
        <v>49</v>
      </c>
      <c r="K40" s="127"/>
    </row>
    <row r="41" spans="2:11">
      <c r="B41" s="2" t="s">
        <v>15</v>
      </c>
      <c r="C41" s="172"/>
      <c r="D41" s="172"/>
      <c r="E41" s="175">
        <v>15</v>
      </c>
      <c r="F41" s="174">
        <f t="shared" ref="F41:I41" si="9">E41</f>
        <v>15</v>
      </c>
      <c r="G41" s="174">
        <f t="shared" si="9"/>
        <v>15</v>
      </c>
      <c r="H41" s="174">
        <f t="shared" si="9"/>
        <v>15</v>
      </c>
      <c r="I41" s="174">
        <f t="shared" si="9"/>
        <v>15</v>
      </c>
      <c r="J41" s="176"/>
    </row>
    <row r="42" spans="2:11">
      <c r="B42" s="18" t="s">
        <v>16</v>
      </c>
      <c r="C42" s="172"/>
      <c r="D42" s="172"/>
      <c r="E42" s="175">
        <v>25</v>
      </c>
      <c r="F42" s="174">
        <f t="shared" ref="F42:I42" si="10">E42</f>
        <v>25</v>
      </c>
      <c r="G42" s="174">
        <f t="shared" si="10"/>
        <v>25</v>
      </c>
      <c r="H42" s="174">
        <f t="shared" si="10"/>
        <v>25</v>
      </c>
      <c r="I42" s="174">
        <f t="shared" si="10"/>
        <v>25</v>
      </c>
      <c r="J42" s="176"/>
    </row>
    <row r="43" spans="2:11">
      <c r="B43" s="2" t="s">
        <v>17</v>
      </c>
      <c r="C43" s="172"/>
      <c r="D43" s="172"/>
      <c r="E43" s="173">
        <v>13</v>
      </c>
      <c r="F43" s="174">
        <f t="shared" ref="F43:I43" si="11">E43</f>
        <v>13</v>
      </c>
      <c r="G43" s="174">
        <f t="shared" si="11"/>
        <v>13</v>
      </c>
      <c r="H43" s="174">
        <f t="shared" si="11"/>
        <v>13</v>
      </c>
      <c r="I43" s="174">
        <f t="shared" si="11"/>
        <v>13</v>
      </c>
    </row>
    <row r="44" spans="2:11">
      <c r="B44" s="2" t="s">
        <v>18</v>
      </c>
      <c r="C44" s="172"/>
      <c r="D44" s="172"/>
      <c r="E44" s="173">
        <v>6</v>
      </c>
      <c r="F44" s="174">
        <f t="shared" ref="F44:I44" si="12">E44</f>
        <v>6</v>
      </c>
      <c r="G44" s="174">
        <f t="shared" si="12"/>
        <v>6</v>
      </c>
      <c r="H44" s="174">
        <f t="shared" si="12"/>
        <v>6</v>
      </c>
      <c r="I44" s="174">
        <f t="shared" si="12"/>
        <v>6</v>
      </c>
    </row>
    <row r="45" spans="2:11">
      <c r="B45" s="2" t="s">
        <v>19</v>
      </c>
      <c r="C45" s="172"/>
      <c r="D45" s="172"/>
      <c r="E45" s="173">
        <v>10</v>
      </c>
      <c r="F45" s="174">
        <f t="shared" ref="F45:I45" si="13">E45</f>
        <v>10</v>
      </c>
      <c r="G45" s="174">
        <f t="shared" si="13"/>
        <v>10</v>
      </c>
      <c r="H45" s="174">
        <f t="shared" si="13"/>
        <v>10</v>
      </c>
      <c r="I45" s="174">
        <f t="shared" si="13"/>
        <v>10</v>
      </c>
    </row>
    <row r="46" spans="2:11">
      <c r="B46" s="32" t="s">
        <v>102</v>
      </c>
      <c r="C46" s="177"/>
      <c r="D46" s="177"/>
      <c r="E46" s="178">
        <v>20.824132556453524</v>
      </c>
      <c r="F46" s="179">
        <f t="shared" ref="F46:I46" si="14">E46</f>
        <v>20.824132556453524</v>
      </c>
      <c r="G46" s="179">
        <f t="shared" si="14"/>
        <v>20.824132556453524</v>
      </c>
      <c r="H46" s="179">
        <f t="shared" si="14"/>
        <v>20.824132556453524</v>
      </c>
      <c r="I46" s="179">
        <f t="shared" si="14"/>
        <v>20.824132556453524</v>
      </c>
    </row>
    <row r="47" spans="2:11">
      <c r="E47" s="1"/>
    </row>
    <row r="48" spans="2:11">
      <c r="B48" s="168" t="s">
        <v>89</v>
      </c>
      <c r="C48" s="168"/>
      <c r="D48" s="168"/>
      <c r="E48" s="78"/>
      <c r="F48" s="110"/>
      <c r="G48" s="110"/>
      <c r="H48" s="110"/>
      <c r="I48" s="110"/>
    </row>
    <row r="49" spans="2:11">
      <c r="B49" s="29" t="s">
        <v>11</v>
      </c>
      <c r="C49" s="169"/>
      <c r="D49" s="169"/>
      <c r="E49" s="180">
        <v>30.531895673023936</v>
      </c>
      <c r="F49" s="171">
        <f t="shared" ref="F49:I49" si="15">E49</f>
        <v>30.531895673023936</v>
      </c>
      <c r="G49" s="171">
        <f t="shared" si="15"/>
        <v>30.531895673023936</v>
      </c>
      <c r="H49" s="171">
        <f t="shared" si="15"/>
        <v>30.531895673023936</v>
      </c>
      <c r="I49" s="171">
        <f t="shared" si="15"/>
        <v>30.531895673023936</v>
      </c>
      <c r="K49" s="127"/>
    </row>
    <row r="50" spans="2:11">
      <c r="B50" s="2" t="s">
        <v>14</v>
      </c>
      <c r="C50" s="172"/>
      <c r="D50" s="172"/>
      <c r="E50" s="181">
        <v>20.824132556453524</v>
      </c>
      <c r="F50" s="174">
        <f t="shared" ref="F50:I50" si="16">E50</f>
        <v>20.824132556453524</v>
      </c>
      <c r="G50" s="174">
        <f t="shared" si="16"/>
        <v>20.824132556453524</v>
      </c>
      <c r="H50" s="174">
        <f t="shared" si="16"/>
        <v>20.824132556453524</v>
      </c>
      <c r="I50" s="174">
        <f t="shared" si="16"/>
        <v>20.824132556453524</v>
      </c>
    </row>
    <row r="51" spans="2:11">
      <c r="B51" s="2" t="s">
        <v>15</v>
      </c>
      <c r="C51" s="172"/>
      <c r="D51" s="172"/>
      <c r="E51" s="181">
        <v>1.0609571852169655</v>
      </c>
      <c r="F51" s="174">
        <f t="shared" ref="F51:I51" si="17">E51</f>
        <v>1.0609571852169655</v>
      </c>
      <c r="G51" s="174">
        <f t="shared" si="17"/>
        <v>1.0609571852169655</v>
      </c>
      <c r="H51" s="174">
        <f t="shared" si="17"/>
        <v>1.0609571852169655</v>
      </c>
      <c r="I51" s="174">
        <f t="shared" si="17"/>
        <v>1.0609571852169655</v>
      </c>
    </row>
    <row r="52" spans="2:11">
      <c r="B52" s="18" t="s">
        <v>16</v>
      </c>
      <c r="C52" s="172"/>
      <c r="D52" s="172"/>
      <c r="E52" s="181">
        <v>8.2652175220605777</v>
      </c>
      <c r="F52" s="174">
        <f t="shared" ref="F52:I52" si="18">E52</f>
        <v>8.2652175220605777</v>
      </c>
      <c r="G52" s="174">
        <f t="shared" si="18"/>
        <v>8.2652175220605777</v>
      </c>
      <c r="H52" s="174">
        <f t="shared" si="18"/>
        <v>8.2652175220605777</v>
      </c>
      <c r="I52" s="174">
        <f t="shared" si="18"/>
        <v>8.2652175220605777</v>
      </c>
    </row>
    <row r="53" spans="2:11">
      <c r="B53" s="2" t="s">
        <v>17</v>
      </c>
      <c r="C53" s="172"/>
      <c r="D53" s="172"/>
      <c r="E53" s="181">
        <v>7.7087868766513434</v>
      </c>
      <c r="F53" s="174">
        <f t="shared" ref="F53:I53" si="19">E53</f>
        <v>7.7087868766513434</v>
      </c>
      <c r="G53" s="174">
        <f t="shared" si="19"/>
        <v>7.7087868766513434</v>
      </c>
      <c r="H53" s="174">
        <f t="shared" si="19"/>
        <v>7.7087868766513434</v>
      </c>
      <c r="I53" s="174">
        <f t="shared" si="19"/>
        <v>7.7087868766513434</v>
      </c>
    </row>
    <row r="54" spans="2:11">
      <c r="B54" s="2" t="s">
        <v>18</v>
      </c>
      <c r="C54" s="172"/>
      <c r="D54" s="172"/>
      <c r="E54" s="181">
        <v>5.4553817274907725</v>
      </c>
      <c r="F54" s="174">
        <f t="shared" ref="F54:I54" si="20">E54</f>
        <v>5.4553817274907725</v>
      </c>
      <c r="G54" s="174">
        <f t="shared" si="20"/>
        <v>5.4553817274907725</v>
      </c>
      <c r="H54" s="174">
        <f t="shared" si="20"/>
        <v>5.4553817274907725</v>
      </c>
      <c r="I54" s="174">
        <f t="shared" si="20"/>
        <v>5.4553817274907725</v>
      </c>
    </row>
    <row r="55" spans="2:11">
      <c r="B55" s="2" t="s">
        <v>19</v>
      </c>
      <c r="C55" s="172"/>
      <c r="D55" s="172"/>
      <c r="E55" s="181">
        <v>7.4075972251230588</v>
      </c>
      <c r="F55" s="174">
        <f t="shared" ref="F55:I55" si="21">E55</f>
        <v>7.4075972251230588</v>
      </c>
      <c r="G55" s="174">
        <f t="shared" si="21"/>
        <v>7.4075972251230588</v>
      </c>
      <c r="H55" s="174">
        <f t="shared" si="21"/>
        <v>7.4075972251230588</v>
      </c>
      <c r="I55" s="174">
        <f t="shared" si="21"/>
        <v>7.4075972251230588</v>
      </c>
    </row>
    <row r="56" spans="2:11">
      <c r="B56" s="51" t="s">
        <v>102</v>
      </c>
      <c r="C56" s="177"/>
      <c r="D56" s="177"/>
      <c r="E56" s="182">
        <v>0</v>
      </c>
      <c r="F56" s="179">
        <f t="shared" ref="F56:I56" si="22">E56</f>
        <v>0</v>
      </c>
      <c r="G56" s="179">
        <f t="shared" si="22"/>
        <v>0</v>
      </c>
      <c r="H56" s="179">
        <f t="shared" si="22"/>
        <v>0</v>
      </c>
      <c r="I56" s="179">
        <f t="shared" si="22"/>
        <v>0</v>
      </c>
    </row>
    <row r="57" spans="2:11">
      <c r="E57" s="1"/>
    </row>
    <row r="58" spans="2:11">
      <c r="B58" s="168" t="s">
        <v>103</v>
      </c>
      <c r="C58" s="168"/>
      <c r="D58" s="168"/>
      <c r="E58" s="78"/>
      <c r="F58" s="78"/>
      <c r="G58" s="78"/>
      <c r="H58" s="78"/>
      <c r="I58" s="78"/>
    </row>
    <row r="59" spans="2:11">
      <c r="B59" s="2" t="s">
        <v>11</v>
      </c>
      <c r="C59" s="172"/>
      <c r="D59" s="172"/>
      <c r="E59" s="183">
        <v>398640.61867082934</v>
      </c>
      <c r="F59" s="184"/>
      <c r="G59" s="184"/>
      <c r="H59" s="184"/>
      <c r="I59" s="184"/>
      <c r="K59" s="127"/>
    </row>
    <row r="60" spans="2:11">
      <c r="B60" s="2" t="s">
        <v>14</v>
      </c>
      <c r="C60" s="172"/>
      <c r="D60" s="172"/>
      <c r="E60" s="183">
        <v>1271911.6545691073</v>
      </c>
      <c r="F60" s="184"/>
      <c r="G60" s="184"/>
      <c r="H60" s="184"/>
      <c r="I60" s="184"/>
    </row>
    <row r="61" spans="2:11">
      <c r="B61" s="2" t="s">
        <v>15</v>
      </c>
      <c r="C61" s="172"/>
      <c r="D61" s="172"/>
      <c r="E61" s="183">
        <v>7173.8554982030209</v>
      </c>
      <c r="F61" s="184"/>
      <c r="G61" s="184"/>
      <c r="H61" s="184"/>
      <c r="I61" s="184"/>
    </row>
    <row r="62" spans="2:11">
      <c r="B62" s="18" t="s">
        <v>16</v>
      </c>
      <c r="C62" s="172"/>
      <c r="D62" s="172"/>
      <c r="E62" s="183">
        <v>7143.1718340362304</v>
      </c>
      <c r="F62" s="184"/>
      <c r="G62" s="184"/>
      <c r="H62" s="184"/>
      <c r="I62" s="184"/>
    </row>
    <row r="63" spans="2:11">
      <c r="B63" s="2" t="s">
        <v>17</v>
      </c>
      <c r="C63" s="172"/>
      <c r="D63" s="172"/>
      <c r="E63" s="183">
        <v>13947.048114639028</v>
      </c>
      <c r="F63" s="184"/>
      <c r="G63" s="184"/>
      <c r="H63" s="184"/>
      <c r="I63" s="184"/>
    </row>
    <row r="64" spans="2:11">
      <c r="B64" s="2" t="s">
        <v>18</v>
      </c>
      <c r="C64" s="172"/>
      <c r="D64" s="172"/>
      <c r="E64" s="183">
        <v>30720.421935713177</v>
      </c>
      <c r="F64" s="184"/>
      <c r="G64" s="184"/>
      <c r="H64" s="184"/>
      <c r="I64" s="184"/>
    </row>
    <row r="65" spans="2:16">
      <c r="B65" s="2" t="s">
        <v>19</v>
      </c>
      <c r="C65" s="172"/>
      <c r="D65" s="172"/>
      <c r="E65" s="183">
        <v>11910.998349689617</v>
      </c>
      <c r="F65" s="184"/>
      <c r="G65" s="184"/>
      <c r="H65" s="184"/>
      <c r="I65" s="184"/>
    </row>
    <row r="66" spans="2:16">
      <c r="B66" s="32" t="s">
        <v>102</v>
      </c>
      <c r="C66" s="172"/>
      <c r="D66" s="172"/>
      <c r="E66" s="183">
        <v>0</v>
      </c>
      <c r="F66" s="184"/>
      <c r="G66" s="184"/>
      <c r="H66" s="184"/>
      <c r="I66" s="184"/>
    </row>
    <row r="67" spans="2:16">
      <c r="B67" s="19" t="s">
        <v>3</v>
      </c>
      <c r="C67" s="19"/>
      <c r="D67" s="21"/>
      <c r="E67" s="21">
        <f>SUM(E59:E66)</f>
        <v>1741447.7689722178</v>
      </c>
      <c r="F67" s="21"/>
      <c r="G67" s="21"/>
      <c r="H67" s="21"/>
      <c r="I67" s="21"/>
      <c r="K67" s="185">
        <v>0</v>
      </c>
      <c r="L67" s="16"/>
      <c r="M67" s="16"/>
      <c r="N67" s="16"/>
      <c r="O67" s="16"/>
      <c r="P67" s="16"/>
    </row>
    <row r="68" spans="2:16">
      <c r="E68" s="1"/>
      <c r="F68" s="68"/>
      <c r="G68" s="68"/>
      <c r="H68" s="68"/>
      <c r="I68" s="68"/>
    </row>
    <row r="69" spans="2:16">
      <c r="E69" s="1"/>
    </row>
    <row r="70" spans="2:16">
      <c r="B70" s="77" t="s">
        <v>105</v>
      </c>
      <c r="C70" s="77"/>
      <c r="D70" s="132"/>
      <c r="E70" s="78"/>
      <c r="F70" s="78"/>
      <c r="G70" s="78"/>
      <c r="H70" s="78"/>
      <c r="I70" s="78"/>
    </row>
    <row r="71" spans="2:16">
      <c r="B71" s="44" t="s">
        <v>68</v>
      </c>
      <c r="C71" s="184"/>
      <c r="D71" s="184"/>
      <c r="E71" s="186">
        <v>61094.070715193433</v>
      </c>
      <c r="F71" s="186">
        <v>62755.622974067461</v>
      </c>
      <c r="G71" s="186">
        <v>64623.219627488426</v>
      </c>
      <c r="H71" s="186">
        <v>66319.567756478296</v>
      </c>
      <c r="I71" s="186">
        <v>67832.637403088636</v>
      </c>
      <c r="K71" s="127"/>
      <c r="L71" s="112"/>
      <c r="M71" s="112"/>
      <c r="N71" s="112"/>
    </row>
    <row r="72" spans="2:16">
      <c r="B72" s="44" t="s">
        <v>41</v>
      </c>
      <c r="C72" s="184"/>
      <c r="D72" s="184"/>
      <c r="E72" s="186">
        <v>36137.131135631163</v>
      </c>
      <c r="F72" s="186">
        <v>37550.272052032436</v>
      </c>
      <c r="G72" s="186">
        <v>38894.330517253075</v>
      </c>
      <c r="H72" s="186">
        <v>40100.500271837533</v>
      </c>
      <c r="I72" s="186">
        <v>41213.751442363755</v>
      </c>
      <c r="K72" s="187"/>
      <c r="L72" s="187"/>
      <c r="M72" s="187"/>
      <c r="N72" s="187"/>
    </row>
    <row r="73" spans="2:16">
      <c r="B73" s="44" t="s">
        <v>8</v>
      </c>
      <c r="C73" s="184"/>
      <c r="D73" s="184"/>
      <c r="E73" s="188">
        <v>50449.46834385494</v>
      </c>
      <c r="F73" s="188">
        <v>48738.111253375209</v>
      </c>
      <c r="G73" s="188">
        <v>53491.289928526756</v>
      </c>
      <c r="H73" s="188">
        <v>58350.873239573499</v>
      </c>
      <c r="I73" s="188">
        <v>63184.178897718513</v>
      </c>
    </row>
    <row r="74" spans="2:16">
      <c r="B74" s="44" t="s">
        <v>107</v>
      </c>
      <c r="C74" s="184"/>
      <c r="D74" s="184"/>
      <c r="E74" s="186">
        <v>6686.6704605518253</v>
      </c>
      <c r="F74" s="186">
        <v>6710.4480884945815</v>
      </c>
      <c r="G74" s="186">
        <v>7739.9672658701002</v>
      </c>
      <c r="H74" s="186">
        <v>7969.7982846159221</v>
      </c>
      <c r="I74" s="186">
        <v>8183.3605414704198</v>
      </c>
      <c r="K74" s="187"/>
      <c r="L74" s="187"/>
      <c r="M74" s="187"/>
      <c r="N74" s="187"/>
    </row>
    <row r="75" spans="2:16">
      <c r="B75" s="2" t="s">
        <v>39</v>
      </c>
      <c r="C75" s="184"/>
      <c r="D75" s="184"/>
      <c r="E75" s="186">
        <v>3975.8355098564443</v>
      </c>
      <c r="F75" s="186">
        <v>5737.5688157086679</v>
      </c>
      <c r="G75" s="186">
        <v>7365.3687010050835</v>
      </c>
      <c r="H75" s="186">
        <v>8618.5719908473493</v>
      </c>
      <c r="I75" s="186">
        <v>9598.6127335845449</v>
      </c>
    </row>
    <row r="76" spans="2:16">
      <c r="B76" s="32" t="s">
        <v>40</v>
      </c>
      <c r="C76" s="189"/>
      <c r="D76" s="189"/>
      <c r="E76" s="190">
        <v>43039.5399974709</v>
      </c>
      <c r="F76" s="190">
        <v>68597.083318614401</v>
      </c>
      <c r="G76" s="190">
        <v>47553.216969741872</v>
      </c>
      <c r="H76" s="190">
        <v>27487.089108016084</v>
      </c>
      <c r="I76" s="190">
        <v>12991.204025163217</v>
      </c>
      <c r="K76" s="187"/>
      <c r="L76" s="187"/>
      <c r="M76" s="187"/>
      <c r="N76" s="187"/>
    </row>
    <row r="77" spans="2:16">
      <c r="B77" s="2"/>
      <c r="C77" s="2"/>
      <c r="D77" s="15"/>
      <c r="E77" s="1"/>
    </row>
    <row r="78" spans="2:16">
      <c r="B78" s="2"/>
      <c r="C78" s="2"/>
      <c r="D78" s="15"/>
      <c r="E78" s="1"/>
      <c r="K78" s="187"/>
      <c r="L78" s="187"/>
      <c r="M78" s="187"/>
      <c r="N78" s="187"/>
    </row>
    <row r="79" spans="2:16">
      <c r="B79" s="142" t="s">
        <v>28</v>
      </c>
      <c r="C79" s="144" t="s">
        <v>69</v>
      </c>
      <c r="D79" s="144"/>
      <c r="E79" s="78"/>
      <c r="F79" s="78"/>
      <c r="G79" s="78"/>
      <c r="H79" s="78"/>
      <c r="I79" s="78"/>
    </row>
    <row r="80" spans="2:16">
      <c r="B80" s="216" t="s">
        <v>245</v>
      </c>
      <c r="C80" s="217" t="s">
        <v>6</v>
      </c>
      <c r="D80" s="191">
        <v>840045505.52693272</v>
      </c>
      <c r="E80" s="191">
        <v>779205031.70571542</v>
      </c>
      <c r="F80" s="191">
        <f>$E80</f>
        <v>779205031.70571542</v>
      </c>
      <c r="G80" s="191">
        <f>$E80</f>
        <v>779205031.70571542</v>
      </c>
      <c r="H80" s="191">
        <f>$E80</f>
        <v>779205031.70571542</v>
      </c>
      <c r="I80" s="191">
        <f>$E80</f>
        <v>779205031.70571542</v>
      </c>
    </row>
    <row r="81" spans="2:9">
      <c r="B81" s="216" t="s">
        <v>246</v>
      </c>
      <c r="C81" s="217" t="s">
        <v>6</v>
      </c>
      <c r="D81" s="191">
        <v>105835125.1198238</v>
      </c>
      <c r="E81" s="191">
        <v>102507964.11439243</v>
      </c>
      <c r="F81" s="191">
        <f t="shared" ref="F81:I118" si="23">$E81</f>
        <v>102507964.11439243</v>
      </c>
      <c r="G81" s="191">
        <f t="shared" si="23"/>
        <v>102507964.11439243</v>
      </c>
      <c r="H81" s="191">
        <f t="shared" si="23"/>
        <v>102507964.11439243</v>
      </c>
      <c r="I81" s="191">
        <f t="shared" si="23"/>
        <v>102507964.11439243</v>
      </c>
    </row>
    <row r="82" spans="2:9">
      <c r="B82" s="216" t="s">
        <v>247</v>
      </c>
      <c r="C82" s="217" t="s">
        <v>6</v>
      </c>
      <c r="D82" s="191">
        <v>4784592.5854629669</v>
      </c>
      <c r="E82" s="191">
        <v>10704148.306330953</v>
      </c>
      <c r="F82" s="191">
        <f t="shared" si="23"/>
        <v>10704148.306330953</v>
      </c>
      <c r="G82" s="191">
        <f t="shared" si="23"/>
        <v>10704148.306330953</v>
      </c>
      <c r="H82" s="191">
        <f t="shared" si="23"/>
        <v>10704148.306330953</v>
      </c>
      <c r="I82" s="191">
        <f t="shared" si="23"/>
        <v>10704148.306330953</v>
      </c>
    </row>
    <row r="83" spans="2:9">
      <c r="B83" s="216" t="s">
        <v>248</v>
      </c>
      <c r="C83" s="217" t="s">
        <v>6</v>
      </c>
      <c r="D83" s="191">
        <v>433279.66400450881</v>
      </c>
      <c r="E83" s="191">
        <v>620497.96062720288</v>
      </c>
      <c r="F83" s="191">
        <f t="shared" si="23"/>
        <v>620497.96062720288</v>
      </c>
      <c r="G83" s="191">
        <f t="shared" si="23"/>
        <v>620497.96062720288</v>
      </c>
      <c r="H83" s="191">
        <f t="shared" si="23"/>
        <v>620497.96062720288</v>
      </c>
      <c r="I83" s="191">
        <f t="shared" si="23"/>
        <v>620497.96062720288</v>
      </c>
    </row>
    <row r="84" spans="2:9">
      <c r="B84" s="216" t="s">
        <v>249</v>
      </c>
      <c r="C84" s="217" t="s">
        <v>6</v>
      </c>
      <c r="D84" s="191">
        <v>67705708.005713627</v>
      </c>
      <c r="E84" s="191">
        <v>57856139.158448286</v>
      </c>
      <c r="F84" s="191">
        <f t="shared" si="23"/>
        <v>57856139.158448286</v>
      </c>
      <c r="G84" s="191">
        <f t="shared" si="23"/>
        <v>57856139.158448286</v>
      </c>
      <c r="H84" s="191">
        <f t="shared" si="23"/>
        <v>57856139.158448286</v>
      </c>
      <c r="I84" s="191">
        <f t="shared" si="23"/>
        <v>57856139.158448286</v>
      </c>
    </row>
    <row r="85" spans="2:9">
      <c r="B85" s="216" t="s">
        <v>250</v>
      </c>
      <c r="C85" s="217" t="s">
        <v>6</v>
      </c>
      <c r="D85" s="191">
        <v>23119759.142973155</v>
      </c>
      <c r="E85" s="191">
        <v>17533578.148720551</v>
      </c>
      <c r="F85" s="191">
        <f t="shared" si="23"/>
        <v>17533578.148720551</v>
      </c>
      <c r="G85" s="191">
        <f t="shared" si="23"/>
        <v>17533578.148720551</v>
      </c>
      <c r="H85" s="191">
        <f t="shared" si="23"/>
        <v>17533578.148720551</v>
      </c>
      <c r="I85" s="191">
        <f t="shared" si="23"/>
        <v>17533578.148720551</v>
      </c>
    </row>
    <row r="86" spans="2:9">
      <c r="B86" s="216" t="s">
        <v>251</v>
      </c>
      <c r="C86" s="217" t="s">
        <v>6</v>
      </c>
      <c r="D86" s="191">
        <v>115286934.03742078</v>
      </c>
      <c r="E86" s="191">
        <v>115819513.63780364</v>
      </c>
      <c r="F86" s="191">
        <f t="shared" si="23"/>
        <v>115819513.63780364</v>
      </c>
      <c r="G86" s="191">
        <f t="shared" si="23"/>
        <v>115819513.63780364</v>
      </c>
      <c r="H86" s="191">
        <f t="shared" si="23"/>
        <v>115819513.63780364</v>
      </c>
      <c r="I86" s="191">
        <f t="shared" si="23"/>
        <v>115819513.63780364</v>
      </c>
    </row>
    <row r="87" spans="2:9">
      <c r="B87" s="216" t="s">
        <v>252</v>
      </c>
      <c r="C87" s="217" t="s">
        <v>6</v>
      </c>
      <c r="D87" s="191">
        <v>29613271.979457684</v>
      </c>
      <c r="E87" s="191">
        <v>31245855.715595465</v>
      </c>
      <c r="F87" s="191">
        <f t="shared" si="23"/>
        <v>31245855.715595465</v>
      </c>
      <c r="G87" s="191">
        <f t="shared" si="23"/>
        <v>31245855.715595465</v>
      </c>
      <c r="H87" s="191">
        <f t="shared" si="23"/>
        <v>31245855.715595465</v>
      </c>
      <c r="I87" s="191">
        <f t="shared" si="23"/>
        <v>31245855.715595465</v>
      </c>
    </row>
    <row r="88" spans="2:9">
      <c r="B88" s="216" t="s">
        <v>253</v>
      </c>
      <c r="C88" s="217" t="s">
        <v>6</v>
      </c>
      <c r="D88" s="191">
        <v>20306658.094271708</v>
      </c>
      <c r="E88" s="191">
        <v>24560225.221400343</v>
      </c>
      <c r="F88" s="191">
        <f t="shared" si="23"/>
        <v>24560225.221400343</v>
      </c>
      <c r="G88" s="191">
        <f t="shared" si="23"/>
        <v>24560225.221400343</v>
      </c>
      <c r="H88" s="191">
        <f t="shared" si="23"/>
        <v>24560225.221400343</v>
      </c>
      <c r="I88" s="191">
        <f t="shared" si="23"/>
        <v>24560225.221400343</v>
      </c>
    </row>
    <row r="89" spans="2:9">
      <c r="B89" s="216" t="s">
        <v>254</v>
      </c>
      <c r="C89" s="217" t="s">
        <v>6</v>
      </c>
      <c r="D89" s="191">
        <v>7430539.6435803212</v>
      </c>
      <c r="E89" s="191">
        <v>7910688.9976651995</v>
      </c>
      <c r="F89" s="191">
        <f t="shared" si="23"/>
        <v>7910688.9976651995</v>
      </c>
      <c r="G89" s="191">
        <f t="shared" si="23"/>
        <v>7910688.9976651995</v>
      </c>
      <c r="H89" s="191">
        <f t="shared" si="23"/>
        <v>7910688.9976651995</v>
      </c>
      <c r="I89" s="191">
        <f t="shared" si="23"/>
        <v>7910688.9976651995</v>
      </c>
    </row>
    <row r="90" spans="2:9">
      <c r="B90" s="216" t="s">
        <v>255</v>
      </c>
      <c r="C90" s="217" t="s">
        <v>6</v>
      </c>
      <c r="D90" s="191">
        <v>39006627.930913806</v>
      </c>
      <c r="E90" s="191">
        <v>37779421.266443752</v>
      </c>
      <c r="F90" s="191">
        <f t="shared" si="23"/>
        <v>37779421.266443752</v>
      </c>
      <c r="G90" s="191">
        <f t="shared" si="23"/>
        <v>37779421.266443752</v>
      </c>
      <c r="H90" s="191">
        <f t="shared" si="23"/>
        <v>37779421.266443752</v>
      </c>
      <c r="I90" s="191">
        <f t="shared" si="23"/>
        <v>37779421.266443752</v>
      </c>
    </row>
    <row r="91" spans="2:9">
      <c r="B91" s="216" t="s">
        <v>256</v>
      </c>
      <c r="C91" s="217" t="s">
        <v>6</v>
      </c>
      <c r="D91" s="191">
        <v>2567003.8430769104</v>
      </c>
      <c r="E91" s="191">
        <v>2659693.3171717525</v>
      </c>
      <c r="F91" s="191">
        <f t="shared" si="23"/>
        <v>2659693.3171717525</v>
      </c>
      <c r="G91" s="191">
        <f t="shared" si="23"/>
        <v>2659693.3171717525</v>
      </c>
      <c r="H91" s="191">
        <f t="shared" si="23"/>
        <v>2659693.3171717525</v>
      </c>
      <c r="I91" s="191">
        <f t="shared" si="23"/>
        <v>2659693.3171717525</v>
      </c>
    </row>
    <row r="92" spans="2:9">
      <c r="B92" s="216" t="s">
        <v>257</v>
      </c>
      <c r="C92" s="217" t="s">
        <v>23</v>
      </c>
      <c r="D92" s="191">
        <v>318893350.60831743</v>
      </c>
      <c r="E92" s="191">
        <v>324230511.26994747</v>
      </c>
      <c r="F92" s="191">
        <f t="shared" si="23"/>
        <v>324230511.26994747</v>
      </c>
      <c r="G92" s="191">
        <f t="shared" si="23"/>
        <v>324230511.26994747</v>
      </c>
      <c r="H92" s="191">
        <f t="shared" si="23"/>
        <v>324230511.26994747</v>
      </c>
      <c r="I92" s="191">
        <f t="shared" si="23"/>
        <v>324230511.26994747</v>
      </c>
    </row>
    <row r="93" spans="2:9">
      <c r="B93" s="216" t="s">
        <v>258</v>
      </c>
      <c r="C93" s="217" t="s">
        <v>23</v>
      </c>
      <c r="D93" s="191">
        <v>126031588.5649664</v>
      </c>
      <c r="E93" s="191">
        <v>126853171.69259973</v>
      </c>
      <c r="F93" s="191">
        <f t="shared" si="23"/>
        <v>126853171.69259973</v>
      </c>
      <c r="G93" s="191">
        <f t="shared" si="23"/>
        <v>126853171.69259973</v>
      </c>
      <c r="H93" s="191">
        <f t="shared" si="23"/>
        <v>126853171.69259973</v>
      </c>
      <c r="I93" s="191">
        <f t="shared" si="23"/>
        <v>126853171.69259973</v>
      </c>
    </row>
    <row r="94" spans="2:9">
      <c r="B94" s="216" t="s">
        <v>259</v>
      </c>
      <c r="C94" s="217" t="s">
        <v>23</v>
      </c>
      <c r="D94" s="191">
        <v>533091642.28757393</v>
      </c>
      <c r="E94" s="191">
        <v>519270311.96962678</v>
      </c>
      <c r="F94" s="191">
        <f t="shared" si="23"/>
        <v>519270311.96962678</v>
      </c>
      <c r="G94" s="191">
        <f t="shared" si="23"/>
        <v>519270311.96962678</v>
      </c>
      <c r="H94" s="191">
        <f t="shared" si="23"/>
        <v>519270311.96962678</v>
      </c>
      <c r="I94" s="191">
        <f t="shared" si="23"/>
        <v>519270311.96962678</v>
      </c>
    </row>
    <row r="95" spans="2:9">
      <c r="B95" s="216" t="s">
        <v>260</v>
      </c>
      <c r="C95" s="217" t="s">
        <v>23</v>
      </c>
      <c r="D95" s="191">
        <v>165446734.19651973</v>
      </c>
      <c r="E95" s="191">
        <v>156751696.32119516</v>
      </c>
      <c r="F95" s="191">
        <f t="shared" si="23"/>
        <v>156751696.32119516</v>
      </c>
      <c r="G95" s="191">
        <f t="shared" si="23"/>
        <v>156751696.32119516</v>
      </c>
      <c r="H95" s="191">
        <f t="shared" si="23"/>
        <v>156751696.32119516</v>
      </c>
      <c r="I95" s="191">
        <f t="shared" si="23"/>
        <v>156751696.32119516</v>
      </c>
    </row>
    <row r="96" spans="2:9">
      <c r="B96" s="216" t="s">
        <v>261</v>
      </c>
      <c r="C96" s="217" t="s">
        <v>23</v>
      </c>
      <c r="D96" s="191">
        <v>195861711.89551276</v>
      </c>
      <c r="E96" s="191">
        <v>189268379.65342486</v>
      </c>
      <c r="F96" s="191">
        <f t="shared" si="23"/>
        <v>189268379.65342486</v>
      </c>
      <c r="G96" s="191">
        <f t="shared" si="23"/>
        <v>189268379.65342486</v>
      </c>
      <c r="H96" s="191">
        <f t="shared" si="23"/>
        <v>189268379.65342486</v>
      </c>
      <c r="I96" s="191">
        <f t="shared" si="23"/>
        <v>189268379.65342486</v>
      </c>
    </row>
    <row r="97" spans="2:9">
      <c r="B97" s="216" t="s">
        <v>262</v>
      </c>
      <c r="C97" s="217" t="s">
        <v>23</v>
      </c>
      <c r="D97" s="191">
        <v>298911955.58563143</v>
      </c>
      <c r="E97" s="191">
        <v>286588472.02508461</v>
      </c>
      <c r="F97" s="191">
        <f t="shared" si="23"/>
        <v>286588472.02508461</v>
      </c>
      <c r="G97" s="191">
        <f t="shared" si="23"/>
        <v>286588472.02508461</v>
      </c>
      <c r="H97" s="191">
        <f t="shared" si="23"/>
        <v>286588472.02508461</v>
      </c>
      <c r="I97" s="191">
        <f t="shared" si="23"/>
        <v>286588472.02508461</v>
      </c>
    </row>
    <row r="98" spans="2:9">
      <c r="B98" s="216" t="s">
        <v>263</v>
      </c>
      <c r="C98" s="217" t="s">
        <v>23</v>
      </c>
      <c r="D98" s="191">
        <v>3141425.7902882867</v>
      </c>
      <c r="E98" s="191">
        <v>4710511.1561567504</v>
      </c>
      <c r="F98" s="191">
        <f t="shared" si="23"/>
        <v>4710511.1561567504</v>
      </c>
      <c r="G98" s="191">
        <f t="shared" si="23"/>
        <v>4710511.1561567504</v>
      </c>
      <c r="H98" s="191">
        <f t="shared" si="23"/>
        <v>4710511.1561567504</v>
      </c>
      <c r="I98" s="191">
        <f t="shared" si="23"/>
        <v>4710511.1561567504</v>
      </c>
    </row>
    <row r="99" spans="2:9">
      <c r="B99" s="216" t="s">
        <v>264</v>
      </c>
      <c r="C99" s="217" t="s">
        <v>23</v>
      </c>
      <c r="D99" s="191">
        <v>6237460.5045880117</v>
      </c>
      <c r="E99" s="191">
        <v>8611291.7455333564</v>
      </c>
      <c r="F99" s="191">
        <f t="shared" si="23"/>
        <v>8611291.7455333564</v>
      </c>
      <c r="G99" s="191">
        <f t="shared" si="23"/>
        <v>8611291.7455333564</v>
      </c>
      <c r="H99" s="191">
        <f t="shared" si="23"/>
        <v>8611291.7455333564</v>
      </c>
      <c r="I99" s="191">
        <f t="shared" si="23"/>
        <v>8611291.7455333564</v>
      </c>
    </row>
    <row r="100" spans="2:9">
      <c r="B100" s="216" t="s">
        <v>265</v>
      </c>
      <c r="C100" s="217" t="s">
        <v>23</v>
      </c>
      <c r="D100" s="191">
        <v>124106191.22639409</v>
      </c>
      <c r="E100" s="191">
        <v>122052247.0946504</v>
      </c>
      <c r="F100" s="191">
        <f t="shared" si="23"/>
        <v>122052247.0946504</v>
      </c>
      <c r="G100" s="191">
        <f t="shared" si="23"/>
        <v>122052247.0946504</v>
      </c>
      <c r="H100" s="191">
        <f t="shared" si="23"/>
        <v>122052247.0946504</v>
      </c>
      <c r="I100" s="191">
        <f t="shared" si="23"/>
        <v>122052247.0946504</v>
      </c>
    </row>
    <row r="101" spans="2:9">
      <c r="B101" s="216" t="s">
        <v>266</v>
      </c>
      <c r="C101" s="217" t="s">
        <v>23</v>
      </c>
      <c r="D101" s="191">
        <v>32065651.181764234</v>
      </c>
      <c r="E101" s="191">
        <v>30978672.333255682</v>
      </c>
      <c r="F101" s="191">
        <f t="shared" si="23"/>
        <v>30978672.333255682</v>
      </c>
      <c r="G101" s="191">
        <f t="shared" si="23"/>
        <v>30978672.333255682</v>
      </c>
      <c r="H101" s="191">
        <f t="shared" si="23"/>
        <v>30978672.333255682</v>
      </c>
      <c r="I101" s="191">
        <f t="shared" si="23"/>
        <v>30978672.333255682</v>
      </c>
    </row>
    <row r="102" spans="2:9">
      <c r="B102" s="216" t="s">
        <v>268</v>
      </c>
      <c r="C102" s="217" t="s">
        <v>23</v>
      </c>
      <c r="D102" s="191">
        <v>18441856.719024599</v>
      </c>
      <c r="E102" s="191">
        <v>17751645.043644827</v>
      </c>
      <c r="F102" s="191">
        <f t="shared" si="23"/>
        <v>17751645.043644827</v>
      </c>
      <c r="G102" s="191">
        <f t="shared" si="23"/>
        <v>17751645.043644827</v>
      </c>
      <c r="H102" s="191">
        <f t="shared" si="23"/>
        <v>17751645.043644827</v>
      </c>
      <c r="I102" s="191">
        <f t="shared" si="23"/>
        <v>17751645.043644827</v>
      </c>
    </row>
    <row r="103" spans="2:9">
      <c r="B103" s="216" t="s">
        <v>267</v>
      </c>
      <c r="C103" s="217" t="s">
        <v>23</v>
      </c>
      <c r="D103" s="191">
        <v>36163648.140352026</v>
      </c>
      <c r="E103" s="191">
        <v>34216814.252735481</v>
      </c>
      <c r="F103" s="191">
        <f t="shared" si="23"/>
        <v>34216814.252735481</v>
      </c>
      <c r="G103" s="191">
        <f t="shared" si="23"/>
        <v>34216814.252735481</v>
      </c>
      <c r="H103" s="191">
        <f t="shared" si="23"/>
        <v>34216814.252735481</v>
      </c>
      <c r="I103" s="191">
        <f t="shared" si="23"/>
        <v>34216814.252735481</v>
      </c>
    </row>
    <row r="104" spans="2:9">
      <c r="B104" s="216" t="s">
        <v>269</v>
      </c>
      <c r="C104" s="217" t="s">
        <v>22</v>
      </c>
      <c r="D104" s="191">
        <v>156156940.93957123</v>
      </c>
      <c r="E104" s="191">
        <v>157795974.28944445</v>
      </c>
      <c r="F104" s="191">
        <f t="shared" si="23"/>
        <v>157795974.28944445</v>
      </c>
      <c r="G104" s="191">
        <f t="shared" si="23"/>
        <v>157795974.28944445</v>
      </c>
      <c r="H104" s="191">
        <f t="shared" si="23"/>
        <v>157795974.28944445</v>
      </c>
      <c r="I104" s="191">
        <f t="shared" si="23"/>
        <v>157795974.28944445</v>
      </c>
    </row>
    <row r="105" spans="2:9">
      <c r="B105" s="216" t="s">
        <v>270</v>
      </c>
      <c r="C105" s="217" t="s">
        <v>22</v>
      </c>
      <c r="D105" s="191">
        <v>1717369591.2428508</v>
      </c>
      <c r="E105" s="191">
        <v>1720225895.2872791</v>
      </c>
      <c r="F105" s="191">
        <f t="shared" si="23"/>
        <v>1720225895.2872791</v>
      </c>
      <c r="G105" s="191">
        <f t="shared" si="23"/>
        <v>1720225895.2872791</v>
      </c>
      <c r="H105" s="191">
        <f t="shared" si="23"/>
        <v>1720225895.2872791</v>
      </c>
      <c r="I105" s="191">
        <f t="shared" si="23"/>
        <v>1720225895.2872791</v>
      </c>
    </row>
    <row r="106" spans="2:9">
      <c r="B106" s="216" t="s">
        <v>271</v>
      </c>
      <c r="C106" s="217" t="s">
        <v>22</v>
      </c>
      <c r="D106" s="191">
        <v>3305633.2403769996</v>
      </c>
      <c r="E106" s="191">
        <v>3927272.5745454603</v>
      </c>
      <c r="F106" s="191">
        <f t="shared" si="23"/>
        <v>3927272.5745454603</v>
      </c>
      <c r="G106" s="191">
        <f t="shared" si="23"/>
        <v>3927272.5745454603</v>
      </c>
      <c r="H106" s="191">
        <f t="shared" si="23"/>
        <v>3927272.5745454603</v>
      </c>
      <c r="I106" s="191">
        <f t="shared" si="23"/>
        <v>3927272.5745454603</v>
      </c>
    </row>
    <row r="107" spans="2:9">
      <c r="B107" s="216" t="s">
        <v>272</v>
      </c>
      <c r="C107" s="217" t="s">
        <v>22</v>
      </c>
      <c r="D107" s="191">
        <v>-3611449.347812443</v>
      </c>
      <c r="E107" s="191">
        <v>550812</v>
      </c>
      <c r="F107" s="191">
        <f t="shared" si="23"/>
        <v>550812</v>
      </c>
      <c r="G107" s="191">
        <f t="shared" si="23"/>
        <v>550812</v>
      </c>
      <c r="H107" s="191">
        <f t="shared" si="23"/>
        <v>550812</v>
      </c>
      <c r="I107" s="191">
        <f t="shared" si="23"/>
        <v>550812</v>
      </c>
    </row>
    <row r="108" spans="2:9">
      <c r="B108" s="216" t="s">
        <v>273</v>
      </c>
      <c r="C108" s="217" t="s">
        <v>22</v>
      </c>
      <c r="D108" s="191">
        <v>78594004.175327003</v>
      </c>
      <c r="E108" s="191">
        <v>87281098.739345253</v>
      </c>
      <c r="F108" s="191">
        <f t="shared" si="23"/>
        <v>87281098.739345253</v>
      </c>
      <c r="G108" s="191">
        <f t="shared" si="23"/>
        <v>87281098.739345253</v>
      </c>
      <c r="H108" s="191">
        <f t="shared" si="23"/>
        <v>87281098.739345253</v>
      </c>
      <c r="I108" s="191">
        <f t="shared" si="23"/>
        <v>87281098.739345253</v>
      </c>
    </row>
    <row r="109" spans="2:9">
      <c r="B109" s="216" t="s">
        <v>274</v>
      </c>
      <c r="C109" s="217" t="s">
        <v>22</v>
      </c>
      <c r="D109" s="191">
        <v>130640897.332582</v>
      </c>
      <c r="E109" s="191">
        <v>128381374.56988107</v>
      </c>
      <c r="F109" s="191">
        <f t="shared" si="23"/>
        <v>128381374.56988107</v>
      </c>
      <c r="G109" s="191">
        <f t="shared" si="23"/>
        <v>128381374.56988107</v>
      </c>
      <c r="H109" s="191">
        <f t="shared" si="23"/>
        <v>128381374.56988107</v>
      </c>
      <c r="I109" s="191">
        <f t="shared" si="23"/>
        <v>128381374.56988107</v>
      </c>
    </row>
    <row r="110" spans="2:9">
      <c r="B110" s="216" t="s">
        <v>5</v>
      </c>
      <c r="C110" s="217" t="s">
        <v>22</v>
      </c>
      <c r="D110" s="191">
        <v>0</v>
      </c>
      <c r="E110" s="191">
        <v>162274058.86398995</v>
      </c>
      <c r="F110" s="191">
        <f t="shared" si="23"/>
        <v>162274058.86398995</v>
      </c>
      <c r="G110" s="191">
        <f t="shared" si="23"/>
        <v>162274058.86398995</v>
      </c>
      <c r="H110" s="191">
        <f t="shared" si="23"/>
        <v>162274058.86398995</v>
      </c>
      <c r="I110" s="191">
        <f t="shared" si="23"/>
        <v>162274058.86398995</v>
      </c>
    </row>
    <row r="111" spans="2:9">
      <c r="B111" s="216" t="s">
        <v>280</v>
      </c>
      <c r="C111" s="217" t="s">
        <v>22</v>
      </c>
      <c r="D111" s="191">
        <v>0</v>
      </c>
      <c r="E111" s="191">
        <v>1935888368.5965056</v>
      </c>
      <c r="F111" s="191">
        <f t="shared" si="23"/>
        <v>1935888368.5965056</v>
      </c>
      <c r="G111" s="191">
        <f t="shared" si="23"/>
        <v>1935888368.5965056</v>
      </c>
      <c r="H111" s="191">
        <f t="shared" si="23"/>
        <v>1935888368.5965056</v>
      </c>
      <c r="I111" s="191">
        <f t="shared" si="23"/>
        <v>1935888368.5965056</v>
      </c>
    </row>
    <row r="112" spans="2:9">
      <c r="B112" s="216" t="s">
        <v>275</v>
      </c>
      <c r="C112" s="217" t="s">
        <v>4</v>
      </c>
      <c r="D112" s="191">
        <v>594281189.54433572</v>
      </c>
      <c r="E112" s="191">
        <v>582602285.23858511</v>
      </c>
      <c r="F112" s="191">
        <f t="shared" si="23"/>
        <v>582602285.23858511</v>
      </c>
      <c r="G112" s="191">
        <f t="shared" si="23"/>
        <v>582602285.23858511</v>
      </c>
      <c r="H112" s="191">
        <f t="shared" si="23"/>
        <v>582602285.23858511</v>
      </c>
      <c r="I112" s="191">
        <f t="shared" si="23"/>
        <v>582602285.23858511</v>
      </c>
    </row>
    <row r="113" spans="2:9">
      <c r="B113" s="216" t="s">
        <v>276</v>
      </c>
      <c r="C113" s="217" t="s">
        <v>4</v>
      </c>
      <c r="D113" s="191">
        <v>0</v>
      </c>
      <c r="E113" s="191">
        <v>0</v>
      </c>
      <c r="F113" s="191">
        <f t="shared" si="23"/>
        <v>0</v>
      </c>
      <c r="G113" s="191">
        <f t="shared" si="23"/>
        <v>0</v>
      </c>
      <c r="H113" s="191">
        <f t="shared" si="23"/>
        <v>0</v>
      </c>
      <c r="I113" s="191">
        <f t="shared" si="23"/>
        <v>0</v>
      </c>
    </row>
    <row r="114" spans="2:9">
      <c r="B114" s="216" t="s">
        <v>277</v>
      </c>
      <c r="C114" s="217" t="s">
        <v>4</v>
      </c>
      <c r="D114" s="191">
        <v>0</v>
      </c>
      <c r="E114" s="191">
        <v>0</v>
      </c>
      <c r="F114" s="191">
        <f t="shared" si="23"/>
        <v>0</v>
      </c>
      <c r="G114" s="191">
        <f t="shared" si="23"/>
        <v>0</v>
      </c>
      <c r="H114" s="191">
        <f t="shared" si="23"/>
        <v>0</v>
      </c>
      <c r="I114" s="191">
        <f t="shared" si="23"/>
        <v>0</v>
      </c>
    </row>
    <row r="115" spans="2:9">
      <c r="B115" s="216" t="s">
        <v>278</v>
      </c>
      <c r="C115" s="217" t="s">
        <v>4</v>
      </c>
      <c r="D115" s="191">
        <v>8019917.4109209012</v>
      </c>
      <c r="E115" s="191">
        <v>7838081.2900452456</v>
      </c>
      <c r="F115" s="191">
        <f t="shared" si="23"/>
        <v>7838081.2900452456</v>
      </c>
      <c r="G115" s="191">
        <f t="shared" si="23"/>
        <v>7838081.2900452456</v>
      </c>
      <c r="H115" s="191">
        <f t="shared" si="23"/>
        <v>7838081.2900452456</v>
      </c>
      <c r="I115" s="191">
        <f t="shared" si="23"/>
        <v>7838081.2900452456</v>
      </c>
    </row>
    <row r="116" spans="2:9">
      <c r="B116" s="216" t="s">
        <v>4</v>
      </c>
      <c r="C116" s="217" t="s">
        <v>4</v>
      </c>
      <c r="D116" s="191">
        <v>0</v>
      </c>
      <c r="E116" s="191">
        <v>590440366.52863038</v>
      </c>
      <c r="F116" s="191">
        <f t="shared" si="23"/>
        <v>590440366.52863038</v>
      </c>
      <c r="G116" s="191">
        <f t="shared" si="23"/>
        <v>590440366.52863038</v>
      </c>
      <c r="H116" s="191">
        <f t="shared" si="23"/>
        <v>590440366.52863038</v>
      </c>
      <c r="I116" s="191">
        <f t="shared" si="23"/>
        <v>590440366.52863038</v>
      </c>
    </row>
    <row r="117" spans="2:9">
      <c r="B117" s="216" t="s">
        <v>279</v>
      </c>
      <c r="C117" s="217" t="s">
        <v>11</v>
      </c>
      <c r="D117" s="191">
        <v>98176983.670988545</v>
      </c>
      <c r="E117" s="191">
        <v>99361068.416260868</v>
      </c>
      <c r="F117" s="191">
        <f t="shared" si="23"/>
        <v>99361068.416260868</v>
      </c>
      <c r="G117" s="191">
        <f t="shared" si="23"/>
        <v>99361068.416260868</v>
      </c>
      <c r="H117" s="191">
        <f t="shared" si="23"/>
        <v>99361068.416260868</v>
      </c>
      <c r="I117" s="191">
        <f t="shared" si="23"/>
        <v>99361068.416260868</v>
      </c>
    </row>
    <row r="118" spans="2:9">
      <c r="B118" s="216" t="s">
        <v>279</v>
      </c>
      <c r="C118" s="217" t="s">
        <v>11</v>
      </c>
      <c r="D118" s="191">
        <v>0</v>
      </c>
      <c r="E118" s="191">
        <v>99361068.416260868</v>
      </c>
      <c r="F118" s="191">
        <f t="shared" si="23"/>
        <v>99361068.416260868</v>
      </c>
      <c r="G118" s="191">
        <f t="shared" si="23"/>
        <v>99361068.416260868</v>
      </c>
      <c r="H118" s="191">
        <f t="shared" si="23"/>
        <v>99361068.416260868</v>
      </c>
      <c r="I118" s="191">
        <f t="shared" si="23"/>
        <v>99361068.416260868</v>
      </c>
    </row>
    <row r="119" spans="2:9">
      <c r="B119" s="213"/>
      <c r="C119" s="214"/>
      <c r="D119" s="215"/>
      <c r="E119" s="215"/>
      <c r="F119" s="215"/>
      <c r="G119" s="215"/>
      <c r="H119" s="215"/>
      <c r="I119" s="215"/>
    </row>
    <row r="120" spans="2:9">
      <c r="B120" s="213"/>
      <c r="C120" s="214"/>
      <c r="D120" s="215"/>
      <c r="E120" s="215"/>
      <c r="F120" s="215"/>
      <c r="G120" s="215"/>
      <c r="H120" s="215"/>
      <c r="I120" s="215"/>
    </row>
    <row r="121" spans="2:9">
      <c r="B121" s="213"/>
      <c r="C121" s="214"/>
      <c r="D121" s="215"/>
      <c r="E121" s="215"/>
      <c r="F121" s="215"/>
      <c r="G121" s="215"/>
      <c r="H121" s="215"/>
      <c r="I121" s="215"/>
    </row>
    <row r="122" spans="2:9">
      <c r="B122" s="213"/>
      <c r="C122" s="214"/>
      <c r="D122" s="215"/>
      <c r="E122" s="215"/>
      <c r="F122" s="215"/>
      <c r="G122" s="215"/>
      <c r="H122" s="215"/>
      <c r="I122" s="215"/>
    </row>
    <row r="123" spans="2:9">
      <c r="B123" s="213"/>
      <c r="C123" s="214"/>
      <c r="D123" s="215"/>
      <c r="E123" s="215"/>
      <c r="F123" s="215"/>
      <c r="G123" s="215"/>
      <c r="H123" s="215"/>
      <c r="I123" s="215"/>
    </row>
    <row r="124" spans="2:9">
      <c r="B124" s="213"/>
      <c r="C124" s="214"/>
      <c r="D124" s="215"/>
      <c r="E124" s="215"/>
      <c r="F124" s="215"/>
      <c r="G124" s="215"/>
      <c r="H124" s="215"/>
      <c r="I124" s="215"/>
    </row>
    <row r="125" spans="2:9">
      <c r="B125" s="54" t="s">
        <v>3</v>
      </c>
      <c r="C125" s="54"/>
      <c r="D125" s="192">
        <f>SUM(D80:D124)-SUM(D110:D111,D116,D118)</f>
        <v>5897461930.4837065</v>
      </c>
      <c r="E125" s="192">
        <f t="shared" ref="E125:I125" si="24">SUM(E80:E124)-SUM(E110:E111,E116,E118)</f>
        <v>5797650344.5135574</v>
      </c>
      <c r="F125" s="192">
        <f t="shared" si="24"/>
        <v>5797650344.5135574</v>
      </c>
      <c r="G125" s="192">
        <f t="shared" si="24"/>
        <v>5797650344.5135574</v>
      </c>
      <c r="H125" s="192">
        <f t="shared" si="24"/>
        <v>5797650344.5135574</v>
      </c>
      <c r="I125" s="192">
        <f t="shared" si="24"/>
        <v>5797650344.5135574</v>
      </c>
    </row>
    <row r="126" spans="2:9" s="147" customFormat="1">
      <c r="D126" s="148"/>
      <c r="F126" s="193"/>
      <c r="G126" s="187"/>
      <c r="H126" s="187"/>
      <c r="I126" s="187"/>
    </row>
    <row r="127" spans="2:9" s="147" customFormat="1">
      <c r="B127" s="147" t="s">
        <v>101</v>
      </c>
      <c r="D127" s="194">
        <v>0</v>
      </c>
      <c r="E127" s="194">
        <v>0</v>
      </c>
      <c r="F127" s="194">
        <v>0</v>
      </c>
      <c r="G127" s="194">
        <v>0</v>
      </c>
      <c r="H127" s="194">
        <v>0</v>
      </c>
      <c r="I127" s="194">
        <v>0</v>
      </c>
    </row>
    <row r="128" spans="2:9" s="147" customFormat="1">
      <c r="D128" s="148"/>
      <c r="F128" s="193"/>
      <c r="G128" s="187"/>
      <c r="H128" s="187"/>
      <c r="I128" s="187"/>
    </row>
    <row r="129" spans="2:9">
      <c r="B129" s="168" t="s">
        <v>45</v>
      </c>
      <c r="C129" s="144" t="s">
        <v>69</v>
      </c>
      <c r="D129" s="168"/>
      <c r="E129" s="78"/>
      <c r="F129" s="78"/>
      <c r="G129" s="78"/>
      <c r="H129" s="78"/>
      <c r="I129" s="78"/>
    </row>
    <row r="130" spans="2:9">
      <c r="B130" s="2" t="str">
        <f>B80</f>
        <v>Residential Single Rate</v>
      </c>
      <c r="C130" s="71" t="str">
        <f>C80</f>
        <v>Residential</v>
      </c>
      <c r="D130" s="191">
        <v>198599.08333333334</v>
      </c>
      <c r="E130" s="191">
        <v>198862.49431429509</v>
      </c>
      <c r="F130" s="191">
        <f t="shared" ref="F130:I168" si="25">$E130</f>
        <v>198862.49431429509</v>
      </c>
      <c r="G130" s="191">
        <f t="shared" si="25"/>
        <v>198862.49431429509</v>
      </c>
      <c r="H130" s="191">
        <f t="shared" si="25"/>
        <v>198862.49431429509</v>
      </c>
      <c r="I130" s="191">
        <f t="shared" si="25"/>
        <v>198862.49431429509</v>
      </c>
    </row>
    <row r="131" spans="2:9">
      <c r="B131" s="2" t="str">
        <f t="shared" ref="B131:C131" si="26">B81</f>
        <v>Residential Single Rate - Bulk</v>
      </c>
      <c r="C131" s="71" t="str">
        <f t="shared" si="26"/>
        <v>Residential</v>
      </c>
      <c r="D131" s="191">
        <v>30730.416666666668</v>
      </c>
      <c r="E131" s="191">
        <v>31421.091986655967</v>
      </c>
      <c r="F131" s="191">
        <f t="shared" si="25"/>
        <v>31421.091986655967</v>
      </c>
      <c r="G131" s="191">
        <f t="shared" si="25"/>
        <v>31421.091986655967</v>
      </c>
      <c r="H131" s="191">
        <f t="shared" si="25"/>
        <v>31421.091986655967</v>
      </c>
      <c r="I131" s="191">
        <f t="shared" si="25"/>
        <v>31421.091986655967</v>
      </c>
    </row>
    <row r="132" spans="2:9">
      <c r="B132" s="2" t="str">
        <f t="shared" ref="B132:C132" si="27">B82</f>
        <v>Residential - flexible pricing</v>
      </c>
      <c r="C132" s="71" t="str">
        <f t="shared" si="27"/>
        <v>Residential</v>
      </c>
      <c r="D132" s="191">
        <v>646.83333333333337</v>
      </c>
      <c r="E132" s="191">
        <v>911.46914243969843</v>
      </c>
      <c r="F132" s="191">
        <f t="shared" si="25"/>
        <v>911.46914243969843</v>
      </c>
      <c r="G132" s="191">
        <f t="shared" si="25"/>
        <v>911.46914243969843</v>
      </c>
      <c r="H132" s="191">
        <f t="shared" si="25"/>
        <v>911.46914243969843</v>
      </c>
      <c r="I132" s="191">
        <f t="shared" si="25"/>
        <v>911.46914243969843</v>
      </c>
    </row>
    <row r="133" spans="2:9">
      <c r="B133" s="2" t="str">
        <f t="shared" ref="B133:C133" si="28">B83</f>
        <v>Residential - flexible pricing bulk</v>
      </c>
      <c r="C133" s="71" t="str">
        <f t="shared" si="28"/>
        <v>Residential</v>
      </c>
      <c r="D133" s="191">
        <v>86.640954166666646</v>
      </c>
      <c r="E133" s="191">
        <v>127.11326106747276</v>
      </c>
      <c r="F133" s="191">
        <f t="shared" si="25"/>
        <v>127.11326106747276</v>
      </c>
      <c r="G133" s="191">
        <f t="shared" si="25"/>
        <v>127.11326106747276</v>
      </c>
      <c r="H133" s="191">
        <f t="shared" si="25"/>
        <v>127.11326106747276</v>
      </c>
      <c r="I133" s="191">
        <f t="shared" si="25"/>
        <v>127.11326106747276</v>
      </c>
    </row>
    <row r="134" spans="2:9">
      <c r="B134" s="2" t="str">
        <f t="shared" ref="B134:C134" si="29">B84</f>
        <v>Residential Two Rate 5d</v>
      </c>
      <c r="C134" s="71" t="str">
        <f t="shared" si="29"/>
        <v>Residential</v>
      </c>
      <c r="D134" s="191">
        <v>11066.224380416666</v>
      </c>
      <c r="E134" s="191">
        <v>11062.799181981192</v>
      </c>
      <c r="F134" s="191">
        <f t="shared" si="25"/>
        <v>11062.799181981192</v>
      </c>
      <c r="G134" s="191">
        <f t="shared" si="25"/>
        <v>11062.799181981192</v>
      </c>
      <c r="H134" s="191">
        <f t="shared" si="25"/>
        <v>11062.799181981192</v>
      </c>
      <c r="I134" s="191">
        <f t="shared" si="25"/>
        <v>11062.799181981192</v>
      </c>
    </row>
    <row r="135" spans="2:9">
      <c r="B135" s="2" t="str">
        <f t="shared" ref="B135:C135" si="30">B85</f>
        <v>Residential Two Rate 5d - Bulk</v>
      </c>
      <c r="C135" s="71" t="str">
        <f t="shared" si="30"/>
        <v>Residential</v>
      </c>
      <c r="D135" s="191">
        <v>4379.833333333333</v>
      </c>
      <c r="E135" s="191">
        <v>4384.5694408090703</v>
      </c>
      <c r="F135" s="191">
        <f t="shared" si="25"/>
        <v>4384.5694408090703</v>
      </c>
      <c r="G135" s="191">
        <f t="shared" si="25"/>
        <v>4384.5694408090703</v>
      </c>
      <c r="H135" s="191">
        <f t="shared" si="25"/>
        <v>4384.5694408090703</v>
      </c>
      <c r="I135" s="191">
        <f t="shared" si="25"/>
        <v>4384.5694408090703</v>
      </c>
    </row>
    <row r="136" spans="2:9">
      <c r="B136" s="2" t="str">
        <f t="shared" ref="B136:C136" si="31">B86</f>
        <v>Residential Interval</v>
      </c>
      <c r="C136" s="71" t="str">
        <f t="shared" si="31"/>
        <v>Residential</v>
      </c>
      <c r="D136" s="191">
        <v>17393.083333333332</v>
      </c>
      <c r="E136" s="191">
        <v>17978.401486322993</v>
      </c>
      <c r="F136" s="191">
        <f t="shared" si="25"/>
        <v>17978.401486322993</v>
      </c>
      <c r="G136" s="191">
        <f t="shared" si="25"/>
        <v>17978.401486322993</v>
      </c>
      <c r="H136" s="191">
        <f t="shared" si="25"/>
        <v>17978.401486322993</v>
      </c>
      <c r="I136" s="191">
        <f t="shared" si="25"/>
        <v>17978.401486322993</v>
      </c>
    </row>
    <row r="137" spans="2:9">
      <c r="B137" s="2" t="str">
        <f t="shared" ref="B137:C137" si="32">B87</f>
        <v>Residential Interval - Bulk</v>
      </c>
      <c r="C137" s="71" t="str">
        <f t="shared" si="32"/>
        <v>Residential</v>
      </c>
      <c r="D137" s="191">
        <v>9012.1666666666661</v>
      </c>
      <c r="E137" s="191">
        <v>9580.242871072247</v>
      </c>
      <c r="F137" s="191">
        <f t="shared" si="25"/>
        <v>9580.242871072247</v>
      </c>
      <c r="G137" s="191">
        <f t="shared" si="25"/>
        <v>9580.242871072247</v>
      </c>
      <c r="H137" s="191">
        <f t="shared" si="25"/>
        <v>9580.242871072247</v>
      </c>
      <c r="I137" s="191">
        <f t="shared" si="25"/>
        <v>9580.242871072247</v>
      </c>
    </row>
    <row r="138" spans="2:9">
      <c r="B138" s="2" t="str">
        <f t="shared" ref="B138:C138" si="33">B88</f>
        <v>Residential Two Rate 5d - Controlled Load</v>
      </c>
      <c r="C138" s="71" t="str">
        <f t="shared" si="33"/>
        <v>Residential</v>
      </c>
      <c r="D138" s="191">
        <v>9590.25</v>
      </c>
      <c r="E138" s="191">
        <v>0</v>
      </c>
      <c r="F138" s="191">
        <f t="shared" si="25"/>
        <v>0</v>
      </c>
      <c r="G138" s="191">
        <f t="shared" si="25"/>
        <v>0</v>
      </c>
      <c r="H138" s="191">
        <f t="shared" si="25"/>
        <v>0</v>
      </c>
      <c r="I138" s="191">
        <f t="shared" si="25"/>
        <v>0</v>
      </c>
    </row>
    <row r="139" spans="2:9">
      <c r="B139" s="2" t="str">
        <f t="shared" ref="B139:C139" si="34">B89</f>
        <v>Residential Two Rate 5d - Bulk - Controlled Load</v>
      </c>
      <c r="C139" s="71" t="str">
        <f t="shared" si="34"/>
        <v>Residential</v>
      </c>
      <c r="D139" s="191">
        <v>3695.1666666666665</v>
      </c>
      <c r="E139" s="191">
        <v>0</v>
      </c>
      <c r="F139" s="191">
        <f t="shared" si="25"/>
        <v>0</v>
      </c>
      <c r="G139" s="191">
        <f t="shared" si="25"/>
        <v>0</v>
      </c>
      <c r="H139" s="191">
        <f t="shared" si="25"/>
        <v>0</v>
      </c>
      <c r="I139" s="191">
        <f t="shared" si="25"/>
        <v>0</v>
      </c>
    </row>
    <row r="140" spans="2:9">
      <c r="B140" s="2" t="str">
        <f t="shared" ref="B140:C140" si="35">B90</f>
        <v>Dedicated Circuit</v>
      </c>
      <c r="C140" s="71" t="str">
        <f t="shared" si="35"/>
        <v>Residential</v>
      </c>
      <c r="D140" s="191">
        <v>24228.083333333332</v>
      </c>
      <c r="E140" s="191">
        <v>0</v>
      </c>
      <c r="F140" s="191">
        <f t="shared" si="25"/>
        <v>0</v>
      </c>
      <c r="G140" s="191">
        <f t="shared" si="25"/>
        <v>0</v>
      </c>
      <c r="H140" s="191">
        <f t="shared" si="25"/>
        <v>0</v>
      </c>
      <c r="I140" s="191">
        <f t="shared" si="25"/>
        <v>0</v>
      </c>
    </row>
    <row r="141" spans="2:9">
      <c r="B141" s="2" t="str">
        <f t="shared" ref="B141:C141" si="36">B91</f>
        <v>Dedicated Circuit - Bulk</v>
      </c>
      <c r="C141" s="71" t="str">
        <f t="shared" si="36"/>
        <v>Residential</v>
      </c>
      <c r="D141" s="191">
        <v>1167.75</v>
      </c>
      <c r="E141" s="191">
        <v>0</v>
      </c>
      <c r="F141" s="191">
        <f t="shared" si="25"/>
        <v>0</v>
      </c>
      <c r="G141" s="191">
        <f t="shared" si="25"/>
        <v>0</v>
      </c>
      <c r="H141" s="191">
        <f t="shared" si="25"/>
        <v>0</v>
      </c>
      <c r="I141" s="191">
        <f t="shared" si="25"/>
        <v>0</v>
      </c>
    </row>
    <row r="142" spans="2:9">
      <c r="B142" s="2" t="str">
        <f t="shared" ref="B142:C142" si="37">B92</f>
        <v>Non-Residential Single Rate</v>
      </c>
      <c r="C142" s="71" t="str">
        <f t="shared" si="37"/>
        <v>Small Commercial</v>
      </c>
      <c r="D142" s="191">
        <v>19706.252428059895</v>
      </c>
      <c r="E142" s="191">
        <v>19861.483970686455</v>
      </c>
      <c r="F142" s="191">
        <f t="shared" si="25"/>
        <v>19861.483970686455</v>
      </c>
      <c r="G142" s="191">
        <f t="shared" si="25"/>
        <v>19861.483970686455</v>
      </c>
      <c r="H142" s="191">
        <f t="shared" si="25"/>
        <v>19861.483970686455</v>
      </c>
      <c r="I142" s="191">
        <f t="shared" si="25"/>
        <v>19861.483970686455</v>
      </c>
    </row>
    <row r="143" spans="2:9">
      <c r="B143" s="2" t="str">
        <f t="shared" ref="B143:C143" si="38">B93</f>
        <v>Non-Residential Single Rate - Bulk</v>
      </c>
      <c r="C143" s="71" t="str">
        <f t="shared" si="38"/>
        <v>Small Commercial</v>
      </c>
      <c r="D143" s="191">
        <v>5866.083333333333</v>
      </c>
      <c r="E143" s="191">
        <v>5824.064674825524</v>
      </c>
      <c r="F143" s="191">
        <f t="shared" si="25"/>
        <v>5824.064674825524</v>
      </c>
      <c r="G143" s="191">
        <f t="shared" si="25"/>
        <v>5824.064674825524</v>
      </c>
      <c r="H143" s="191">
        <f t="shared" si="25"/>
        <v>5824.064674825524</v>
      </c>
      <c r="I143" s="191">
        <f t="shared" si="25"/>
        <v>5824.064674825524</v>
      </c>
    </row>
    <row r="144" spans="2:9">
      <c r="B144" s="2" t="str">
        <f t="shared" ref="B144:C144" si="39">B94</f>
        <v>Non-Residential Two Rate 5d</v>
      </c>
      <c r="C144" s="71" t="str">
        <f t="shared" si="39"/>
        <v>Small Commercial</v>
      </c>
      <c r="D144" s="191">
        <v>11619.916666666666</v>
      </c>
      <c r="E144" s="191">
        <v>11440.54497686717</v>
      </c>
      <c r="F144" s="191">
        <f t="shared" si="25"/>
        <v>11440.54497686717</v>
      </c>
      <c r="G144" s="191">
        <f t="shared" si="25"/>
        <v>11440.54497686717</v>
      </c>
      <c r="H144" s="191">
        <f t="shared" si="25"/>
        <v>11440.54497686717</v>
      </c>
      <c r="I144" s="191">
        <f t="shared" si="25"/>
        <v>11440.54497686717</v>
      </c>
    </row>
    <row r="145" spans="2:9">
      <c r="B145" s="2" t="str">
        <f t="shared" ref="B145:C145" si="40">B95</f>
        <v>Non-Residential Two Rate 5d - Bulk</v>
      </c>
      <c r="C145" s="71" t="str">
        <f t="shared" si="40"/>
        <v>Small Commercial</v>
      </c>
      <c r="D145" s="191">
        <v>1957.6666666666667</v>
      </c>
      <c r="E145" s="191">
        <v>1873.9083046826345</v>
      </c>
      <c r="F145" s="191">
        <f t="shared" si="25"/>
        <v>1873.9083046826345</v>
      </c>
      <c r="G145" s="191">
        <f t="shared" si="25"/>
        <v>1873.9083046826345</v>
      </c>
      <c r="H145" s="191">
        <f t="shared" si="25"/>
        <v>1873.9083046826345</v>
      </c>
      <c r="I145" s="191">
        <f t="shared" si="25"/>
        <v>1873.9083046826345</v>
      </c>
    </row>
    <row r="146" spans="2:9">
      <c r="B146" s="2" t="str">
        <f t="shared" ref="B146:C146" si="41">B96</f>
        <v>Non-Residential Interval</v>
      </c>
      <c r="C146" s="71" t="str">
        <f t="shared" si="41"/>
        <v>Small Commercial</v>
      </c>
      <c r="D146" s="191">
        <v>5070.416666666667</v>
      </c>
      <c r="E146" s="191">
        <v>5038.8363789877785</v>
      </c>
      <c r="F146" s="191">
        <f t="shared" si="25"/>
        <v>5038.8363789877785</v>
      </c>
      <c r="G146" s="191">
        <f t="shared" si="25"/>
        <v>5038.8363789877785</v>
      </c>
      <c r="H146" s="191">
        <f t="shared" si="25"/>
        <v>5038.8363789877785</v>
      </c>
      <c r="I146" s="191">
        <f t="shared" si="25"/>
        <v>5038.8363789877785</v>
      </c>
    </row>
    <row r="147" spans="2:9">
      <c r="B147" s="2" t="str">
        <f t="shared" ref="B147:C147" si="42">B97</f>
        <v>Non-Residential Interval - Bulk</v>
      </c>
      <c r="C147" s="71" t="str">
        <f t="shared" si="42"/>
        <v>Small Commercial</v>
      </c>
      <c r="D147" s="191">
        <v>3088.6666666666665</v>
      </c>
      <c r="E147" s="191">
        <v>3122.9586486000085</v>
      </c>
      <c r="F147" s="191">
        <f t="shared" si="25"/>
        <v>3122.9586486000085</v>
      </c>
      <c r="G147" s="191">
        <f t="shared" si="25"/>
        <v>3122.9586486000085</v>
      </c>
      <c r="H147" s="191">
        <f t="shared" si="25"/>
        <v>3122.9586486000085</v>
      </c>
      <c r="I147" s="191">
        <f t="shared" si="25"/>
        <v>3122.9586486000085</v>
      </c>
    </row>
    <row r="148" spans="2:9">
      <c r="B148" s="2" t="str">
        <f t="shared" ref="B148:C148" si="43">B98</f>
        <v>Non-Residential</v>
      </c>
      <c r="C148" s="71" t="str">
        <f t="shared" si="43"/>
        <v>Small Commercial</v>
      </c>
      <c r="D148" s="191">
        <v>38.139432291666658</v>
      </c>
      <c r="E148" s="191">
        <v>56.278687010002216</v>
      </c>
      <c r="F148" s="191">
        <f t="shared" si="25"/>
        <v>56.278687010002216</v>
      </c>
      <c r="G148" s="191">
        <f t="shared" si="25"/>
        <v>56.278687010002216</v>
      </c>
      <c r="H148" s="191">
        <f t="shared" si="25"/>
        <v>56.278687010002216</v>
      </c>
      <c r="I148" s="191">
        <f t="shared" si="25"/>
        <v>56.278687010002216</v>
      </c>
    </row>
    <row r="149" spans="2:9">
      <c r="B149" s="2" t="str">
        <f t="shared" ref="B149:C149" si="44">B99</f>
        <v>Non-Residential - Bulk</v>
      </c>
      <c r="C149" s="71" t="str">
        <f t="shared" si="44"/>
        <v>Small Commercial</v>
      </c>
      <c r="D149" s="191">
        <v>25.306098958333322</v>
      </c>
      <c r="E149" s="191">
        <v>37.704045167305793</v>
      </c>
      <c r="F149" s="191">
        <f t="shared" si="25"/>
        <v>37.704045167305793</v>
      </c>
      <c r="G149" s="191">
        <f t="shared" si="25"/>
        <v>37.704045167305793</v>
      </c>
      <c r="H149" s="191">
        <f t="shared" si="25"/>
        <v>37.704045167305793</v>
      </c>
      <c r="I149" s="191">
        <f t="shared" si="25"/>
        <v>37.704045167305793</v>
      </c>
    </row>
    <row r="150" spans="2:9">
      <c r="B150" s="2" t="str">
        <f t="shared" ref="B150:C150" si="45">B100</f>
        <v>Non-Residential Two Rate 7d</v>
      </c>
      <c r="C150" s="71" t="str">
        <f t="shared" si="45"/>
        <v>Small Commercial</v>
      </c>
      <c r="D150" s="191">
        <v>3111.4166666666665</v>
      </c>
      <c r="E150" s="191">
        <v>3074.6728875780077</v>
      </c>
      <c r="F150" s="191">
        <f t="shared" si="25"/>
        <v>3074.6728875780077</v>
      </c>
      <c r="G150" s="191">
        <f t="shared" si="25"/>
        <v>3074.6728875780077</v>
      </c>
      <c r="H150" s="191">
        <f t="shared" si="25"/>
        <v>3074.6728875780077</v>
      </c>
      <c r="I150" s="191">
        <f t="shared" si="25"/>
        <v>3074.6728875780077</v>
      </c>
    </row>
    <row r="151" spans="2:9">
      <c r="B151" s="2" t="str">
        <f t="shared" ref="B151:C151" si="46">B101</f>
        <v>Non-Residential Two Rate 7d - Bulk</v>
      </c>
      <c r="C151" s="71" t="str">
        <f t="shared" si="46"/>
        <v>Small Commercial</v>
      </c>
      <c r="D151" s="191">
        <v>452.25</v>
      </c>
      <c r="E151" s="191">
        <v>450.20094444831494</v>
      </c>
      <c r="F151" s="191">
        <f t="shared" si="25"/>
        <v>450.20094444831494</v>
      </c>
      <c r="G151" s="191">
        <f t="shared" si="25"/>
        <v>450.20094444831494</v>
      </c>
      <c r="H151" s="191">
        <f t="shared" si="25"/>
        <v>450.20094444831494</v>
      </c>
      <c r="I151" s="191">
        <f t="shared" si="25"/>
        <v>450.20094444831494</v>
      </c>
    </row>
    <row r="152" spans="2:9">
      <c r="B152" s="2" t="str">
        <f t="shared" ref="B152:C152" si="47">B102</f>
        <v>Large Two Rate 7d</v>
      </c>
      <c r="C152" s="71" t="str">
        <f t="shared" si="47"/>
        <v>Small Commercial</v>
      </c>
      <c r="D152" s="191">
        <v>43.25</v>
      </c>
      <c r="E152" s="191">
        <v>42.316572622425383</v>
      </c>
      <c r="F152" s="191">
        <f t="shared" si="25"/>
        <v>42.316572622425383</v>
      </c>
      <c r="G152" s="191">
        <f t="shared" si="25"/>
        <v>42.316572622425383</v>
      </c>
      <c r="H152" s="191">
        <f t="shared" si="25"/>
        <v>42.316572622425383</v>
      </c>
      <c r="I152" s="191">
        <f t="shared" si="25"/>
        <v>42.316572622425383</v>
      </c>
    </row>
    <row r="153" spans="2:9">
      <c r="B153" s="2" t="str">
        <f t="shared" ref="B153:C153" si="48">B103</f>
        <v>Unmetered Supplies / Public Lighting</v>
      </c>
      <c r="C153" s="71" t="str">
        <f t="shared" si="48"/>
        <v>Small Commercial</v>
      </c>
      <c r="D153" s="191">
        <v>1148.5833333333333</v>
      </c>
      <c r="E153" s="191">
        <v>1148.3197250837766</v>
      </c>
      <c r="F153" s="191">
        <f t="shared" si="25"/>
        <v>1148.3197250837766</v>
      </c>
      <c r="G153" s="191">
        <f t="shared" si="25"/>
        <v>1148.3197250837766</v>
      </c>
      <c r="H153" s="191">
        <f t="shared" si="25"/>
        <v>1148.3197250837766</v>
      </c>
      <c r="I153" s="191">
        <f t="shared" si="25"/>
        <v>1148.3197250837766</v>
      </c>
    </row>
    <row r="154" spans="2:9">
      <c r="B154" s="2" t="str">
        <f t="shared" ref="B154:C154" si="49">B104</f>
        <v>Large Low Voltage Demand</v>
      </c>
      <c r="C154" s="71" t="str">
        <f t="shared" si="49"/>
        <v>Large Low voltage</v>
      </c>
      <c r="D154" s="191">
        <v>240.69686091145832</v>
      </c>
      <c r="E154" s="191">
        <v>246.8027545061116</v>
      </c>
      <c r="F154" s="191">
        <f t="shared" si="25"/>
        <v>246.8027545061116</v>
      </c>
      <c r="G154" s="191">
        <f t="shared" si="25"/>
        <v>246.8027545061116</v>
      </c>
      <c r="H154" s="191">
        <f t="shared" si="25"/>
        <v>246.8027545061116</v>
      </c>
      <c r="I154" s="191">
        <f t="shared" si="25"/>
        <v>246.8027545061116</v>
      </c>
    </row>
    <row r="155" spans="2:9">
      <c r="B155" s="2" t="str">
        <f t="shared" ref="B155:C155" si="50">B105</f>
        <v>Large Low Voltage Demand - Bulk</v>
      </c>
      <c r="C155" s="71" t="str">
        <f t="shared" si="50"/>
        <v>Large Low voltage</v>
      </c>
      <c r="D155" s="191">
        <v>1296.75</v>
      </c>
      <c r="E155" s="191">
        <v>1318.9582311980269</v>
      </c>
      <c r="F155" s="191">
        <f t="shared" si="25"/>
        <v>1318.9582311980269</v>
      </c>
      <c r="G155" s="191">
        <f t="shared" si="25"/>
        <v>1318.9582311980269</v>
      </c>
      <c r="H155" s="191">
        <f t="shared" si="25"/>
        <v>1318.9582311980269</v>
      </c>
      <c r="I155" s="191">
        <f t="shared" si="25"/>
        <v>1318.9582311980269</v>
      </c>
    </row>
    <row r="156" spans="2:9">
      <c r="B156" s="2" t="str">
        <f t="shared" ref="B156:C156" si="51">B106</f>
        <v>Large Low Voltage Demand R</v>
      </c>
      <c r="C156" s="71" t="str">
        <f t="shared" si="51"/>
        <v>Large Low voltage</v>
      </c>
      <c r="D156" s="191">
        <v>4.5</v>
      </c>
      <c r="E156" s="191">
        <v>2.5346596596596598</v>
      </c>
      <c r="F156" s="191">
        <f t="shared" si="25"/>
        <v>2.5346596596596598</v>
      </c>
      <c r="G156" s="191">
        <f t="shared" si="25"/>
        <v>2.5346596596596598</v>
      </c>
      <c r="H156" s="191">
        <f t="shared" si="25"/>
        <v>2.5346596596596598</v>
      </c>
      <c r="I156" s="191">
        <f t="shared" si="25"/>
        <v>2.5346596596596598</v>
      </c>
    </row>
    <row r="157" spans="2:9">
      <c r="B157" s="2" t="str">
        <f t="shared" ref="B157:C157" si="52">B107</f>
        <v>Large Low Voltage Demand G</v>
      </c>
      <c r="C157" s="71" t="str">
        <f t="shared" si="52"/>
        <v>Large Low voltage</v>
      </c>
      <c r="D157" s="191">
        <v>4.333333333333333</v>
      </c>
      <c r="E157" s="191">
        <v>3.1582433104425562</v>
      </c>
      <c r="F157" s="191">
        <f t="shared" si="25"/>
        <v>3.1582433104425562</v>
      </c>
      <c r="G157" s="191">
        <f t="shared" si="25"/>
        <v>3.1582433104425562</v>
      </c>
      <c r="H157" s="191">
        <f t="shared" si="25"/>
        <v>3.1582433104425562</v>
      </c>
      <c r="I157" s="191">
        <f t="shared" si="25"/>
        <v>3.1582433104425562</v>
      </c>
    </row>
    <row r="158" spans="2:9">
      <c r="B158" s="2" t="str">
        <f t="shared" ref="B158:C158" si="53">B108</f>
        <v>Large Low Voltage Demand - Bulk R</v>
      </c>
      <c r="C158" s="71" t="str">
        <f t="shared" si="53"/>
        <v>Large Low voltage</v>
      </c>
      <c r="D158" s="191">
        <v>86.666666666666671</v>
      </c>
      <c r="E158" s="191">
        <v>77</v>
      </c>
      <c r="F158" s="191">
        <f t="shared" si="25"/>
        <v>77</v>
      </c>
      <c r="G158" s="191">
        <f t="shared" si="25"/>
        <v>77</v>
      </c>
      <c r="H158" s="191">
        <f t="shared" si="25"/>
        <v>77</v>
      </c>
      <c r="I158" s="191">
        <f t="shared" si="25"/>
        <v>77</v>
      </c>
    </row>
    <row r="159" spans="2:9">
      <c r="B159" s="2" t="str">
        <f t="shared" ref="B159:C159" si="54">B109</f>
        <v>Large Low Voltage Demand - Bulk G</v>
      </c>
      <c r="C159" s="71" t="str">
        <f t="shared" si="54"/>
        <v>Large Low voltage</v>
      </c>
      <c r="D159" s="191">
        <v>109.33333333333333</v>
      </c>
      <c r="E159" s="191">
        <v>124</v>
      </c>
      <c r="F159" s="191">
        <f t="shared" si="25"/>
        <v>124</v>
      </c>
      <c r="G159" s="191">
        <f t="shared" si="25"/>
        <v>124</v>
      </c>
      <c r="H159" s="191">
        <f t="shared" si="25"/>
        <v>124</v>
      </c>
      <c r="I159" s="191">
        <f t="shared" si="25"/>
        <v>124</v>
      </c>
    </row>
    <row r="160" spans="2:9">
      <c r="B160" s="2" t="str">
        <f t="shared" ref="B160:C160" si="55">B110</f>
        <v>Large Low Voltage</v>
      </c>
      <c r="C160" s="71" t="str">
        <f t="shared" si="55"/>
        <v>Large Low voltage</v>
      </c>
      <c r="D160" s="191">
        <v>0</v>
      </c>
      <c r="E160" s="191">
        <v>252.49565747621381</v>
      </c>
      <c r="F160" s="191">
        <f t="shared" si="25"/>
        <v>252.49565747621381</v>
      </c>
      <c r="G160" s="191">
        <f t="shared" si="25"/>
        <v>252.49565747621381</v>
      </c>
      <c r="H160" s="191">
        <f t="shared" si="25"/>
        <v>252.49565747621381</v>
      </c>
      <c r="I160" s="191">
        <f t="shared" si="25"/>
        <v>252.49565747621381</v>
      </c>
    </row>
    <row r="161" spans="2:9">
      <c r="B161" s="2" t="str">
        <f t="shared" ref="B161:C161" si="56">B111</f>
        <v>Large Low Voltage Bulk</v>
      </c>
      <c r="C161" s="71" t="str">
        <f t="shared" si="56"/>
        <v>Large Low voltage</v>
      </c>
      <c r="D161" s="191">
        <v>0</v>
      </c>
      <c r="E161" s="191">
        <v>1519.9582311980269</v>
      </c>
      <c r="F161" s="191">
        <f t="shared" si="25"/>
        <v>1519.9582311980269</v>
      </c>
      <c r="G161" s="191">
        <f t="shared" si="25"/>
        <v>1519.9582311980269</v>
      </c>
      <c r="H161" s="191">
        <f t="shared" si="25"/>
        <v>1519.9582311980269</v>
      </c>
      <c r="I161" s="191">
        <f t="shared" si="25"/>
        <v>1519.9582311980269</v>
      </c>
    </row>
    <row r="162" spans="2:9">
      <c r="B162" s="2" t="str">
        <f t="shared" ref="B162:C162" si="57">B112</f>
        <v>High Voltage Demand</v>
      </c>
      <c r="C162" s="71" t="str">
        <f t="shared" si="57"/>
        <v>High Voltage</v>
      </c>
      <c r="D162" s="191">
        <v>79.833333333333329</v>
      </c>
      <c r="E162" s="191">
        <v>81.275763465338969</v>
      </c>
      <c r="F162" s="191">
        <f t="shared" si="25"/>
        <v>81.275763465338969</v>
      </c>
      <c r="G162" s="191">
        <f t="shared" si="25"/>
        <v>81.275763465338969</v>
      </c>
      <c r="H162" s="191">
        <f t="shared" si="25"/>
        <v>81.275763465338969</v>
      </c>
      <c r="I162" s="191">
        <f t="shared" si="25"/>
        <v>81.275763465338969</v>
      </c>
    </row>
    <row r="163" spans="2:9">
      <c r="B163" s="2" t="str">
        <f t="shared" ref="B163:C163" si="58">B113</f>
        <v>High Voltage Demand D1</v>
      </c>
      <c r="C163" s="71" t="str">
        <f t="shared" si="58"/>
        <v>High Voltage</v>
      </c>
      <c r="D163" s="191">
        <v>0</v>
      </c>
      <c r="E163" s="191">
        <v>0</v>
      </c>
      <c r="F163" s="191">
        <f t="shared" si="25"/>
        <v>0</v>
      </c>
      <c r="G163" s="191">
        <f t="shared" si="25"/>
        <v>0</v>
      </c>
      <c r="H163" s="191">
        <f t="shared" si="25"/>
        <v>0</v>
      </c>
      <c r="I163" s="191">
        <f t="shared" si="25"/>
        <v>0</v>
      </c>
    </row>
    <row r="164" spans="2:9">
      <c r="B164" s="2" t="str">
        <f t="shared" ref="B164:C164" si="59">B114</f>
        <v>High Voltage Demand R</v>
      </c>
      <c r="C164" s="71" t="str">
        <f t="shared" si="59"/>
        <v>High Voltage</v>
      </c>
      <c r="D164" s="191">
        <v>0.16666666666666666</v>
      </c>
      <c r="E164" s="191">
        <v>0</v>
      </c>
      <c r="F164" s="191">
        <f t="shared" si="25"/>
        <v>0</v>
      </c>
      <c r="G164" s="191">
        <f t="shared" si="25"/>
        <v>0</v>
      </c>
      <c r="H164" s="191">
        <f t="shared" si="25"/>
        <v>0</v>
      </c>
      <c r="I164" s="191">
        <f t="shared" si="25"/>
        <v>0</v>
      </c>
    </row>
    <row r="165" spans="2:9">
      <c r="B165" s="2" t="str">
        <f t="shared" ref="B165:C165" si="60">B115</f>
        <v>High Voltage Demand G</v>
      </c>
      <c r="C165" s="71" t="str">
        <f t="shared" si="60"/>
        <v>High Voltage</v>
      </c>
      <c r="D165" s="191">
        <v>1</v>
      </c>
      <c r="E165" s="191">
        <v>1</v>
      </c>
      <c r="F165" s="191">
        <f t="shared" si="25"/>
        <v>1</v>
      </c>
      <c r="G165" s="191">
        <f t="shared" si="25"/>
        <v>1</v>
      </c>
      <c r="H165" s="191">
        <f t="shared" si="25"/>
        <v>1</v>
      </c>
      <c r="I165" s="191">
        <f t="shared" si="25"/>
        <v>1</v>
      </c>
    </row>
    <row r="166" spans="2:9">
      <c r="B166" s="2" t="str">
        <f t="shared" ref="B166:C166" si="61">B116</f>
        <v>High Voltage</v>
      </c>
      <c r="C166" s="71" t="str">
        <f t="shared" si="61"/>
        <v>High Voltage</v>
      </c>
      <c r="D166" s="191">
        <v>0</v>
      </c>
      <c r="E166" s="191">
        <v>82.275763465338969</v>
      </c>
      <c r="F166" s="191">
        <f t="shared" si="25"/>
        <v>82.275763465338969</v>
      </c>
      <c r="G166" s="191">
        <f t="shared" si="25"/>
        <v>82.275763465338969</v>
      </c>
      <c r="H166" s="191">
        <f t="shared" si="25"/>
        <v>82.275763465338969</v>
      </c>
      <c r="I166" s="191">
        <f t="shared" si="25"/>
        <v>82.275763465338969</v>
      </c>
    </row>
    <row r="167" spans="2:9">
      <c r="B167" s="2" t="str">
        <f t="shared" ref="B167:C167" si="62">B117</f>
        <v>Subtransmission Demand</v>
      </c>
      <c r="C167" s="71" t="str">
        <f t="shared" si="62"/>
        <v>Subtransmission</v>
      </c>
      <c r="D167" s="191">
        <v>7</v>
      </c>
      <c r="E167" s="191">
        <v>7</v>
      </c>
      <c r="F167" s="191">
        <f t="shared" si="25"/>
        <v>7</v>
      </c>
      <c r="G167" s="191">
        <f t="shared" si="25"/>
        <v>7</v>
      </c>
      <c r="H167" s="191">
        <f t="shared" si="25"/>
        <v>7</v>
      </c>
      <c r="I167" s="191">
        <f t="shared" si="25"/>
        <v>7</v>
      </c>
    </row>
    <row r="168" spans="2:9">
      <c r="B168" s="2" t="str">
        <f t="shared" ref="B168:C168" si="63">B118</f>
        <v>Subtransmission Demand</v>
      </c>
      <c r="C168" s="71" t="str">
        <f t="shared" si="63"/>
        <v>Subtransmission</v>
      </c>
      <c r="D168" s="191">
        <v>0</v>
      </c>
      <c r="E168" s="191">
        <v>7</v>
      </c>
      <c r="F168" s="191">
        <f t="shared" si="25"/>
        <v>7</v>
      </c>
      <c r="G168" s="191">
        <f t="shared" si="25"/>
        <v>7</v>
      </c>
      <c r="H168" s="191">
        <f t="shared" si="25"/>
        <v>7</v>
      </c>
      <c r="I168" s="191">
        <f t="shared" si="25"/>
        <v>7</v>
      </c>
    </row>
    <row r="169" spans="2:9">
      <c r="B169" s="2"/>
      <c r="C169" s="71"/>
      <c r="D169" s="191"/>
      <c r="E169" s="191"/>
      <c r="F169" s="191"/>
      <c r="G169" s="191"/>
      <c r="H169" s="191"/>
      <c r="I169" s="191"/>
    </row>
    <row r="170" spans="2:9">
      <c r="B170" s="213"/>
      <c r="C170" s="229"/>
      <c r="D170" s="215"/>
      <c r="E170" s="215"/>
      <c r="F170" s="215"/>
      <c r="G170" s="215"/>
      <c r="H170" s="215"/>
      <c r="I170" s="215"/>
    </row>
    <row r="171" spans="2:9">
      <c r="B171" s="213"/>
      <c r="C171" s="229"/>
      <c r="D171" s="215"/>
      <c r="E171" s="215"/>
      <c r="F171" s="215"/>
      <c r="G171" s="215"/>
      <c r="H171" s="215"/>
      <c r="I171" s="215"/>
    </row>
    <row r="172" spans="2:9">
      <c r="B172" s="54" t="s">
        <v>3</v>
      </c>
      <c r="C172" s="230"/>
      <c r="D172" s="195">
        <f>SUM(D130:D137,D142:D159,D162:D165,D167)</f>
        <v>325872.5101548048</v>
      </c>
      <c r="E172" s="195">
        <f t="shared" ref="E172:I172" si="64">SUM(E130:E137,E142:E159,E162:E165,E167)</f>
        <v>328161.20115334273</v>
      </c>
      <c r="F172" s="195">
        <f t="shared" si="64"/>
        <v>328161.20115334273</v>
      </c>
      <c r="G172" s="195">
        <f t="shared" si="64"/>
        <v>328161.20115334273</v>
      </c>
      <c r="H172" s="195">
        <f t="shared" si="64"/>
        <v>328161.20115334273</v>
      </c>
      <c r="I172" s="195">
        <f t="shared" si="64"/>
        <v>328161.20115334273</v>
      </c>
    </row>
    <row r="173" spans="2:9">
      <c r="C173" s="6"/>
      <c r="E173" s="1"/>
      <c r="F173" s="187"/>
      <c r="G173" s="187"/>
      <c r="H173" s="187"/>
      <c r="I173" s="187"/>
    </row>
    <row r="174" spans="2:9" s="147" customFormat="1">
      <c r="B174" s="147" t="s">
        <v>101</v>
      </c>
      <c r="C174" s="231"/>
      <c r="D174" s="194">
        <v>0</v>
      </c>
      <c r="E174" s="194">
        <v>0</v>
      </c>
      <c r="F174" s="194">
        <v>0</v>
      </c>
      <c r="G174" s="194">
        <v>0</v>
      </c>
      <c r="H174" s="194">
        <v>0</v>
      </c>
      <c r="I174" s="194">
        <v>0</v>
      </c>
    </row>
    <row r="175" spans="2:9">
      <c r="C175" s="6"/>
      <c r="E175" s="1"/>
    </row>
    <row r="176" spans="2:9">
      <c r="B176" s="168" t="s">
        <v>90</v>
      </c>
      <c r="C176" s="144" t="s">
        <v>69</v>
      </c>
      <c r="D176" s="168"/>
      <c r="E176" s="78"/>
      <c r="F176" s="78"/>
      <c r="G176" s="78"/>
      <c r="H176" s="78"/>
      <c r="I176" s="78"/>
    </row>
    <row r="177" spans="2:9">
      <c r="B177" s="2" t="str">
        <f>B80</f>
        <v>Residential Single Rate</v>
      </c>
      <c r="C177" s="71" t="str">
        <f>C80</f>
        <v>Residential</v>
      </c>
      <c r="D177" s="191">
        <v>53598722.576289125</v>
      </c>
      <c r="E177" s="191">
        <v>57573045.739333227</v>
      </c>
      <c r="F177" s="191">
        <f t="shared" ref="F177:I215" si="65">$E177</f>
        <v>57573045.739333227</v>
      </c>
      <c r="G177" s="191">
        <f t="shared" si="65"/>
        <v>57573045.739333227</v>
      </c>
      <c r="H177" s="191">
        <f t="shared" si="65"/>
        <v>57573045.739333227</v>
      </c>
      <c r="I177" s="191">
        <f t="shared" si="65"/>
        <v>57573045.739333227</v>
      </c>
    </row>
    <row r="178" spans="2:9">
      <c r="B178" s="2" t="str">
        <f t="shared" ref="B178:C178" si="66">B81</f>
        <v>Residential Single Rate - Bulk</v>
      </c>
      <c r="C178" s="71" t="str">
        <f t="shared" si="66"/>
        <v>Residential</v>
      </c>
      <c r="D178" s="191">
        <v>4760931.8842452811</v>
      </c>
      <c r="E178" s="191">
        <v>5922912.4686470777</v>
      </c>
      <c r="F178" s="191">
        <f t="shared" si="65"/>
        <v>5922912.4686470777</v>
      </c>
      <c r="G178" s="191">
        <f t="shared" si="65"/>
        <v>5922912.4686470777</v>
      </c>
      <c r="H178" s="191">
        <f t="shared" si="65"/>
        <v>5922912.4686470777</v>
      </c>
      <c r="I178" s="191">
        <f t="shared" si="65"/>
        <v>5922912.4686470777</v>
      </c>
    </row>
    <row r="179" spans="2:9">
      <c r="B179" s="2" t="str">
        <f t="shared" ref="B179:C179" si="67">B82</f>
        <v>Residential - flexible pricing</v>
      </c>
      <c r="C179" s="71" t="str">
        <f t="shared" si="67"/>
        <v>Residential</v>
      </c>
      <c r="D179" s="191">
        <v>366908.9374889168</v>
      </c>
      <c r="E179" s="191">
        <v>622294.90875938442</v>
      </c>
      <c r="F179" s="191">
        <f t="shared" si="65"/>
        <v>622294.90875938442</v>
      </c>
      <c r="G179" s="191">
        <f t="shared" si="65"/>
        <v>622294.90875938442</v>
      </c>
      <c r="H179" s="191">
        <f t="shared" si="65"/>
        <v>622294.90875938442</v>
      </c>
      <c r="I179" s="191">
        <f t="shared" si="65"/>
        <v>622294.90875938442</v>
      </c>
    </row>
    <row r="180" spans="2:9">
      <c r="B180" s="2" t="str">
        <f t="shared" ref="B180:C180" si="68">B83</f>
        <v>Residential - flexible pricing bulk</v>
      </c>
      <c r="C180" s="71" t="str">
        <f t="shared" si="68"/>
        <v>Residential</v>
      </c>
      <c r="D180" s="191">
        <v>32615.776738482014</v>
      </c>
      <c r="E180" s="191">
        <v>38553.882822024367</v>
      </c>
      <c r="F180" s="191">
        <f t="shared" si="65"/>
        <v>38553.882822024367</v>
      </c>
      <c r="G180" s="191">
        <f t="shared" si="65"/>
        <v>38553.882822024367</v>
      </c>
      <c r="H180" s="191">
        <f t="shared" si="65"/>
        <v>38553.882822024367</v>
      </c>
      <c r="I180" s="191">
        <f t="shared" si="65"/>
        <v>38553.882822024367</v>
      </c>
    </row>
    <row r="181" spans="2:9">
      <c r="B181" s="2" t="str">
        <f t="shared" ref="B181:C181" si="69">B84</f>
        <v>Residential Two Rate 5d</v>
      </c>
      <c r="C181" s="71" t="str">
        <f t="shared" si="69"/>
        <v>Residential</v>
      </c>
      <c r="D181" s="191">
        <v>5125441.1744604846</v>
      </c>
      <c r="E181" s="191">
        <v>4438325.3615765125</v>
      </c>
      <c r="F181" s="191">
        <f t="shared" si="65"/>
        <v>4438325.3615765125</v>
      </c>
      <c r="G181" s="191">
        <f t="shared" si="65"/>
        <v>4438325.3615765125</v>
      </c>
      <c r="H181" s="191">
        <f t="shared" si="65"/>
        <v>4438325.3615765125</v>
      </c>
      <c r="I181" s="191">
        <f t="shared" si="65"/>
        <v>4438325.3615765125</v>
      </c>
    </row>
    <row r="182" spans="2:9">
      <c r="B182" s="2" t="str">
        <f t="shared" ref="B182:C182" si="70">B85</f>
        <v>Residential Two Rate 5d - Bulk</v>
      </c>
      <c r="C182" s="71" t="str">
        <f t="shared" si="70"/>
        <v>Residential</v>
      </c>
      <c r="D182" s="191">
        <v>1935186.4239862172</v>
      </c>
      <c r="E182" s="191">
        <v>1214857.3896260066</v>
      </c>
      <c r="F182" s="191">
        <f t="shared" si="65"/>
        <v>1214857.3896260066</v>
      </c>
      <c r="G182" s="191">
        <f t="shared" si="65"/>
        <v>1214857.3896260066</v>
      </c>
      <c r="H182" s="191">
        <f t="shared" si="65"/>
        <v>1214857.3896260066</v>
      </c>
      <c r="I182" s="191">
        <f t="shared" si="65"/>
        <v>1214857.3896260066</v>
      </c>
    </row>
    <row r="183" spans="2:9">
      <c r="B183" s="2" t="str">
        <f t="shared" ref="B183:C183" si="71">B86</f>
        <v>Residential Interval</v>
      </c>
      <c r="C183" s="71" t="str">
        <f t="shared" si="71"/>
        <v>Residential</v>
      </c>
      <c r="D183" s="191">
        <v>8367418.9361049505</v>
      </c>
      <c r="E183" s="191">
        <v>7955111.5840553278</v>
      </c>
      <c r="F183" s="191">
        <f t="shared" si="65"/>
        <v>7955111.5840553278</v>
      </c>
      <c r="G183" s="191">
        <f t="shared" si="65"/>
        <v>7955111.5840553278</v>
      </c>
      <c r="H183" s="191">
        <f t="shared" si="65"/>
        <v>7955111.5840553278</v>
      </c>
      <c r="I183" s="191">
        <f t="shared" si="65"/>
        <v>7955111.5840553278</v>
      </c>
    </row>
    <row r="184" spans="2:9">
      <c r="B184" s="2" t="str">
        <f t="shared" ref="B184:C184" si="72">B87</f>
        <v>Residential Interval - Bulk</v>
      </c>
      <c r="C184" s="71" t="str">
        <f t="shared" si="72"/>
        <v>Residential</v>
      </c>
      <c r="D184" s="191">
        <v>2784446.5323833283</v>
      </c>
      <c r="E184" s="191">
        <v>2036934.1547639021</v>
      </c>
      <c r="F184" s="191">
        <f t="shared" si="65"/>
        <v>2036934.1547639021</v>
      </c>
      <c r="G184" s="191">
        <f t="shared" si="65"/>
        <v>2036934.1547639021</v>
      </c>
      <c r="H184" s="191">
        <f t="shared" si="65"/>
        <v>2036934.1547639021</v>
      </c>
      <c r="I184" s="191">
        <f t="shared" si="65"/>
        <v>2036934.1547639021</v>
      </c>
    </row>
    <row r="185" spans="2:9">
      <c r="B185" s="2" t="str">
        <f t="shared" ref="B185:C185" si="73">B88</f>
        <v>Residential Two Rate 5d - Controlled Load</v>
      </c>
      <c r="C185" s="71" t="str">
        <f t="shared" si="73"/>
        <v>Residential</v>
      </c>
      <c r="D185" s="191">
        <v>438256.64729926345</v>
      </c>
      <c r="E185" s="191">
        <v>403106.97655884386</v>
      </c>
      <c r="F185" s="191">
        <f t="shared" si="65"/>
        <v>403106.97655884386</v>
      </c>
      <c r="G185" s="191">
        <f t="shared" si="65"/>
        <v>403106.97655884386</v>
      </c>
      <c r="H185" s="191">
        <f t="shared" si="65"/>
        <v>403106.97655884386</v>
      </c>
      <c r="I185" s="191">
        <f t="shared" si="65"/>
        <v>403106.97655884386</v>
      </c>
    </row>
    <row r="186" spans="2:9">
      <c r="B186" s="2" t="str">
        <f t="shared" ref="B186:C186" si="74">B89</f>
        <v>Residential Two Rate 5d - Bulk - Controlled Load</v>
      </c>
      <c r="C186" s="71" t="str">
        <f t="shared" si="74"/>
        <v>Residential</v>
      </c>
      <c r="D186" s="191">
        <v>106434.77618867194</v>
      </c>
      <c r="E186" s="191">
        <v>93488.522574407325</v>
      </c>
      <c r="F186" s="191">
        <f t="shared" si="65"/>
        <v>93488.522574407325</v>
      </c>
      <c r="G186" s="191">
        <f t="shared" si="65"/>
        <v>93488.522574407325</v>
      </c>
      <c r="H186" s="191">
        <f t="shared" si="65"/>
        <v>93488.522574407325</v>
      </c>
      <c r="I186" s="191">
        <f t="shared" si="65"/>
        <v>93488.522574407325</v>
      </c>
    </row>
    <row r="187" spans="2:9">
      <c r="B187" s="2" t="str">
        <f t="shared" ref="B187:C187" si="75">B90</f>
        <v>Dedicated Circuit</v>
      </c>
      <c r="C187" s="71" t="str">
        <f t="shared" si="75"/>
        <v>Residential</v>
      </c>
      <c r="D187" s="191">
        <v>710060.00774848508</v>
      </c>
      <c r="E187" s="191">
        <v>620073.64124614128</v>
      </c>
      <c r="F187" s="191">
        <f t="shared" si="65"/>
        <v>620073.64124614128</v>
      </c>
      <c r="G187" s="191">
        <f t="shared" si="65"/>
        <v>620073.64124614128</v>
      </c>
      <c r="H187" s="191">
        <f t="shared" si="65"/>
        <v>620073.64124614128</v>
      </c>
      <c r="I187" s="191">
        <f t="shared" si="65"/>
        <v>620073.64124614128</v>
      </c>
    </row>
    <row r="188" spans="2:9">
      <c r="B188" s="2" t="str">
        <f t="shared" ref="B188:C188" si="76">B91</f>
        <v>Dedicated Circuit - Bulk</v>
      </c>
      <c r="C188" s="71" t="str">
        <f t="shared" si="76"/>
        <v>Residential</v>
      </c>
      <c r="D188" s="191">
        <v>40960.000125894381</v>
      </c>
      <c r="E188" s="191">
        <v>31432.255622335771</v>
      </c>
      <c r="F188" s="191">
        <f t="shared" si="65"/>
        <v>31432.255622335771</v>
      </c>
      <c r="G188" s="191">
        <f t="shared" si="65"/>
        <v>31432.255622335771</v>
      </c>
      <c r="H188" s="191">
        <f t="shared" si="65"/>
        <v>31432.255622335771</v>
      </c>
      <c r="I188" s="191">
        <f t="shared" si="65"/>
        <v>31432.255622335771</v>
      </c>
    </row>
    <row r="189" spans="2:9">
      <c r="B189" s="2" t="str">
        <f t="shared" ref="B189:C189" si="77">B92</f>
        <v>Non-Residential Single Rate</v>
      </c>
      <c r="C189" s="71" t="str">
        <f t="shared" si="77"/>
        <v>Small Commercial</v>
      </c>
      <c r="D189" s="191">
        <v>29446738.552459054</v>
      </c>
      <c r="E189" s="191">
        <v>21605755.470740523</v>
      </c>
      <c r="F189" s="191">
        <f t="shared" si="65"/>
        <v>21605755.470740523</v>
      </c>
      <c r="G189" s="191">
        <f t="shared" si="65"/>
        <v>21605755.470740523</v>
      </c>
      <c r="H189" s="191">
        <f t="shared" si="65"/>
        <v>21605755.470740523</v>
      </c>
      <c r="I189" s="191">
        <f t="shared" si="65"/>
        <v>21605755.470740523</v>
      </c>
    </row>
    <row r="190" spans="2:9">
      <c r="B190" s="2" t="str">
        <f t="shared" ref="B190:C190" si="78">B93</f>
        <v>Non-Residential Single Rate - Bulk</v>
      </c>
      <c r="C190" s="71" t="str">
        <f t="shared" si="78"/>
        <v>Small Commercial</v>
      </c>
      <c r="D190" s="191">
        <v>9286012.5972041395</v>
      </c>
      <c r="E190" s="191">
        <v>6344488.1671582134</v>
      </c>
      <c r="F190" s="191">
        <f t="shared" si="65"/>
        <v>6344488.1671582134</v>
      </c>
      <c r="G190" s="191">
        <f t="shared" si="65"/>
        <v>6344488.1671582134</v>
      </c>
      <c r="H190" s="191">
        <f t="shared" si="65"/>
        <v>6344488.1671582134</v>
      </c>
      <c r="I190" s="191">
        <f t="shared" si="65"/>
        <v>6344488.1671582134</v>
      </c>
    </row>
    <row r="191" spans="2:9">
      <c r="B191" s="2" t="str">
        <f t="shared" ref="B191:C191" si="79">B94</f>
        <v>Non-Residential Two Rate 5d</v>
      </c>
      <c r="C191" s="71" t="str">
        <f t="shared" si="79"/>
        <v>Small Commercial</v>
      </c>
      <c r="D191" s="191">
        <v>32417868.91516785</v>
      </c>
      <c r="E191" s="191">
        <v>29717684.084425606</v>
      </c>
      <c r="F191" s="191">
        <f t="shared" si="65"/>
        <v>29717684.084425606</v>
      </c>
      <c r="G191" s="191">
        <f t="shared" si="65"/>
        <v>29717684.084425606</v>
      </c>
      <c r="H191" s="191">
        <f t="shared" si="65"/>
        <v>29717684.084425606</v>
      </c>
      <c r="I191" s="191">
        <f t="shared" si="65"/>
        <v>29717684.084425606</v>
      </c>
    </row>
    <row r="192" spans="2:9">
      <c r="B192" s="2" t="str">
        <f t="shared" ref="B192:C192" si="80">B95</f>
        <v>Non-Residential Two Rate 5d - Bulk</v>
      </c>
      <c r="C192" s="71" t="str">
        <f t="shared" si="80"/>
        <v>Small Commercial</v>
      </c>
      <c r="D192" s="191">
        <v>4968690.6838150611</v>
      </c>
      <c r="E192" s="191">
        <v>6507094.2222209889</v>
      </c>
      <c r="F192" s="191">
        <f t="shared" si="65"/>
        <v>6507094.2222209889</v>
      </c>
      <c r="G192" s="191">
        <f t="shared" si="65"/>
        <v>6507094.2222209889</v>
      </c>
      <c r="H192" s="191">
        <f t="shared" si="65"/>
        <v>6507094.2222209889</v>
      </c>
      <c r="I192" s="191">
        <f t="shared" si="65"/>
        <v>6507094.2222209889</v>
      </c>
    </row>
    <row r="193" spans="2:9">
      <c r="B193" s="2" t="str">
        <f t="shared" ref="B193:C193" si="81">B96</f>
        <v>Non-Residential Interval</v>
      </c>
      <c r="C193" s="71" t="str">
        <f t="shared" si="81"/>
        <v>Small Commercial</v>
      </c>
      <c r="D193" s="191">
        <v>12333694.629645297</v>
      </c>
      <c r="E193" s="191">
        <v>11186124.149052002</v>
      </c>
      <c r="F193" s="191">
        <f t="shared" si="65"/>
        <v>11186124.149052002</v>
      </c>
      <c r="G193" s="191">
        <f t="shared" si="65"/>
        <v>11186124.149052002</v>
      </c>
      <c r="H193" s="191">
        <f t="shared" si="65"/>
        <v>11186124.149052002</v>
      </c>
      <c r="I193" s="191">
        <f t="shared" si="65"/>
        <v>11186124.149052002</v>
      </c>
    </row>
    <row r="194" spans="2:9">
      <c r="B194" s="2" t="str">
        <f t="shared" ref="B194:C194" si="82">B97</f>
        <v>Non-Residential Interval - Bulk</v>
      </c>
      <c r="C194" s="71" t="str">
        <f t="shared" si="82"/>
        <v>Small Commercial</v>
      </c>
      <c r="D194" s="191">
        <v>8946034.7518557347</v>
      </c>
      <c r="E194" s="191">
        <v>11944391.448448744</v>
      </c>
      <c r="F194" s="191">
        <f t="shared" si="65"/>
        <v>11944391.448448744</v>
      </c>
      <c r="G194" s="191">
        <f t="shared" si="65"/>
        <v>11944391.448448744</v>
      </c>
      <c r="H194" s="191">
        <f t="shared" si="65"/>
        <v>11944391.448448744</v>
      </c>
      <c r="I194" s="191">
        <f t="shared" si="65"/>
        <v>11944391.448448744</v>
      </c>
    </row>
    <row r="195" spans="2:9">
      <c r="B195" s="2" t="str">
        <f t="shared" ref="B195:C195" si="83">B98</f>
        <v>Non-Residential</v>
      </c>
      <c r="C195" s="71" t="str">
        <f t="shared" si="83"/>
        <v>Small Commercial</v>
      </c>
      <c r="D195" s="191">
        <v>85407.171235649104</v>
      </c>
      <c r="E195" s="191">
        <v>313974.59207110188</v>
      </c>
      <c r="F195" s="191">
        <f t="shared" si="65"/>
        <v>313974.59207110188</v>
      </c>
      <c r="G195" s="191">
        <f t="shared" si="65"/>
        <v>313974.59207110188</v>
      </c>
      <c r="H195" s="191">
        <f t="shared" si="65"/>
        <v>313974.59207110188</v>
      </c>
      <c r="I195" s="191">
        <f t="shared" si="65"/>
        <v>313974.59207110188</v>
      </c>
    </row>
    <row r="196" spans="2:9">
      <c r="B196" s="2" t="str">
        <f t="shared" ref="B196:C196" si="84">B99</f>
        <v>Non-Residential - Bulk</v>
      </c>
      <c r="C196" s="71" t="str">
        <f t="shared" si="84"/>
        <v>Small Commercial</v>
      </c>
      <c r="D196" s="191">
        <v>94440.312560187056</v>
      </c>
      <c r="E196" s="191">
        <v>498340.29446878476</v>
      </c>
      <c r="F196" s="191">
        <f t="shared" si="65"/>
        <v>498340.29446878476</v>
      </c>
      <c r="G196" s="191">
        <f t="shared" si="65"/>
        <v>498340.29446878476</v>
      </c>
      <c r="H196" s="191">
        <f t="shared" si="65"/>
        <v>498340.29446878476</v>
      </c>
      <c r="I196" s="191">
        <f t="shared" si="65"/>
        <v>498340.29446878476</v>
      </c>
    </row>
    <row r="197" spans="2:9">
      <c r="B197" s="2" t="str">
        <f t="shared" ref="B197:C197" si="85">B100</f>
        <v>Non-Residential Two Rate 7d</v>
      </c>
      <c r="C197" s="71" t="str">
        <f t="shared" si="85"/>
        <v>Small Commercial</v>
      </c>
      <c r="D197" s="191">
        <v>9904579.7231852133</v>
      </c>
      <c r="E197" s="191">
        <v>6926003.2668339331</v>
      </c>
      <c r="F197" s="191">
        <f t="shared" si="65"/>
        <v>6926003.2668339331</v>
      </c>
      <c r="G197" s="191">
        <f t="shared" si="65"/>
        <v>6926003.2668339331</v>
      </c>
      <c r="H197" s="191">
        <f t="shared" si="65"/>
        <v>6926003.2668339331</v>
      </c>
      <c r="I197" s="191">
        <f t="shared" si="65"/>
        <v>6926003.2668339331</v>
      </c>
    </row>
    <row r="198" spans="2:9">
      <c r="B198" s="2" t="str">
        <f t="shared" ref="B198:C198" si="86">B101</f>
        <v>Non-Residential Two Rate 7d - Bulk</v>
      </c>
      <c r="C198" s="71" t="str">
        <f t="shared" si="86"/>
        <v>Small Commercial</v>
      </c>
      <c r="D198" s="191">
        <v>1953230.0991918244</v>
      </c>
      <c r="E198" s="191">
        <v>1437009.7209655887</v>
      </c>
      <c r="F198" s="191">
        <f t="shared" si="65"/>
        <v>1437009.7209655887</v>
      </c>
      <c r="G198" s="191">
        <f t="shared" si="65"/>
        <v>1437009.7209655887</v>
      </c>
      <c r="H198" s="191">
        <f t="shared" si="65"/>
        <v>1437009.7209655887</v>
      </c>
      <c r="I198" s="191">
        <f t="shared" si="65"/>
        <v>1437009.7209655887</v>
      </c>
    </row>
    <row r="199" spans="2:9">
      <c r="B199" s="2" t="str">
        <f t="shared" ref="B199:C199" si="87">B102</f>
        <v>Large Two Rate 7d</v>
      </c>
      <c r="C199" s="71" t="str">
        <f t="shared" si="87"/>
        <v>Small Commercial</v>
      </c>
      <c r="D199" s="191">
        <v>522416.144437721</v>
      </c>
      <c r="E199" s="191">
        <v>1190288.0548317628</v>
      </c>
      <c r="F199" s="191">
        <f t="shared" si="65"/>
        <v>1190288.0548317628</v>
      </c>
      <c r="G199" s="191">
        <f t="shared" si="65"/>
        <v>1190288.0548317628</v>
      </c>
      <c r="H199" s="191">
        <f t="shared" si="65"/>
        <v>1190288.0548317628</v>
      </c>
      <c r="I199" s="191">
        <f t="shared" si="65"/>
        <v>1190288.0548317628</v>
      </c>
    </row>
    <row r="200" spans="2:9">
      <c r="B200" s="2" t="str">
        <f t="shared" ref="B200:C200" si="88">B103</f>
        <v>Unmetered Supplies / Public Lighting</v>
      </c>
      <c r="C200" s="71" t="str">
        <f t="shared" si="88"/>
        <v>Small Commercial</v>
      </c>
      <c r="D200" s="191">
        <v>1294329.4319659064</v>
      </c>
      <c r="E200" s="191">
        <v>1228836.9335944345</v>
      </c>
      <c r="F200" s="191">
        <f t="shared" si="65"/>
        <v>1228836.9335944345</v>
      </c>
      <c r="G200" s="191">
        <f t="shared" si="65"/>
        <v>1228836.9335944345</v>
      </c>
      <c r="H200" s="191">
        <f t="shared" si="65"/>
        <v>1228836.9335944345</v>
      </c>
      <c r="I200" s="191">
        <f t="shared" si="65"/>
        <v>1228836.9335944345</v>
      </c>
    </row>
    <row r="201" spans="2:9">
      <c r="B201" s="2" t="str">
        <f t="shared" ref="B201:C201" si="89">B104</f>
        <v>Large Low Voltage Demand</v>
      </c>
      <c r="C201" s="71" t="str">
        <f t="shared" si="89"/>
        <v>Large Low voltage</v>
      </c>
      <c r="D201" s="191">
        <v>9770414.0273495577</v>
      </c>
      <c r="E201" s="191">
        <v>3813539.5101236226</v>
      </c>
      <c r="F201" s="191">
        <f t="shared" si="65"/>
        <v>3813539.5101236226</v>
      </c>
      <c r="G201" s="191">
        <f t="shared" si="65"/>
        <v>3813539.5101236226</v>
      </c>
      <c r="H201" s="191">
        <f t="shared" si="65"/>
        <v>3813539.5101236226</v>
      </c>
      <c r="I201" s="191">
        <f t="shared" si="65"/>
        <v>3813539.5101236226</v>
      </c>
    </row>
    <row r="202" spans="2:9">
      <c r="B202" s="2" t="str">
        <f t="shared" ref="B202:C202" si="90">B105</f>
        <v>Large Low Voltage Demand - Bulk</v>
      </c>
      <c r="C202" s="71" t="str">
        <f t="shared" si="90"/>
        <v>Large Low voltage</v>
      </c>
      <c r="D202" s="191">
        <v>64718603.514266007</v>
      </c>
      <c r="E202" s="191">
        <v>36353673.667978302</v>
      </c>
      <c r="F202" s="191">
        <f t="shared" si="65"/>
        <v>36353673.667978302</v>
      </c>
      <c r="G202" s="191">
        <f t="shared" si="65"/>
        <v>36353673.667978302</v>
      </c>
      <c r="H202" s="191">
        <f t="shared" si="65"/>
        <v>36353673.667978302</v>
      </c>
      <c r="I202" s="191">
        <f t="shared" si="65"/>
        <v>36353673.667978302</v>
      </c>
    </row>
    <row r="203" spans="2:9">
      <c r="B203" s="2" t="str">
        <f t="shared" ref="B203:C203" si="91">B106</f>
        <v>Large Low Voltage Demand R</v>
      </c>
      <c r="C203" s="71" t="str">
        <f t="shared" si="91"/>
        <v>Large Low voltage</v>
      </c>
      <c r="D203" s="191">
        <v>224555.11835911678</v>
      </c>
      <c r="E203" s="191">
        <v>86152.213536919153</v>
      </c>
      <c r="F203" s="191">
        <f t="shared" si="65"/>
        <v>86152.213536919153</v>
      </c>
      <c r="G203" s="191">
        <f t="shared" si="65"/>
        <v>86152.213536919153</v>
      </c>
      <c r="H203" s="191">
        <f t="shared" si="65"/>
        <v>86152.213536919153</v>
      </c>
      <c r="I203" s="191">
        <f t="shared" si="65"/>
        <v>86152.213536919153</v>
      </c>
    </row>
    <row r="204" spans="2:9">
      <c r="B204" s="2" t="str">
        <f t="shared" ref="B204:C204" si="92">B107</f>
        <v>Large Low Voltage Demand G</v>
      </c>
      <c r="C204" s="71" t="str">
        <f t="shared" si="92"/>
        <v>Large Low voltage</v>
      </c>
      <c r="D204" s="191">
        <v>-132903.8460498334</v>
      </c>
      <c r="E204" s="191">
        <v>49248.360498000002</v>
      </c>
      <c r="F204" s="191">
        <f t="shared" si="65"/>
        <v>49248.360498000002</v>
      </c>
      <c r="G204" s="191">
        <f t="shared" si="65"/>
        <v>49248.360498000002</v>
      </c>
      <c r="H204" s="191">
        <f t="shared" si="65"/>
        <v>49248.360498000002</v>
      </c>
      <c r="I204" s="191">
        <f t="shared" si="65"/>
        <v>49248.360498000002</v>
      </c>
    </row>
    <row r="205" spans="2:9">
      <c r="B205" s="2" t="str">
        <f t="shared" ref="B205:C205" si="93">B108</f>
        <v>Large Low Voltage Demand - Bulk R</v>
      </c>
      <c r="C205" s="71" t="str">
        <f t="shared" si="93"/>
        <v>Large Low voltage</v>
      </c>
      <c r="D205" s="191">
        <v>3001633.1931152288</v>
      </c>
      <c r="E205" s="191">
        <v>1262366.9894140458</v>
      </c>
      <c r="F205" s="191">
        <f t="shared" si="65"/>
        <v>1262366.9894140458</v>
      </c>
      <c r="G205" s="191">
        <f t="shared" si="65"/>
        <v>1262366.9894140458</v>
      </c>
      <c r="H205" s="191">
        <f t="shared" si="65"/>
        <v>1262366.9894140458</v>
      </c>
      <c r="I205" s="191">
        <f t="shared" si="65"/>
        <v>1262366.9894140458</v>
      </c>
    </row>
    <row r="206" spans="2:9">
      <c r="B206" s="2" t="str">
        <f t="shared" ref="B206:C206" si="94">B109</f>
        <v>Large Low Voltage Demand - Bulk G</v>
      </c>
      <c r="C206" s="71" t="str">
        <f t="shared" si="94"/>
        <v>Large Low voltage</v>
      </c>
      <c r="D206" s="191">
        <v>7115985.3085306333</v>
      </c>
      <c r="E206" s="191">
        <v>2871845.1647299421</v>
      </c>
      <c r="F206" s="191">
        <f t="shared" si="65"/>
        <v>2871845.1647299421</v>
      </c>
      <c r="G206" s="191">
        <f t="shared" si="65"/>
        <v>2871845.1647299421</v>
      </c>
      <c r="H206" s="191">
        <f t="shared" si="65"/>
        <v>2871845.1647299421</v>
      </c>
      <c r="I206" s="191">
        <f t="shared" si="65"/>
        <v>2871845.1647299421</v>
      </c>
    </row>
    <row r="207" spans="2:9">
      <c r="B207" s="2" t="str">
        <f t="shared" ref="B207:C207" si="95">B110</f>
        <v>Large Low Voltage</v>
      </c>
      <c r="C207" s="71" t="str">
        <f t="shared" si="95"/>
        <v>Large Low voltage</v>
      </c>
      <c r="D207" s="191">
        <v>0</v>
      </c>
      <c r="E207" s="191">
        <v>3889665.1549433968</v>
      </c>
      <c r="F207" s="191">
        <f t="shared" si="65"/>
        <v>3889665.1549433968</v>
      </c>
      <c r="G207" s="191">
        <f t="shared" si="65"/>
        <v>3889665.1549433968</v>
      </c>
      <c r="H207" s="191">
        <f t="shared" si="65"/>
        <v>3889665.1549433968</v>
      </c>
      <c r="I207" s="191">
        <f t="shared" si="65"/>
        <v>3889665.1549433968</v>
      </c>
    </row>
    <row r="208" spans="2:9">
      <c r="B208" s="2" t="str">
        <f t="shared" ref="B208:C208" si="96">B111</f>
        <v>Large Low Voltage Bulk</v>
      </c>
      <c r="C208" s="71" t="str">
        <f t="shared" si="96"/>
        <v>Large Low voltage</v>
      </c>
      <c r="D208" s="191">
        <v>0</v>
      </c>
      <c r="E208" s="191">
        <v>37434836.20522511</v>
      </c>
      <c r="F208" s="191">
        <f t="shared" si="65"/>
        <v>37434836.20522511</v>
      </c>
      <c r="G208" s="191">
        <f t="shared" si="65"/>
        <v>37434836.20522511</v>
      </c>
      <c r="H208" s="191">
        <f t="shared" si="65"/>
        <v>37434836.20522511</v>
      </c>
      <c r="I208" s="191">
        <f t="shared" si="65"/>
        <v>37434836.20522511</v>
      </c>
    </row>
    <row r="209" spans="2:9">
      <c r="B209" s="2" t="str">
        <f t="shared" ref="B209:C209" si="97">B112</f>
        <v>High Voltage Demand</v>
      </c>
      <c r="C209" s="71" t="str">
        <f t="shared" si="97"/>
        <v>High Voltage</v>
      </c>
      <c r="D209" s="191">
        <v>13641862.067714356</v>
      </c>
      <c r="E209" s="191">
        <v>6180952.6082975576</v>
      </c>
      <c r="F209" s="191">
        <f t="shared" si="65"/>
        <v>6180952.6082975576</v>
      </c>
      <c r="G209" s="191">
        <f t="shared" si="65"/>
        <v>6180952.6082975576</v>
      </c>
      <c r="H209" s="191">
        <f t="shared" si="65"/>
        <v>6180952.6082975576</v>
      </c>
      <c r="I209" s="191">
        <f t="shared" si="65"/>
        <v>6180952.6082975576</v>
      </c>
    </row>
    <row r="210" spans="2:9">
      <c r="B210" s="2" t="str">
        <f t="shared" ref="B210:C210" si="98">B113</f>
        <v>High Voltage Demand D1</v>
      </c>
      <c r="C210" s="71" t="str">
        <f t="shared" si="98"/>
        <v>High Voltage</v>
      </c>
      <c r="D210" s="191">
        <v>0</v>
      </c>
      <c r="E210" s="191">
        <v>0</v>
      </c>
      <c r="F210" s="191">
        <f t="shared" si="65"/>
        <v>0</v>
      </c>
      <c r="G210" s="191">
        <f t="shared" si="65"/>
        <v>0</v>
      </c>
      <c r="H210" s="191">
        <f t="shared" si="65"/>
        <v>0</v>
      </c>
      <c r="I210" s="191">
        <f t="shared" si="65"/>
        <v>0</v>
      </c>
    </row>
    <row r="211" spans="2:9">
      <c r="B211" s="2" t="str">
        <f t="shared" ref="B211:C211" si="99">B114</f>
        <v>High Voltage Demand R</v>
      </c>
      <c r="C211" s="71" t="str">
        <f t="shared" si="99"/>
        <v>High Voltage</v>
      </c>
      <c r="D211" s="191">
        <v>0</v>
      </c>
      <c r="E211" s="191">
        <v>0</v>
      </c>
      <c r="F211" s="191">
        <f t="shared" si="65"/>
        <v>0</v>
      </c>
      <c r="G211" s="191">
        <f t="shared" si="65"/>
        <v>0</v>
      </c>
      <c r="H211" s="191">
        <f t="shared" si="65"/>
        <v>0</v>
      </c>
      <c r="I211" s="191">
        <f t="shared" si="65"/>
        <v>0</v>
      </c>
    </row>
    <row r="212" spans="2:9">
      <c r="B212" s="2" t="str">
        <f t="shared" ref="B212:C212" si="100">B115</f>
        <v>High Voltage Demand G</v>
      </c>
      <c r="C212" s="71" t="str">
        <f t="shared" si="100"/>
        <v>High Voltage</v>
      </c>
      <c r="D212" s="191">
        <v>267164.00041923206</v>
      </c>
      <c r="E212" s="191">
        <v>99624.437626704632</v>
      </c>
      <c r="F212" s="191">
        <f t="shared" si="65"/>
        <v>99624.437626704632</v>
      </c>
      <c r="G212" s="191">
        <f t="shared" si="65"/>
        <v>99624.437626704632</v>
      </c>
      <c r="H212" s="191">
        <f t="shared" si="65"/>
        <v>99624.437626704632</v>
      </c>
      <c r="I212" s="191">
        <f t="shared" si="65"/>
        <v>99624.437626704632</v>
      </c>
    </row>
    <row r="213" spans="2:9">
      <c r="B213" s="2" t="str">
        <f t="shared" ref="B213:C213" si="101">B116</f>
        <v>High Voltage</v>
      </c>
      <c r="C213" s="71" t="str">
        <f t="shared" si="101"/>
        <v>High Voltage</v>
      </c>
      <c r="D213" s="191">
        <v>0</v>
      </c>
      <c r="E213" s="191">
        <v>6428965.5749202976</v>
      </c>
      <c r="F213" s="191">
        <f t="shared" si="65"/>
        <v>6428965.5749202976</v>
      </c>
      <c r="G213" s="191">
        <f t="shared" si="65"/>
        <v>6428965.5749202976</v>
      </c>
      <c r="H213" s="191">
        <f t="shared" si="65"/>
        <v>6428965.5749202976</v>
      </c>
      <c r="I213" s="191">
        <f t="shared" si="65"/>
        <v>6428965.5749202976</v>
      </c>
    </row>
    <row r="214" spans="2:9">
      <c r="B214" s="2" t="str">
        <f t="shared" ref="B214:C214" si="102">B117</f>
        <v>Subtransmission Demand</v>
      </c>
      <c r="C214" s="71" t="str">
        <f t="shared" si="102"/>
        <v>Subtransmission</v>
      </c>
      <c r="D214" s="191">
        <v>1034955.1631442819</v>
      </c>
      <c r="E214" s="191">
        <v>327264.06675739621</v>
      </c>
      <c r="F214" s="191">
        <f t="shared" si="65"/>
        <v>327264.06675739621</v>
      </c>
      <c r="G214" s="191">
        <f t="shared" si="65"/>
        <v>327264.06675739621</v>
      </c>
      <c r="H214" s="191">
        <f t="shared" si="65"/>
        <v>327264.06675739621</v>
      </c>
      <c r="I214" s="191">
        <f t="shared" si="65"/>
        <v>327264.06675739621</v>
      </c>
    </row>
    <row r="215" spans="2:9">
      <c r="B215" s="2" t="str">
        <f t="shared" ref="B215:C215" si="103">B118</f>
        <v>Subtransmission Demand</v>
      </c>
      <c r="C215" s="71" t="str">
        <f t="shared" si="103"/>
        <v>Subtransmission</v>
      </c>
      <c r="D215" s="191">
        <v>0</v>
      </c>
      <c r="E215" s="191">
        <v>674613.71461610263</v>
      </c>
      <c r="F215" s="191">
        <f t="shared" si="65"/>
        <v>674613.71461610263</v>
      </c>
      <c r="G215" s="191">
        <f t="shared" si="65"/>
        <v>674613.71461610263</v>
      </c>
      <c r="H215" s="191">
        <f t="shared" si="65"/>
        <v>674613.71461610263</v>
      </c>
      <c r="I215" s="191">
        <f t="shared" si="65"/>
        <v>674613.71461610263</v>
      </c>
    </row>
    <row r="216" spans="2:9">
      <c r="B216" s="213"/>
      <c r="C216" s="218"/>
      <c r="D216" s="219"/>
      <c r="E216" s="219"/>
      <c r="F216" s="220"/>
      <c r="G216" s="220"/>
      <c r="H216" s="220"/>
      <c r="I216" s="220"/>
    </row>
    <row r="217" spans="2:9">
      <c r="B217" s="213"/>
      <c r="C217" s="218"/>
      <c r="D217" s="215"/>
      <c r="E217" s="215"/>
      <c r="F217" s="215"/>
      <c r="G217" s="215"/>
      <c r="H217" s="215"/>
      <c r="I217" s="215"/>
    </row>
    <row r="218" spans="2:9">
      <c r="B218" s="213"/>
      <c r="C218" s="218"/>
      <c r="D218" s="215"/>
      <c r="E218" s="215"/>
      <c r="F218" s="215"/>
      <c r="G218" s="215"/>
      <c r="H218" s="215"/>
      <c r="I218" s="215"/>
    </row>
    <row r="219" spans="2:9">
      <c r="B219" s="54" t="s">
        <v>3</v>
      </c>
      <c r="C219" s="117"/>
      <c r="D219" s="192">
        <f>SUM(D177:D215)</f>
        <v>289163095.23263133</v>
      </c>
      <c r="E219" s="192">
        <f t="shared" ref="E219:I219" si="104">SUM(E177:E215)</f>
        <v>279322874.95906436</v>
      </c>
      <c r="F219" s="192">
        <f t="shared" si="104"/>
        <v>279322874.95906436</v>
      </c>
      <c r="G219" s="192">
        <f t="shared" si="104"/>
        <v>279322874.95906436</v>
      </c>
      <c r="H219" s="192">
        <f t="shared" si="104"/>
        <v>279322874.95906436</v>
      </c>
      <c r="I219" s="192">
        <f t="shared" si="104"/>
        <v>279322874.95906436</v>
      </c>
    </row>
    <row r="220" spans="2:9">
      <c r="D220" s="1"/>
      <c r="E220" s="1"/>
      <c r="F220" s="187"/>
      <c r="G220" s="187"/>
      <c r="H220" s="187"/>
      <c r="I220" s="145"/>
    </row>
    <row r="221" spans="2:9">
      <c r="B221" s="127" t="s">
        <v>101</v>
      </c>
      <c r="D221" s="150">
        <v>0</v>
      </c>
      <c r="E221" s="150">
        <v>0</v>
      </c>
      <c r="F221" s="150">
        <v>0</v>
      </c>
      <c r="G221" s="150">
        <v>0</v>
      </c>
      <c r="H221" s="150">
        <v>0</v>
      </c>
      <c r="I221" s="150">
        <v>0</v>
      </c>
    </row>
    <row r="222" spans="2:9">
      <c r="E222" s="1"/>
      <c r="F222" s="197"/>
      <c r="G222" s="197"/>
      <c r="H222" s="197"/>
      <c r="I222" s="197"/>
    </row>
    <row r="223" spans="2:9">
      <c r="E223" s="1"/>
      <c r="I223" s="139"/>
    </row>
    <row r="224" spans="2:9">
      <c r="E224" s="1"/>
      <c r="I224" s="139"/>
    </row>
    <row r="225" spans="5:9">
      <c r="E225" s="1"/>
      <c r="I225" s="139"/>
    </row>
    <row r="226" spans="5:9">
      <c r="E226" s="1"/>
      <c r="I226" s="139"/>
    </row>
    <row r="227" spans="5:9">
      <c r="E227" s="1"/>
      <c r="I227" s="139"/>
    </row>
    <row r="228" spans="5:9">
      <c r="E228" s="1"/>
      <c r="I228" s="17"/>
    </row>
    <row r="229" spans="5:9">
      <c r="E229" s="1"/>
      <c r="I229" s="17"/>
    </row>
    <row r="230" spans="5:9">
      <c r="E230" s="1"/>
      <c r="I230" s="17"/>
    </row>
    <row r="231" spans="5:9">
      <c r="E231" s="1"/>
      <c r="I231" s="17"/>
    </row>
    <row r="232" spans="5:9">
      <c r="E232" s="1"/>
      <c r="I232" s="17"/>
    </row>
    <row r="233" spans="5:9">
      <c r="E233" s="1"/>
      <c r="I233" s="17"/>
    </row>
    <row r="234" spans="5:9">
      <c r="E234" s="1"/>
      <c r="I234" s="17"/>
    </row>
    <row r="235" spans="5:9">
      <c r="E235" s="1"/>
      <c r="I235" s="17"/>
    </row>
    <row r="236" spans="5:9">
      <c r="E236" s="1"/>
      <c r="I236" s="17"/>
    </row>
    <row r="237" spans="5:9">
      <c r="E237" s="1"/>
      <c r="I237" s="17"/>
    </row>
    <row r="238" spans="5:9">
      <c r="E238" s="1"/>
      <c r="I238" s="17"/>
    </row>
    <row r="239" spans="5:9">
      <c r="E239" s="1"/>
      <c r="I239" s="17"/>
    </row>
    <row r="240" spans="5:9">
      <c r="E240" s="1"/>
      <c r="I240" s="17"/>
    </row>
    <row r="241" spans="5:9">
      <c r="E241" s="1"/>
      <c r="I241" s="17"/>
    </row>
    <row r="242" spans="5:9">
      <c r="E242" s="1"/>
      <c r="I242" s="17"/>
    </row>
    <row r="243" spans="5:9">
      <c r="E243" s="1"/>
      <c r="I243" s="17"/>
    </row>
    <row r="244" spans="5:9">
      <c r="E244" s="1"/>
      <c r="I244" s="17"/>
    </row>
    <row r="245" spans="5:9">
      <c r="E245" s="1"/>
      <c r="I245" s="17"/>
    </row>
    <row r="246" spans="5:9">
      <c r="E246" s="1"/>
      <c r="I246" s="17"/>
    </row>
    <row r="247" spans="5:9">
      <c r="E247" s="1"/>
      <c r="I247" s="17"/>
    </row>
    <row r="248" spans="5:9">
      <c r="E248" s="1"/>
      <c r="I248" s="17"/>
    </row>
    <row r="249" spans="5:9">
      <c r="E249" s="1"/>
      <c r="I249" s="17"/>
    </row>
    <row r="250" spans="5:9">
      <c r="E250" s="1"/>
      <c r="I250" s="17"/>
    </row>
    <row r="251" spans="5:9">
      <c r="E251" s="1"/>
      <c r="I251" s="17"/>
    </row>
    <row r="252" spans="5:9">
      <c r="E252" s="1"/>
      <c r="I252" s="17"/>
    </row>
    <row r="253" spans="5:9">
      <c r="E253" s="1"/>
      <c r="I253" s="17"/>
    </row>
    <row r="254" spans="5:9">
      <c r="E254" s="1"/>
      <c r="I254" s="17"/>
    </row>
    <row r="255" spans="5:9">
      <c r="E255" s="1"/>
      <c r="I255" s="17"/>
    </row>
    <row r="256" spans="5:9">
      <c r="E256" s="1"/>
      <c r="I256" s="17"/>
    </row>
    <row r="257" spans="5:9">
      <c r="E257" s="1"/>
      <c r="I257" s="17"/>
    </row>
    <row r="258" spans="5:9">
      <c r="E258" s="1"/>
      <c r="I258" s="17"/>
    </row>
    <row r="259" spans="5:9">
      <c r="I259" s="17"/>
    </row>
    <row r="260" spans="5:9">
      <c r="I260" s="17"/>
    </row>
    <row r="261" spans="5:9">
      <c r="I261" s="17"/>
    </row>
    <row r="262" spans="5:9">
      <c r="I262" s="17"/>
    </row>
    <row r="263" spans="5:9">
      <c r="I263" s="17"/>
    </row>
    <row r="264" spans="5:9">
      <c r="I264" s="17"/>
    </row>
    <row r="265" spans="5:9">
      <c r="I265" s="17"/>
    </row>
    <row r="266" spans="5:9">
      <c r="I266" s="17"/>
    </row>
    <row r="267" spans="5:9">
      <c r="I267" s="17"/>
    </row>
    <row r="268" spans="5:9">
      <c r="I268" s="17"/>
    </row>
    <row r="269" spans="5:9">
      <c r="I269" s="17"/>
    </row>
    <row r="270" spans="5:9">
      <c r="I270" s="17"/>
    </row>
  </sheetData>
  <phoneticPr fontId="2" type="noConversion"/>
  <dataValidations disablePrompts="1" count="2">
    <dataValidation type="list" allowBlank="1" showInputMessage="1" showErrorMessage="1" sqref="C7">
      <formula1>"OG,VPN"</formula1>
    </dataValidation>
    <dataValidation type="list" allowBlank="1" showInputMessage="1" showErrorMessage="1" sqref="C6">
      <formula1>"2016,2017,2018,2019,2020"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O48"/>
  <sheetViews>
    <sheetView showGridLines="0" workbookViewId="0">
      <selection activeCell="M12" sqref="M12"/>
    </sheetView>
  </sheetViews>
  <sheetFormatPr defaultColWidth="8.7109375" defaultRowHeight="12.75"/>
  <cols>
    <col min="1" max="1" width="8.7109375" style="245"/>
    <col min="2" max="2" width="18.5703125" style="245" bestFit="1" customWidth="1"/>
    <col min="3" max="3" width="13.85546875" style="245" bestFit="1" customWidth="1"/>
    <col min="4" max="4" width="21.42578125" style="245" bestFit="1" customWidth="1"/>
    <col min="5" max="5" width="11.85546875" style="245" bestFit="1" customWidth="1"/>
    <col min="6" max="14" width="9.7109375" style="245" bestFit="1" customWidth="1"/>
    <col min="15" max="16384" width="8.7109375" style="245"/>
  </cols>
  <sheetData>
    <row r="1" spans="1:15" s="241" customFormat="1" ht="21">
      <c r="A1" s="238" t="s">
        <v>123</v>
      </c>
      <c r="B1" s="239"/>
      <c r="C1" s="240"/>
      <c r="D1" s="240"/>
      <c r="E1" s="240"/>
      <c r="F1" s="240"/>
      <c r="G1" s="240"/>
      <c r="H1" s="240"/>
      <c r="I1" s="239"/>
      <c r="J1" s="239"/>
      <c r="K1" s="239"/>
      <c r="L1" s="239"/>
      <c r="M1" s="239"/>
      <c r="N1" s="239"/>
    </row>
    <row r="2" spans="1:15" s="241" customFormat="1" ht="15.75">
      <c r="A2" s="242" t="s">
        <v>133</v>
      </c>
      <c r="B2" s="243"/>
      <c r="C2" s="244"/>
      <c r="D2" s="244"/>
      <c r="E2" s="244"/>
      <c r="F2" s="244"/>
      <c r="G2" s="244"/>
      <c r="H2" s="244"/>
      <c r="I2" s="243"/>
      <c r="J2" s="243"/>
      <c r="K2" s="243"/>
      <c r="L2" s="243"/>
      <c r="M2" s="243"/>
      <c r="N2" s="243"/>
    </row>
    <row r="5" spans="1:15">
      <c r="B5" s="246" t="s">
        <v>134</v>
      </c>
      <c r="C5" s="246" t="s">
        <v>135</v>
      </c>
      <c r="D5" s="246" t="s">
        <v>136</v>
      </c>
      <c r="E5" s="246">
        <v>2016</v>
      </c>
      <c r="F5" s="246">
        <f>E5+1</f>
        <v>2017</v>
      </c>
      <c r="G5" s="246">
        <f>F5+1</f>
        <v>2018</v>
      </c>
      <c r="H5" s="246">
        <f t="shared" ref="H5:N5" si="0">G5+1</f>
        <v>2019</v>
      </c>
      <c r="I5" s="246">
        <f t="shared" si="0"/>
        <v>2020</v>
      </c>
      <c r="J5" s="246">
        <f t="shared" si="0"/>
        <v>2021</v>
      </c>
      <c r="K5" s="246">
        <f t="shared" si="0"/>
        <v>2022</v>
      </c>
      <c r="L5" s="246">
        <f t="shared" si="0"/>
        <v>2023</v>
      </c>
      <c r="M5" s="246">
        <f t="shared" si="0"/>
        <v>2024</v>
      </c>
      <c r="N5" s="246">
        <f t="shared" si="0"/>
        <v>2025</v>
      </c>
    </row>
    <row r="6" spans="1:15" ht="15" customHeight="1">
      <c r="B6" s="245" t="s">
        <v>204</v>
      </c>
      <c r="C6" s="254" t="s">
        <v>206</v>
      </c>
      <c r="D6" s="254" t="s">
        <v>137</v>
      </c>
      <c r="E6" s="278">
        <v>59.456001304353158</v>
      </c>
      <c r="F6" s="278">
        <v>62.557683595132644</v>
      </c>
      <c r="G6" s="278">
        <v>64.463528401285743</v>
      </c>
      <c r="H6" s="278">
        <v>66.098854039134451</v>
      </c>
      <c r="I6" s="278">
        <v>67.35891990634623</v>
      </c>
      <c r="J6" s="278">
        <v>69.048142926388863</v>
      </c>
      <c r="K6" s="278">
        <v>70.499201524094019</v>
      </c>
      <c r="L6" s="278">
        <v>72.837117425961281</v>
      </c>
      <c r="M6" s="278">
        <v>75.481986612824215</v>
      </c>
      <c r="N6" s="278">
        <v>78.222024549736332</v>
      </c>
      <c r="O6" s="247"/>
    </row>
    <row r="7" spans="1:15" ht="15" customHeight="1">
      <c r="B7" s="245" t="s">
        <v>204</v>
      </c>
      <c r="C7" s="254" t="s">
        <v>207</v>
      </c>
      <c r="D7" s="254" t="s">
        <v>137</v>
      </c>
      <c r="E7" s="278">
        <v>32.436855502953279</v>
      </c>
      <c r="F7" s="278">
        <v>33.362432662670038</v>
      </c>
      <c r="G7" s="278">
        <v>34.196186038798366</v>
      </c>
      <c r="H7" s="278">
        <v>35.212692926715455</v>
      </c>
      <c r="I7" s="278">
        <v>35.897189644774897</v>
      </c>
      <c r="J7" s="278">
        <v>36.563634818916718</v>
      </c>
      <c r="K7" s="278">
        <v>37.437909645689722</v>
      </c>
      <c r="L7" s="278">
        <v>38.707394734846311</v>
      </c>
      <c r="M7" s="278">
        <v>39.702847883033705</v>
      </c>
      <c r="N7" s="278">
        <v>40.724171812506349</v>
      </c>
      <c r="O7" s="247"/>
    </row>
    <row r="8" spans="1:15" ht="15" customHeight="1">
      <c r="B8" s="245" t="s">
        <v>204</v>
      </c>
      <c r="C8" s="254" t="s">
        <v>208</v>
      </c>
      <c r="D8" s="254" t="s">
        <v>137</v>
      </c>
      <c r="E8" s="278">
        <v>32.477575146759747</v>
      </c>
      <c r="F8" s="278">
        <v>32.937659710443405</v>
      </c>
      <c r="G8" s="278">
        <v>33.063205622488468</v>
      </c>
      <c r="H8" s="278">
        <v>33.355174815215904</v>
      </c>
      <c r="I8" s="278">
        <v>33.284038881399979</v>
      </c>
      <c r="J8" s="278">
        <v>33.181849727327091</v>
      </c>
      <c r="K8" s="278">
        <v>33.268171404782386</v>
      </c>
      <c r="L8" s="278">
        <v>33.707689036149894</v>
      </c>
      <c r="M8" s="278">
        <v>33.859209684994568</v>
      </c>
      <c r="N8" s="278">
        <v>34.011390928711464</v>
      </c>
      <c r="O8" s="247"/>
    </row>
    <row r="9" spans="1:15" ht="15" customHeight="1">
      <c r="B9" s="245" t="s">
        <v>204</v>
      </c>
      <c r="C9" s="254" t="s">
        <v>209</v>
      </c>
      <c r="D9" s="254" t="s">
        <v>138</v>
      </c>
      <c r="E9" s="278">
        <v>52.6698029971135</v>
      </c>
      <c r="F9" s="278">
        <v>54.064123625017942</v>
      </c>
      <c r="G9" s="278">
        <v>54.978337270064543</v>
      </c>
      <c r="H9" s="278">
        <v>55.533333740719634</v>
      </c>
      <c r="I9" s="278">
        <v>56.634820068504453</v>
      </c>
      <c r="J9" s="278">
        <v>57.162241926271925</v>
      </c>
      <c r="K9" s="278">
        <v>57.972688978239262</v>
      </c>
      <c r="L9" s="278">
        <v>59.227356865303769</v>
      </c>
      <c r="M9" s="278">
        <v>60.170358933844433</v>
      </c>
      <c r="N9" s="278">
        <v>61.128397230876118</v>
      </c>
      <c r="O9" s="248"/>
    </row>
    <row r="10" spans="1:15" ht="15" customHeight="1">
      <c r="B10" s="245" t="s">
        <v>204</v>
      </c>
      <c r="C10" s="254" t="s">
        <v>210</v>
      </c>
      <c r="D10" s="254" t="s">
        <v>138</v>
      </c>
      <c r="E10" s="278">
        <v>14.706675836476514</v>
      </c>
      <c r="F10" s="278">
        <v>14.673389926652394</v>
      </c>
      <c r="G10" s="278">
        <v>14.532187863327374</v>
      </c>
      <c r="H10" s="278">
        <v>14.345676974523919</v>
      </c>
      <c r="I10" s="278">
        <v>14.15870555745698</v>
      </c>
      <c r="J10" s="278">
        <v>13.863414515304015</v>
      </c>
      <c r="K10" s="278">
        <v>13.641543919719796</v>
      </c>
      <c r="L10" s="278">
        <v>13.441701422783632</v>
      </c>
      <c r="M10" s="278">
        <v>13.209533359303899</v>
      </c>
      <c r="N10" s="278">
        <v>12.981375354372899</v>
      </c>
      <c r="O10" s="248"/>
    </row>
    <row r="11" spans="1:15" ht="15" customHeight="1">
      <c r="B11" s="245" t="s">
        <v>204</v>
      </c>
      <c r="C11" s="254" t="s">
        <v>211</v>
      </c>
      <c r="D11" s="254" t="s">
        <v>137</v>
      </c>
      <c r="E11" s="278">
        <v>47.9340868449246</v>
      </c>
      <c r="F11" s="278">
        <v>50.605746225786064</v>
      </c>
      <c r="G11" s="278">
        <v>52.545356252460785</v>
      </c>
      <c r="H11" s="278">
        <v>53.703968192376742</v>
      </c>
      <c r="I11" s="278">
        <v>54.301180485235491</v>
      </c>
      <c r="J11" s="278">
        <v>55.032574807563421</v>
      </c>
      <c r="K11" s="278">
        <v>55.963653737888286</v>
      </c>
      <c r="L11" s="278">
        <v>57.258520040746795</v>
      </c>
      <c r="M11" s="278">
        <v>58.514582742017403</v>
      </c>
      <c r="N11" s="278">
        <v>59.80234508077703</v>
      </c>
      <c r="O11" s="248"/>
    </row>
    <row r="12" spans="1:15" ht="15" customHeight="1">
      <c r="B12" s="245" t="s">
        <v>204</v>
      </c>
      <c r="C12" s="254" t="s">
        <v>212</v>
      </c>
      <c r="D12" s="254" t="s">
        <v>137</v>
      </c>
      <c r="E12" s="278">
        <v>20.470177288254842</v>
      </c>
      <c r="F12" s="278">
        <v>20.883658481081628</v>
      </c>
      <c r="G12" s="278">
        <v>21.306462468325908</v>
      </c>
      <c r="H12" s="278">
        <v>21.738763215124827</v>
      </c>
      <c r="I12" s="278">
        <v>22.180738464444904</v>
      </c>
      <c r="J12" s="278">
        <v>22.632569820126175</v>
      </c>
      <c r="K12" s="278">
        <v>23.094442830851371</v>
      </c>
      <c r="L12" s="278">
        <v>23.56654707510646</v>
      </c>
      <c r="M12" s="278">
        <v>24.049076247198528</v>
      </c>
      <c r="N12" s="278">
        <v>24.542228244396838</v>
      </c>
      <c r="O12" s="248"/>
    </row>
    <row r="13" spans="1:15" ht="15" customHeight="1">
      <c r="B13" s="245" t="s">
        <v>204</v>
      </c>
      <c r="C13" s="254" t="s">
        <v>213</v>
      </c>
      <c r="D13" s="254" t="s">
        <v>137</v>
      </c>
      <c r="E13" s="278">
        <v>15.44979448798267</v>
      </c>
      <c r="F13" s="278">
        <v>15.970787402951952</v>
      </c>
      <c r="G13" s="278">
        <v>16.35350274386456</v>
      </c>
      <c r="H13" s="278">
        <v>16.745389268919464</v>
      </c>
      <c r="I13" s="278">
        <v>17.055203293146576</v>
      </c>
      <c r="J13" s="278">
        <v>17.351207355907835</v>
      </c>
      <c r="K13" s="278">
        <v>17.685399702655829</v>
      </c>
      <c r="L13" s="278">
        <v>17.994391056402716</v>
      </c>
      <c r="M13" s="278">
        <v>18.388462530957522</v>
      </c>
      <c r="N13" s="278">
        <v>18.791164046205065</v>
      </c>
      <c r="O13" s="248"/>
    </row>
    <row r="14" spans="1:15" ht="15" customHeight="1">
      <c r="B14" s="245" t="s">
        <v>204</v>
      </c>
      <c r="C14" s="254" t="s">
        <v>214</v>
      </c>
      <c r="D14" s="254" t="s">
        <v>137</v>
      </c>
      <c r="E14" s="278">
        <v>54.875371024517868</v>
      </c>
      <c r="F14" s="278">
        <v>54.95529229686413</v>
      </c>
      <c r="G14" s="278">
        <v>54.315082409889037</v>
      </c>
      <c r="H14" s="278">
        <v>53.928332145025294</v>
      </c>
      <c r="I14" s="278">
        <v>53.010293722751086</v>
      </c>
      <c r="J14" s="278">
        <v>52.062682199028607</v>
      </c>
      <c r="K14" s="278">
        <v>51.398665647825588</v>
      </c>
      <c r="L14" s="278">
        <v>51.235839916571528</v>
      </c>
      <c r="M14" s="278">
        <v>50.669988824718942</v>
      </c>
      <c r="N14" s="278">
        <v>50.110276722423443</v>
      </c>
      <c r="O14" s="248"/>
    </row>
    <row r="15" spans="1:15" ht="15" customHeight="1">
      <c r="B15" s="245" t="s">
        <v>204</v>
      </c>
      <c r="C15" s="254" t="s">
        <v>215</v>
      </c>
      <c r="D15" s="254" t="s">
        <v>137</v>
      </c>
      <c r="E15" s="278">
        <v>28.676252388933982</v>
      </c>
      <c r="F15" s="278">
        <v>29.290929270374004</v>
      </c>
      <c r="G15" s="278">
        <v>28.947990706041313</v>
      </c>
      <c r="H15" s="278">
        <v>28.741124964734126</v>
      </c>
      <c r="I15" s="278">
        <v>28.251031168727245</v>
      </c>
      <c r="J15" s="278">
        <v>27.746610976078774</v>
      </c>
      <c r="K15" s="278">
        <v>27.394078886012277</v>
      </c>
      <c r="L15" s="278">
        <v>27.307754207544185</v>
      </c>
      <c r="M15" s="278">
        <v>27.008139687306983</v>
      </c>
      <c r="N15" s="278">
        <v>26.712372184374452</v>
      </c>
      <c r="O15" s="248"/>
    </row>
    <row r="16" spans="1:15" ht="15" customHeight="1">
      <c r="B16" s="245" t="s">
        <v>204</v>
      </c>
      <c r="C16" s="254" t="s">
        <v>216</v>
      </c>
      <c r="D16" s="254" t="s">
        <v>138</v>
      </c>
      <c r="E16" s="278">
        <v>29.207161384718329</v>
      </c>
      <c r="F16" s="278">
        <v>29.981223973398041</v>
      </c>
      <c r="G16" s="278">
        <v>30.774858095092402</v>
      </c>
      <c r="H16" s="278">
        <v>31.588526819429255</v>
      </c>
      <c r="I16" s="278">
        <v>32.422705131531345</v>
      </c>
      <c r="J16" s="278">
        <v>33.277880205246007</v>
      </c>
      <c r="K16" s="278">
        <v>34.154551683681333</v>
      </c>
      <c r="L16" s="278">
        <v>35.05323196722189</v>
      </c>
      <c r="M16" s="278">
        <v>35.974446509199559</v>
      </c>
      <c r="N16" s="278">
        <v>36.91873411939774</v>
      </c>
      <c r="O16" s="248"/>
    </row>
    <row r="17" spans="2:15" ht="15" customHeight="1">
      <c r="B17" s="245" t="s">
        <v>204</v>
      </c>
      <c r="C17" s="254" t="s">
        <v>217</v>
      </c>
      <c r="D17" s="254" t="s">
        <v>137</v>
      </c>
      <c r="E17" s="278">
        <v>10.322323534546186</v>
      </c>
      <c r="F17" s="278">
        <v>10.349965114475918</v>
      </c>
      <c r="G17" s="278">
        <v>10.27989827182537</v>
      </c>
      <c r="H17" s="278">
        <v>10.162520037837938</v>
      </c>
      <c r="I17" s="278">
        <v>9.9881020664776017</v>
      </c>
      <c r="J17" s="278">
        <v>9.8713670768087773</v>
      </c>
      <c r="K17" s="278">
        <v>9.7194772516025072</v>
      </c>
      <c r="L17" s="278">
        <v>9.6774181477626016</v>
      </c>
      <c r="M17" s="278">
        <v>9.6633404709420692</v>
      </c>
      <c r="N17" s="278">
        <v>9.6492832728258371</v>
      </c>
      <c r="O17" s="248"/>
    </row>
    <row r="18" spans="2:15" ht="15" customHeight="1">
      <c r="B18" s="245" t="s">
        <v>204</v>
      </c>
      <c r="C18" s="254" t="s">
        <v>218</v>
      </c>
      <c r="D18" s="254" t="s">
        <v>138</v>
      </c>
      <c r="E18" s="278">
        <v>16.341548427288636</v>
      </c>
      <c r="F18" s="278">
        <v>16.650840149027793</v>
      </c>
      <c r="G18" s="278">
        <v>16.840838228806518</v>
      </c>
      <c r="H18" s="278">
        <v>16.977774291115963</v>
      </c>
      <c r="I18" s="278">
        <v>17.112374102543519</v>
      </c>
      <c r="J18" s="278">
        <v>17.11133650533662</v>
      </c>
      <c r="K18" s="278">
        <v>17.195082204353287</v>
      </c>
      <c r="L18" s="278">
        <v>17.303022903854792</v>
      </c>
      <c r="M18" s="278">
        <v>17.365297256272637</v>
      </c>
      <c r="N18" s="278">
        <v>17.427795736866845</v>
      </c>
      <c r="O18" s="248"/>
    </row>
    <row r="19" spans="2:15" ht="15" customHeight="1">
      <c r="B19" s="245" t="s">
        <v>204</v>
      </c>
      <c r="C19" s="254" t="s">
        <v>219</v>
      </c>
      <c r="D19" s="254" t="s">
        <v>137</v>
      </c>
      <c r="E19" s="278">
        <v>31.544111715280799</v>
      </c>
      <c r="F19" s="278">
        <v>34.09896441538568</v>
      </c>
      <c r="G19" s="278">
        <v>33.885588531531376</v>
      </c>
      <c r="H19" s="278">
        <v>33.502974463439813</v>
      </c>
      <c r="I19" s="278">
        <v>32.916444124939098</v>
      </c>
      <c r="J19" s="278">
        <v>32.535346226434555</v>
      </c>
      <c r="K19" s="278">
        <v>32.028544141729334</v>
      </c>
      <c r="L19" s="278">
        <v>31.912999929993894</v>
      </c>
      <c r="M19" s="278">
        <v>31.897117673084651</v>
      </c>
      <c r="N19" s="278">
        <v>31.881243511824053</v>
      </c>
      <c r="O19" s="248"/>
    </row>
    <row r="20" spans="2:15" ht="15" customHeight="1">
      <c r="B20" s="245" t="s">
        <v>204</v>
      </c>
      <c r="C20" s="254" t="s">
        <v>220</v>
      </c>
      <c r="D20" s="254" t="s">
        <v>138</v>
      </c>
      <c r="E20" s="278">
        <v>55.861193227629279</v>
      </c>
      <c r="F20" s="278">
        <v>55.756634923078245</v>
      </c>
      <c r="G20" s="278">
        <v>55.503855264061912</v>
      </c>
      <c r="H20" s="278">
        <v>54.924475446730028</v>
      </c>
      <c r="I20" s="278">
        <v>55.164063820955342</v>
      </c>
      <c r="J20" s="278">
        <v>53.368417599693103</v>
      </c>
      <c r="K20" s="278">
        <v>52.814171377066074</v>
      </c>
      <c r="L20" s="278">
        <v>52.339609541903549</v>
      </c>
      <c r="M20" s="278">
        <v>53.296455822053261</v>
      </c>
      <c r="N20" s="278">
        <v>54.26952164046827</v>
      </c>
      <c r="O20" s="248"/>
    </row>
    <row r="21" spans="2:15" ht="15" customHeight="1">
      <c r="B21" s="245" t="s">
        <v>204</v>
      </c>
      <c r="C21" s="254" t="s">
        <v>221</v>
      </c>
      <c r="D21" s="254" t="s">
        <v>137</v>
      </c>
      <c r="E21" s="278">
        <v>16.336333177247244</v>
      </c>
      <c r="F21" s="278">
        <v>16.506469975653012</v>
      </c>
      <c r="G21" s="278">
        <v>16.594888379277545</v>
      </c>
      <c r="H21" s="278">
        <v>16.683780404100979</v>
      </c>
      <c r="I21" s="278">
        <v>16.773148587118229</v>
      </c>
      <c r="J21" s="278">
        <v>16.862995478913845</v>
      </c>
      <c r="K21" s="278">
        <v>16.953323643734823</v>
      </c>
      <c r="L21" s="278">
        <v>17.044135659563771</v>
      </c>
      <c r="M21" s="278">
        <v>17.135434118192507</v>
      </c>
      <c r="N21" s="278">
        <v>17.227221625296004</v>
      </c>
      <c r="O21" s="248"/>
    </row>
    <row r="22" spans="2:15" ht="15" customHeight="1">
      <c r="B22" s="245" t="s">
        <v>204</v>
      </c>
      <c r="C22" s="254" t="s">
        <v>222</v>
      </c>
      <c r="D22" s="254" t="s">
        <v>137</v>
      </c>
      <c r="E22" s="278">
        <v>107.4668113266145</v>
      </c>
      <c r="F22" s="278">
        <v>119.34482256599466</v>
      </c>
      <c r="G22" s="278">
        <v>126.43864642817617</v>
      </c>
      <c r="H22" s="278">
        <v>131.39529267014552</v>
      </c>
      <c r="I22" s="278">
        <v>135.00362857032857</v>
      </c>
      <c r="J22" s="278">
        <v>139.04647937372252</v>
      </c>
      <c r="K22" s="278">
        <v>143.71587934579588</v>
      </c>
      <c r="L22" s="278">
        <v>149.4812987033466</v>
      </c>
      <c r="M22" s="278">
        <v>155.27472084960755</v>
      </c>
      <c r="N22" s="278">
        <v>161.29130302373281</v>
      </c>
      <c r="O22" s="248"/>
    </row>
    <row r="23" spans="2:15" ht="15" customHeight="1">
      <c r="B23" s="245" t="s">
        <v>204</v>
      </c>
      <c r="C23" s="254" t="s">
        <v>223</v>
      </c>
      <c r="D23" s="254" t="s">
        <v>137</v>
      </c>
      <c r="E23" s="278">
        <v>43.420191604636635</v>
      </c>
      <c r="F23" s="278">
        <v>44.132986656248718</v>
      </c>
      <c r="G23" s="278">
        <v>44.798618815054297</v>
      </c>
      <c r="H23" s="278">
        <v>44.931490620704359</v>
      </c>
      <c r="I23" s="278">
        <v>45.255115434347594</v>
      </c>
      <c r="J23" s="278">
        <v>45.45295810499875</v>
      </c>
      <c r="K23" s="278">
        <v>45.766089127497068</v>
      </c>
      <c r="L23" s="278">
        <v>46.458757639034296</v>
      </c>
      <c r="M23" s="278">
        <v>47.145420165517613</v>
      </c>
      <c r="N23" s="278">
        <v>47.844186550669811</v>
      </c>
      <c r="O23" s="248"/>
    </row>
    <row r="24" spans="2:15" ht="15" customHeight="1">
      <c r="B24" s="245" t="s">
        <v>204</v>
      </c>
      <c r="C24" s="254" t="s">
        <v>224</v>
      </c>
      <c r="D24" s="254" t="s">
        <v>137</v>
      </c>
      <c r="E24" s="278">
        <v>90.103004358699266</v>
      </c>
      <c r="F24" s="278">
        <v>94.934836727177412</v>
      </c>
      <c r="G24" s="278">
        <v>97.849962744654036</v>
      </c>
      <c r="H24" s="278">
        <v>100.03780717564779</v>
      </c>
      <c r="I24" s="278">
        <v>101.20127540069952</v>
      </c>
      <c r="J24" s="278">
        <v>102.61407671530147</v>
      </c>
      <c r="K24" s="278">
        <v>104.3979855047253</v>
      </c>
      <c r="L24" s="278">
        <v>106.85767189845191</v>
      </c>
      <c r="M24" s="278">
        <v>109.25237396585115</v>
      </c>
      <c r="N24" s="278">
        <v>111.71206716108152</v>
      </c>
      <c r="O24" s="248"/>
    </row>
    <row r="25" spans="2:15" ht="15" customHeight="1">
      <c r="B25" s="245" t="s">
        <v>204</v>
      </c>
      <c r="C25" s="254" t="s">
        <v>225</v>
      </c>
      <c r="D25" s="254" t="s">
        <v>137</v>
      </c>
      <c r="E25" s="278">
        <v>28.640444651735514</v>
      </c>
      <c r="F25" s="278">
        <v>29.671406506151488</v>
      </c>
      <c r="G25" s="278">
        <v>30.551823017806921</v>
      </c>
      <c r="H25" s="278">
        <v>31.457448150660483</v>
      </c>
      <c r="I25" s="278">
        <v>32.388979467008959</v>
      </c>
      <c r="J25" s="278">
        <v>33.347134616865127</v>
      </c>
      <c r="K25" s="278">
        <v>34.332651888019015</v>
      </c>
      <c r="L25" s="278">
        <v>35.346290772181774</v>
      </c>
      <c r="M25" s="278">
        <v>36.388832547649216</v>
      </c>
      <c r="N25" s="278">
        <v>37.461080878934368</v>
      </c>
      <c r="O25" s="248"/>
    </row>
    <row r="26" spans="2:15" ht="15" customHeight="1">
      <c r="B26" s="245" t="s">
        <v>204</v>
      </c>
      <c r="C26" s="254" t="s">
        <v>226</v>
      </c>
      <c r="D26" s="254" t="s">
        <v>137</v>
      </c>
      <c r="E26" s="278">
        <v>37.398210495616624</v>
      </c>
      <c r="F26" s="278">
        <v>38.251647651266978</v>
      </c>
      <c r="G26" s="278">
        <v>38.285102434644031</v>
      </c>
      <c r="H26" s="278">
        <v>37.834709967311028</v>
      </c>
      <c r="I26" s="278">
        <v>37.166263422922029</v>
      </c>
      <c r="J26" s="278">
        <v>36.719449786582913</v>
      </c>
      <c r="K26" s="278">
        <v>36.138789592891214</v>
      </c>
      <c r="L26" s="278">
        <v>35.978148675944837</v>
      </c>
      <c r="M26" s="278">
        <v>35.924394826874007</v>
      </c>
      <c r="N26" s="278">
        <v>35.870726512006058</v>
      </c>
      <c r="O26" s="248"/>
    </row>
    <row r="27" spans="2:15" ht="15" customHeight="1">
      <c r="B27" s="245" t="s">
        <v>204</v>
      </c>
      <c r="C27" s="254" t="s">
        <v>227</v>
      </c>
      <c r="D27" s="254" t="s">
        <v>137</v>
      </c>
      <c r="E27" s="278">
        <v>148.70134708194672</v>
      </c>
      <c r="F27" s="278">
        <v>153.3157526348177</v>
      </c>
      <c r="G27" s="278">
        <v>155.7636140980419</v>
      </c>
      <c r="H27" s="278">
        <v>157.99921811981159</v>
      </c>
      <c r="I27" s="278">
        <v>159.86224560577716</v>
      </c>
      <c r="J27" s="278">
        <v>159.66004124023331</v>
      </c>
      <c r="K27" s="278">
        <v>162.79386611053755</v>
      </c>
      <c r="L27" s="278">
        <v>166.42375920898101</v>
      </c>
      <c r="M27" s="278">
        <v>168.95154893185693</v>
      </c>
      <c r="N27" s="278">
        <v>171.51715576697632</v>
      </c>
      <c r="O27" s="248"/>
    </row>
    <row r="28" spans="2:15" ht="15" customHeight="1">
      <c r="B28" s="245" t="s">
        <v>204</v>
      </c>
      <c r="C28" s="254" t="s">
        <v>228</v>
      </c>
      <c r="D28" s="254" t="s">
        <v>137</v>
      </c>
      <c r="E28" s="278">
        <v>35.298869901693671</v>
      </c>
      <c r="F28" s="278">
        <v>36.561893736416671</v>
      </c>
      <c r="G28" s="278">
        <v>37.747611257350748</v>
      </c>
      <c r="H28" s="278">
        <v>38.631590292796389</v>
      </c>
      <c r="I28" s="278">
        <v>39.099773325305236</v>
      </c>
      <c r="J28" s="278">
        <v>39.666612821253239</v>
      </c>
      <c r="K28" s="278">
        <v>40.379857058188392</v>
      </c>
      <c r="L28" s="278">
        <v>41.359030566533377</v>
      </c>
      <c r="M28" s="278">
        <v>42.307940317275417</v>
      </c>
      <c r="N28" s="278">
        <v>43.278446183408015</v>
      </c>
      <c r="O28" s="248"/>
    </row>
    <row r="29" spans="2:15" ht="15" customHeight="1">
      <c r="B29" s="245" t="s">
        <v>204</v>
      </c>
      <c r="C29" s="254" t="s">
        <v>229</v>
      </c>
      <c r="D29" s="254" t="s">
        <v>137</v>
      </c>
      <c r="E29" s="278">
        <v>60.272664163641188</v>
      </c>
      <c r="F29" s="278">
        <v>61.368121470687591</v>
      </c>
      <c r="G29" s="278">
        <v>61.66028884474612</v>
      </c>
      <c r="H29" s="278">
        <v>62.242105467999032</v>
      </c>
      <c r="I29" s="278">
        <v>62.193890852729282</v>
      </c>
      <c r="J29" s="278">
        <v>62.091392056052129</v>
      </c>
      <c r="K29" s="278">
        <v>62.317158681185617</v>
      </c>
      <c r="L29" s="278">
        <v>63.159779541039534</v>
      </c>
      <c r="M29" s="278">
        <v>63.501134729111449</v>
      </c>
      <c r="N29" s="278">
        <v>63.844384413520586</v>
      </c>
      <c r="O29" s="248"/>
    </row>
    <row r="30" spans="2:15" ht="15" customHeight="1">
      <c r="B30" s="245" t="s">
        <v>204</v>
      </c>
      <c r="C30" s="254" t="s">
        <v>230</v>
      </c>
      <c r="D30" s="254" t="s">
        <v>137</v>
      </c>
      <c r="E30" s="278">
        <v>16.282279657421576</v>
      </c>
      <c r="F30" s="278">
        <v>16.920893412890877</v>
      </c>
      <c r="G30" s="278">
        <v>17.247716411403712</v>
      </c>
      <c r="H30" s="278">
        <v>17.49784290387182</v>
      </c>
      <c r="I30" s="278">
        <v>17.646460935282079</v>
      </c>
      <c r="J30" s="278">
        <v>17.898440644929529</v>
      </c>
      <c r="K30" s="278">
        <v>18.0846506374711</v>
      </c>
      <c r="L30" s="278">
        <v>18.485045523680459</v>
      </c>
      <c r="M30" s="278">
        <v>18.952201772915021</v>
      </c>
      <c r="N30" s="278">
        <v>19.432831073195324</v>
      </c>
      <c r="O30" s="248"/>
    </row>
    <row r="31" spans="2:15" ht="15" customHeight="1">
      <c r="B31" s="245" t="s">
        <v>204</v>
      </c>
      <c r="C31" s="254" t="s">
        <v>231</v>
      </c>
      <c r="D31" s="254" t="s">
        <v>138</v>
      </c>
      <c r="E31" s="278">
        <v>5.8638959627172005</v>
      </c>
      <c r="F31" s="278">
        <v>0</v>
      </c>
      <c r="G31" s="278">
        <v>0</v>
      </c>
      <c r="H31" s="278">
        <v>0</v>
      </c>
      <c r="I31" s="278">
        <v>0</v>
      </c>
      <c r="J31" s="278">
        <v>0</v>
      </c>
      <c r="K31" s="278">
        <v>0</v>
      </c>
      <c r="L31" s="278">
        <v>0</v>
      </c>
      <c r="M31" s="278">
        <v>0</v>
      </c>
      <c r="N31" s="278">
        <v>0</v>
      </c>
      <c r="O31" s="248"/>
    </row>
    <row r="32" spans="2:15" ht="15" customHeight="1">
      <c r="B32" s="245" t="s">
        <v>204</v>
      </c>
      <c r="C32" s="254" t="s">
        <v>232</v>
      </c>
      <c r="D32" s="254" t="s">
        <v>137</v>
      </c>
      <c r="E32" s="278">
        <v>37.421096250149816</v>
      </c>
      <c r="F32" s="278">
        <v>37.753565108139689</v>
      </c>
      <c r="G32" s="278">
        <v>38.306182946198348</v>
      </c>
      <c r="H32" s="278">
        <v>38.416553945218354</v>
      </c>
      <c r="I32" s="278">
        <v>38.685455124964029</v>
      </c>
      <c r="J32" s="278">
        <v>38.849898206199335</v>
      </c>
      <c r="K32" s="278">
        <v>39.110250090892087</v>
      </c>
      <c r="L32" s="278">
        <v>39.68651992038167</v>
      </c>
      <c r="M32" s="278">
        <v>40.258253821290602</v>
      </c>
      <c r="N32" s="278">
        <v>40.840514671943509</v>
      </c>
      <c r="O32" s="248"/>
    </row>
    <row r="33" spans="2:15" ht="15" customHeight="1">
      <c r="B33" s="245" t="s">
        <v>204</v>
      </c>
      <c r="C33" s="254" t="s">
        <v>233</v>
      </c>
      <c r="D33" s="254" t="s">
        <v>137</v>
      </c>
      <c r="E33" s="278">
        <v>25.123191983659229</v>
      </c>
      <c r="F33" s="278">
        <v>26.156024093577443</v>
      </c>
      <c r="G33" s="278">
        <v>26.319413491307166</v>
      </c>
      <c r="H33" s="278">
        <v>26.195420772225834</v>
      </c>
      <c r="I33" s="278">
        <v>25.921632759184014</v>
      </c>
      <c r="J33" s="278">
        <v>25.321912883405631</v>
      </c>
      <c r="K33" s="278">
        <v>25.162866767320505</v>
      </c>
      <c r="L33" s="278">
        <v>25.1309324403875</v>
      </c>
      <c r="M33" s="278">
        <v>25.046245324579228</v>
      </c>
      <c r="N33" s="278">
        <v>24.961861107708707</v>
      </c>
      <c r="O33" s="248"/>
    </row>
    <row r="34" spans="2:15" ht="15" customHeight="1">
      <c r="B34" s="245" t="s">
        <v>204</v>
      </c>
      <c r="C34" s="254" t="s">
        <v>234</v>
      </c>
      <c r="D34" s="254" t="s">
        <v>137</v>
      </c>
      <c r="E34" s="278">
        <v>41.157418203095943</v>
      </c>
      <c r="F34" s="278">
        <v>42.148208965552193</v>
      </c>
      <c r="G34" s="278">
        <v>43.085035551335572</v>
      </c>
      <c r="H34" s="278">
        <v>43.759484352180131</v>
      </c>
      <c r="I34" s="278">
        <v>44.652254230494741</v>
      </c>
      <c r="J34" s="278">
        <v>45.726050966203687</v>
      </c>
      <c r="K34" s="278">
        <v>46.833500059389152</v>
      </c>
      <c r="L34" s="278">
        <v>47.959016717694915</v>
      </c>
      <c r="M34" s="278">
        <v>49.111198350070858</v>
      </c>
      <c r="N34" s="278">
        <v>50.290662374934897</v>
      </c>
      <c r="O34" s="248"/>
    </row>
    <row r="35" spans="2:15" ht="15" customHeight="1">
      <c r="B35" s="245" t="s">
        <v>204</v>
      </c>
      <c r="C35" s="254" t="s">
        <v>235</v>
      </c>
      <c r="D35" s="254" t="s">
        <v>137</v>
      </c>
      <c r="E35" s="278">
        <v>9.6455274979776124</v>
      </c>
      <c r="F35" s="278">
        <v>10.347426090121429</v>
      </c>
      <c r="G35" s="278">
        <v>10.366334771742931</v>
      </c>
      <c r="H35" s="278">
        <v>10.319586225437323</v>
      </c>
      <c r="I35" s="278">
        <v>10.216287984899402</v>
      </c>
      <c r="J35" s="278">
        <v>9.9896522330286235</v>
      </c>
      <c r="K35" s="278">
        <v>9.9294602180850475</v>
      </c>
      <c r="L35" s="278">
        <v>9.917369864380909</v>
      </c>
      <c r="M35" s="278">
        <v>9.8852997291570137</v>
      </c>
      <c r="N35" s="278">
        <v>9.8533333002168746</v>
      </c>
      <c r="O35" s="248"/>
    </row>
    <row r="36" spans="2:15" ht="15" customHeight="1">
      <c r="B36" s="245" t="s">
        <v>204</v>
      </c>
      <c r="C36" s="254" t="s">
        <v>236</v>
      </c>
      <c r="D36" s="254" t="s">
        <v>137</v>
      </c>
      <c r="E36" s="278">
        <v>53.247526916398677</v>
      </c>
      <c r="F36" s="278">
        <v>56.125539593927186</v>
      </c>
      <c r="G36" s="278">
        <v>58.498407078233775</v>
      </c>
      <c r="H36" s="278">
        <v>60.686238314715872</v>
      </c>
      <c r="I36" s="278">
        <v>62.590058136407542</v>
      </c>
      <c r="J36" s="278">
        <v>64.913236802166324</v>
      </c>
      <c r="K36" s="278">
        <v>67.070640054208354</v>
      </c>
      <c r="L36" s="278">
        <v>70.078150247693799</v>
      </c>
      <c r="M36" s="278">
        <v>73.431767962933534</v>
      </c>
      <c r="N36" s="278">
        <v>76.94587438599757</v>
      </c>
      <c r="O36" s="248"/>
    </row>
    <row r="37" spans="2:15" ht="15" customHeight="1">
      <c r="B37" s="245" t="s">
        <v>204</v>
      </c>
      <c r="C37" s="254" t="s">
        <v>237</v>
      </c>
      <c r="D37" s="254" t="s">
        <v>137</v>
      </c>
      <c r="E37" s="278">
        <v>69.110646450599248</v>
      </c>
      <c r="F37" s="278">
        <v>71.392414621996679</v>
      </c>
      <c r="G37" s="278">
        <v>72.008079878635527</v>
      </c>
      <c r="H37" s="278">
        <v>72.515579726331239</v>
      </c>
      <c r="I37" s="278">
        <v>72.845251799828873</v>
      </c>
      <c r="J37" s="278">
        <v>72.24694607018165</v>
      </c>
      <c r="K37" s="278">
        <v>73.128823372684806</v>
      </c>
      <c r="L37" s="278">
        <v>74.212353329552158</v>
      </c>
      <c r="M37" s="278">
        <v>74.796571576875621</v>
      </c>
      <c r="N37" s="278">
        <v>75.38530127321701</v>
      </c>
      <c r="O37" s="248"/>
    </row>
    <row r="38" spans="2:15" ht="15" customHeight="1">
      <c r="B38" s="245" t="s">
        <v>204</v>
      </c>
      <c r="C38" s="254" t="s">
        <v>238</v>
      </c>
      <c r="D38" s="254" t="s">
        <v>137</v>
      </c>
      <c r="E38" s="278">
        <v>53.878506931827893</v>
      </c>
      <c r="F38" s="278">
        <v>54.683121652380358</v>
      </c>
      <c r="G38" s="278">
        <v>54.634291835347909</v>
      </c>
      <c r="H38" s="278">
        <v>54.312061335413944</v>
      </c>
      <c r="I38" s="278">
        <v>53.65595605990692</v>
      </c>
      <c r="J38" s="278">
        <v>53.323986957954702</v>
      </c>
      <c r="K38" s="278">
        <v>52.781799162391387</v>
      </c>
      <c r="L38" s="278">
        <v>52.87348767695125</v>
      </c>
      <c r="M38" s="278">
        <v>53.128912462281427</v>
      </c>
      <c r="N38" s="278">
        <v>53.385582467109785</v>
      </c>
      <c r="O38" s="248"/>
    </row>
    <row r="39" spans="2:15" ht="15" customHeight="1">
      <c r="B39" s="245" t="s">
        <v>204</v>
      </c>
      <c r="C39" s="254" t="s">
        <v>239</v>
      </c>
      <c r="D39" s="254" t="s">
        <v>138</v>
      </c>
      <c r="E39" s="278">
        <v>61.411331077762362</v>
      </c>
      <c r="F39" s="278">
        <v>62.751995776108487</v>
      </c>
      <c r="G39" s="278">
        <v>63.502081860753727</v>
      </c>
      <c r="H39" s="278">
        <v>63.814844288809624</v>
      </c>
      <c r="I39" s="278">
        <v>64.769343369238513</v>
      </c>
      <c r="J39" s="278">
        <v>65.03590571082556</v>
      </c>
      <c r="K39" s="278">
        <v>65.629226018059896</v>
      </c>
      <c r="L39" s="278">
        <v>66.731819773806706</v>
      </c>
      <c r="M39" s="278">
        <v>67.459656701038412</v>
      </c>
      <c r="N39" s="278">
        <v>68.195156786195156</v>
      </c>
      <c r="O39" s="248"/>
    </row>
    <row r="40" spans="2:15" ht="15" customHeight="1">
      <c r="B40" s="245" t="s">
        <v>204</v>
      </c>
      <c r="C40" s="254" t="s">
        <v>240</v>
      </c>
      <c r="D40" s="254" t="s">
        <v>137</v>
      </c>
      <c r="E40" s="278">
        <v>5.6969340175630858</v>
      </c>
      <c r="F40" s="278">
        <v>5.7082833050693962</v>
      </c>
      <c r="G40" s="278">
        <v>5.753333585199206</v>
      </c>
      <c r="H40" s="278">
        <v>5.7289081359700091</v>
      </c>
      <c r="I40" s="278">
        <v>5.7287905881107184</v>
      </c>
      <c r="J40" s="278">
        <v>5.7124558851918685</v>
      </c>
      <c r="K40" s="278">
        <v>5.710454512843631</v>
      </c>
      <c r="L40" s="278">
        <v>5.7551362576088865</v>
      </c>
      <c r="M40" s="278">
        <v>5.7978874146801234</v>
      </c>
      <c r="N40" s="278">
        <v>5.8409561422395493</v>
      </c>
      <c r="O40" s="248"/>
    </row>
    <row r="41" spans="2:15" ht="15" customHeight="1">
      <c r="B41" s="245" t="s">
        <v>204</v>
      </c>
      <c r="C41" s="254" t="s">
        <v>241</v>
      </c>
      <c r="D41" s="254" t="s">
        <v>137</v>
      </c>
      <c r="E41" s="278">
        <v>50.922466694657906</v>
      </c>
      <c r="F41" s="278">
        <v>53.228971344167704</v>
      </c>
      <c r="G41" s="278">
        <v>54.412820692013433</v>
      </c>
      <c r="H41" s="278">
        <v>55.132923180514126</v>
      </c>
      <c r="I41" s="278">
        <v>55.239772248264579</v>
      </c>
      <c r="J41" s="278">
        <v>55.478235259252813</v>
      </c>
      <c r="K41" s="278">
        <v>55.911096528485842</v>
      </c>
      <c r="L41" s="278">
        <v>56.69804506216844</v>
      </c>
      <c r="M41" s="278">
        <v>57.422235470289216</v>
      </c>
      <c r="N41" s="278">
        <v>58.15567609624744</v>
      </c>
      <c r="O41" s="248"/>
    </row>
    <row r="42" spans="2:15" ht="15" customHeight="1">
      <c r="B42" s="245" t="s">
        <v>204</v>
      </c>
      <c r="C42" s="254" t="s">
        <v>242</v>
      </c>
      <c r="D42" s="254" t="s">
        <v>137</v>
      </c>
      <c r="E42" s="278">
        <v>61.59363731045309</v>
      </c>
      <c r="F42" s="278">
        <v>63.82346305950994</v>
      </c>
      <c r="G42" s="278">
        <v>64.31739723104306</v>
      </c>
      <c r="H42" s="278">
        <v>65.781804537975191</v>
      </c>
      <c r="I42" s="278">
        <v>66.557087169588968</v>
      </c>
      <c r="J42" s="278">
        <v>67.495462800572284</v>
      </c>
      <c r="K42" s="278">
        <v>68.675793791747495</v>
      </c>
      <c r="L42" s="278">
        <v>70.295500987814151</v>
      </c>
      <c r="M42" s="278">
        <v>71.864419555902913</v>
      </c>
      <c r="N42" s="278">
        <v>73.468354667564228</v>
      </c>
      <c r="O42" s="248"/>
    </row>
    <row r="43" spans="2:15" ht="15" customHeight="1">
      <c r="B43" s="245" t="s">
        <v>204</v>
      </c>
      <c r="C43" s="254" t="s">
        <v>243</v>
      </c>
      <c r="D43" s="254" t="s">
        <v>138</v>
      </c>
      <c r="E43" s="278">
        <v>24.758217650106047</v>
      </c>
      <c r="F43" s="278">
        <v>24.656314843631005</v>
      </c>
      <c r="G43" s="278">
        <v>24.439586029042566</v>
      </c>
      <c r="H43" s="278">
        <v>24.07720520853907</v>
      </c>
      <c r="I43" s="278">
        <v>23.70775663783974</v>
      </c>
      <c r="J43" s="278">
        <v>23.267611427027568</v>
      </c>
      <c r="K43" s="278">
        <v>22.817256177353009</v>
      </c>
      <c r="L43" s="278">
        <v>22.427629168539681</v>
      </c>
      <c r="M43" s="278">
        <v>22.485442420586271</v>
      </c>
      <c r="N43" s="278">
        <v>22.543404701854232</v>
      </c>
      <c r="O43" s="248"/>
    </row>
    <row r="44" spans="2:15" ht="15" customHeight="1">
      <c r="B44" s="245" t="s">
        <v>204</v>
      </c>
      <c r="C44" s="254" t="s">
        <v>244</v>
      </c>
      <c r="D44" s="254" t="s">
        <v>137</v>
      </c>
      <c r="E44" s="278">
        <v>76.802344462114092</v>
      </c>
      <c r="F44" s="278">
        <v>82.829303704704017</v>
      </c>
      <c r="G44" s="278">
        <v>85.834795244635558</v>
      </c>
      <c r="H44" s="278">
        <v>87.326814041732064</v>
      </c>
      <c r="I44" s="278">
        <v>88.035007098681106</v>
      </c>
      <c r="J44" s="278">
        <v>89.243370599420558</v>
      </c>
      <c r="K44" s="278">
        <v>90.129674202403294</v>
      </c>
      <c r="L44" s="278">
        <v>92.047210371895545</v>
      </c>
      <c r="M44" s="278">
        <v>94.276757366241782</v>
      </c>
      <c r="N44" s="278">
        <v>96.560307950484045</v>
      </c>
      <c r="O44" s="248"/>
    </row>
    <row r="45" spans="2:15">
      <c r="C45" s="249"/>
      <c r="D45" s="249"/>
      <c r="E45" s="250">
        <f t="shared" ref="E45:N45" si="1">SUM(E6:E44)</f>
        <v>1662.9818289400678</v>
      </c>
      <c r="F45" s="250">
        <f t="shared" si="1"/>
        <v>1718.7527952685305</v>
      </c>
      <c r="G45" s="250">
        <f t="shared" si="1"/>
        <v>1750.4029107945082</v>
      </c>
      <c r="H45" s="250">
        <f t="shared" si="1"/>
        <v>1773.3382911791546</v>
      </c>
      <c r="I45" s="250">
        <f t="shared" si="1"/>
        <v>1788.9312452481627</v>
      </c>
      <c r="J45" s="250">
        <f t="shared" si="1"/>
        <v>1800.7735833267161</v>
      </c>
      <c r="K45" s="250">
        <f t="shared" si="1"/>
        <v>1822.0386754821016</v>
      </c>
      <c r="L45" s="250">
        <f t="shared" si="1"/>
        <v>1855.9776842797867</v>
      </c>
      <c r="M45" s="250">
        <f t="shared" si="1"/>
        <v>1889.0494946185304</v>
      </c>
      <c r="N45" s="250">
        <f t="shared" si="1"/>
        <v>1923.0787135502967</v>
      </c>
    </row>
    <row r="48" spans="2:15">
      <c r="E48" s="24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O62"/>
  <sheetViews>
    <sheetView showGridLines="0" zoomScaleNormal="100" workbookViewId="0">
      <selection activeCell="A2" sqref="A2"/>
    </sheetView>
  </sheetViews>
  <sheetFormatPr defaultColWidth="8.7109375" defaultRowHeight="12.75"/>
  <cols>
    <col min="1" max="1" width="8.7109375" style="251"/>
    <col min="2" max="2" width="21" style="251" customWidth="1"/>
    <col min="3" max="3" width="18.85546875" style="251" bestFit="1" customWidth="1"/>
    <col min="4" max="4" width="45.42578125" style="251" customWidth="1"/>
    <col min="5" max="14" width="11.28515625" style="251" customWidth="1"/>
    <col min="15" max="15" width="12" style="251" customWidth="1"/>
    <col min="16" max="16384" width="8.7109375" style="251"/>
  </cols>
  <sheetData>
    <row r="1" spans="1:15" s="241" customFormat="1" ht="21">
      <c r="A1" s="238" t="s">
        <v>123</v>
      </c>
      <c r="B1" s="239"/>
      <c r="C1" s="240"/>
      <c r="D1" s="240"/>
      <c r="E1" s="240"/>
      <c r="F1" s="240"/>
      <c r="G1" s="240"/>
      <c r="H1" s="240"/>
      <c r="I1" s="239"/>
      <c r="J1" s="239"/>
      <c r="K1" s="239"/>
      <c r="L1" s="239"/>
      <c r="M1" s="239"/>
      <c r="N1" s="239"/>
      <c r="O1" s="239"/>
    </row>
    <row r="2" spans="1:15" s="241" customFormat="1" ht="15.75">
      <c r="A2" s="242" t="s">
        <v>205</v>
      </c>
      <c r="B2" s="243"/>
      <c r="C2" s="244"/>
      <c r="D2" s="244"/>
      <c r="E2" s="244"/>
      <c r="F2" s="244"/>
      <c r="G2" s="244"/>
      <c r="H2" s="244"/>
      <c r="I2" s="243"/>
      <c r="J2" s="243"/>
      <c r="K2" s="243"/>
      <c r="L2" s="243"/>
      <c r="M2" s="243"/>
      <c r="N2" s="243"/>
      <c r="O2" s="243"/>
    </row>
    <row r="4" spans="1:15">
      <c r="M4" s="252"/>
    </row>
    <row r="5" spans="1:15">
      <c r="B5" s="253" t="s">
        <v>134</v>
      </c>
      <c r="C5" s="253" t="s">
        <v>139</v>
      </c>
      <c r="D5" s="246" t="s">
        <v>140</v>
      </c>
      <c r="E5" s="246">
        <v>2016</v>
      </c>
      <c r="F5" s="246">
        <f>E5+1</f>
        <v>2017</v>
      </c>
      <c r="G5" s="246">
        <f>F5+1</f>
        <v>2018</v>
      </c>
      <c r="H5" s="246">
        <f t="shared" ref="H5:N5" si="0">G5+1</f>
        <v>2019</v>
      </c>
      <c r="I5" s="246">
        <f t="shared" si="0"/>
        <v>2020</v>
      </c>
      <c r="J5" s="246">
        <f t="shared" si="0"/>
        <v>2021</v>
      </c>
      <c r="K5" s="246">
        <f t="shared" si="0"/>
        <v>2022</v>
      </c>
      <c r="L5" s="246">
        <f t="shared" si="0"/>
        <v>2023</v>
      </c>
      <c r="M5" s="246">
        <f t="shared" si="0"/>
        <v>2024</v>
      </c>
      <c r="N5" s="246">
        <f t="shared" si="0"/>
        <v>2025</v>
      </c>
      <c r="O5" s="246" t="s">
        <v>141</v>
      </c>
    </row>
    <row r="6" spans="1:15">
      <c r="B6" s="249" t="s">
        <v>204</v>
      </c>
      <c r="C6" s="249" t="s">
        <v>4</v>
      </c>
      <c r="D6" s="254" t="s">
        <v>154</v>
      </c>
      <c r="E6" s="279">
        <v>0.10357864404865794</v>
      </c>
      <c r="F6" s="279">
        <v>0.9322077964379214</v>
      </c>
      <c r="G6" s="279">
        <v>0</v>
      </c>
      <c r="H6" s="279">
        <v>0</v>
      </c>
      <c r="I6" s="279">
        <v>0</v>
      </c>
      <c r="J6" s="279">
        <v>0</v>
      </c>
      <c r="K6" s="279">
        <v>0</v>
      </c>
      <c r="L6" s="279">
        <v>0</v>
      </c>
      <c r="M6" s="279">
        <v>0</v>
      </c>
      <c r="N6" s="279">
        <v>0</v>
      </c>
      <c r="O6" s="279">
        <v>0</v>
      </c>
    </row>
    <row r="7" spans="1:15">
      <c r="B7" s="249" t="s">
        <v>204</v>
      </c>
      <c r="C7" s="249" t="s">
        <v>142</v>
      </c>
      <c r="D7" s="254" t="s">
        <v>155</v>
      </c>
      <c r="E7" s="279">
        <v>0</v>
      </c>
      <c r="F7" s="279">
        <v>0</v>
      </c>
      <c r="G7" s="279">
        <v>0</v>
      </c>
      <c r="H7" s="279">
        <v>0</v>
      </c>
      <c r="I7" s="279">
        <v>0</v>
      </c>
      <c r="J7" s="279">
        <v>0</v>
      </c>
      <c r="K7" s="279">
        <v>0</v>
      </c>
      <c r="L7" s="279">
        <v>0</v>
      </c>
      <c r="M7" s="279">
        <v>0</v>
      </c>
      <c r="N7" s="279">
        <v>0</v>
      </c>
      <c r="O7" s="279">
        <v>0</v>
      </c>
    </row>
    <row r="8" spans="1:15">
      <c r="B8" s="249" t="s">
        <v>204</v>
      </c>
      <c r="C8" s="249" t="s">
        <v>142</v>
      </c>
      <c r="D8" s="254" t="s">
        <v>156</v>
      </c>
      <c r="E8" s="279">
        <v>0</v>
      </c>
      <c r="F8" s="279">
        <v>0</v>
      </c>
      <c r="G8" s="279">
        <v>0</v>
      </c>
      <c r="H8" s="279">
        <v>0</v>
      </c>
      <c r="I8" s="279">
        <v>0</v>
      </c>
      <c r="J8" s="279">
        <v>0</v>
      </c>
      <c r="K8" s="279">
        <v>0</v>
      </c>
      <c r="L8" s="279">
        <v>0</v>
      </c>
      <c r="M8" s="279">
        <v>0</v>
      </c>
      <c r="N8" s="279">
        <v>0</v>
      </c>
      <c r="O8" s="279">
        <v>0</v>
      </c>
    </row>
    <row r="9" spans="1:15">
      <c r="B9" s="249" t="s">
        <v>204</v>
      </c>
      <c r="C9" s="249" t="s">
        <v>142</v>
      </c>
      <c r="D9" s="254" t="s">
        <v>157</v>
      </c>
      <c r="E9" s="279">
        <v>3.7139175289575288</v>
      </c>
      <c r="F9" s="279">
        <v>3.1780471042471046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0</v>
      </c>
      <c r="O9" s="279">
        <v>0</v>
      </c>
    </row>
    <row r="10" spans="1:15">
      <c r="B10" s="249" t="s">
        <v>204</v>
      </c>
      <c r="C10" s="249" t="s">
        <v>142</v>
      </c>
      <c r="D10" s="254" t="s">
        <v>158</v>
      </c>
      <c r="E10" s="279">
        <v>0</v>
      </c>
      <c r="F10" s="279">
        <v>0.31073593214597378</v>
      </c>
      <c r="G10" s="279">
        <v>0.31073593214597378</v>
      </c>
      <c r="H10" s="279">
        <v>0</v>
      </c>
      <c r="I10" s="279">
        <v>0</v>
      </c>
      <c r="J10" s="279">
        <v>0</v>
      </c>
      <c r="K10" s="279">
        <v>0</v>
      </c>
      <c r="L10" s="279">
        <v>0</v>
      </c>
      <c r="M10" s="279">
        <v>0</v>
      </c>
      <c r="N10" s="279">
        <v>0</v>
      </c>
      <c r="O10" s="279">
        <v>0</v>
      </c>
    </row>
    <row r="11" spans="1:15">
      <c r="B11" s="249" t="s">
        <v>204</v>
      </c>
      <c r="C11" s="249" t="s">
        <v>142</v>
      </c>
      <c r="D11" s="254" t="s">
        <v>159</v>
      </c>
      <c r="E11" s="279">
        <v>0</v>
      </c>
      <c r="F11" s="279">
        <v>0.16572583047785269</v>
      </c>
      <c r="G11" s="279">
        <v>0</v>
      </c>
      <c r="H11" s="279">
        <v>0</v>
      </c>
      <c r="I11" s="279">
        <v>0</v>
      </c>
      <c r="J11" s="279">
        <v>0</v>
      </c>
      <c r="K11" s="279">
        <v>0</v>
      </c>
      <c r="L11" s="279">
        <v>0</v>
      </c>
      <c r="M11" s="279">
        <v>0</v>
      </c>
      <c r="N11" s="279">
        <v>0</v>
      </c>
      <c r="O11" s="279">
        <v>0</v>
      </c>
    </row>
    <row r="12" spans="1:15">
      <c r="B12" s="249" t="s">
        <v>204</v>
      </c>
      <c r="C12" s="249" t="s">
        <v>4</v>
      </c>
      <c r="D12" s="254" t="s">
        <v>160</v>
      </c>
      <c r="E12" s="279">
        <v>3.0977987508208642</v>
      </c>
      <c r="F12" s="279">
        <v>3.0977987508208642</v>
      </c>
      <c r="G12" s="279">
        <v>3.0977987508208642</v>
      </c>
      <c r="H12" s="279">
        <v>3.0977987508208642</v>
      </c>
      <c r="I12" s="279">
        <v>3.0977987508208642</v>
      </c>
      <c r="J12" s="279">
        <v>3.0977987508208642</v>
      </c>
      <c r="K12" s="279">
        <v>3.0977987508208642</v>
      </c>
      <c r="L12" s="279">
        <v>3.0977987508208642</v>
      </c>
      <c r="M12" s="279">
        <v>3.0977987508208642</v>
      </c>
      <c r="N12" s="279">
        <v>3.0977987508208642</v>
      </c>
      <c r="O12" s="279">
        <v>0</v>
      </c>
    </row>
    <row r="13" spans="1:15">
      <c r="B13" s="249" t="s">
        <v>204</v>
      </c>
      <c r="C13" s="249" t="s">
        <v>4</v>
      </c>
      <c r="D13" s="254" t="s">
        <v>161</v>
      </c>
      <c r="E13" s="279">
        <v>3.0977987508208642</v>
      </c>
      <c r="F13" s="279">
        <v>3.0977987508208642</v>
      </c>
      <c r="G13" s="279">
        <v>3.0977987508208642</v>
      </c>
      <c r="H13" s="279">
        <v>3.0977987508208642</v>
      </c>
      <c r="I13" s="279">
        <v>3.0977987508208642</v>
      </c>
      <c r="J13" s="279">
        <v>3.0977987508208642</v>
      </c>
      <c r="K13" s="279">
        <v>3.0977987508208642</v>
      </c>
      <c r="L13" s="279">
        <v>3.0977987508208642</v>
      </c>
      <c r="M13" s="279">
        <v>3.0977987508208642</v>
      </c>
      <c r="N13" s="279">
        <v>3.0977987508208642</v>
      </c>
      <c r="O13" s="279">
        <v>0</v>
      </c>
    </row>
    <row r="14" spans="1:15">
      <c r="B14" s="249" t="s">
        <v>204</v>
      </c>
      <c r="C14" s="249" t="s">
        <v>4</v>
      </c>
      <c r="D14" s="254" t="s">
        <v>162</v>
      </c>
      <c r="E14" s="279">
        <v>0.31073593214597378</v>
      </c>
      <c r="F14" s="279">
        <v>0.31073593214597378</v>
      </c>
      <c r="G14" s="279">
        <v>0.31073593214597378</v>
      </c>
      <c r="H14" s="279">
        <v>0.31073593214597378</v>
      </c>
      <c r="I14" s="279">
        <v>0.31073593214597378</v>
      </c>
      <c r="J14" s="279">
        <v>0.31073593214597378</v>
      </c>
      <c r="K14" s="279">
        <v>0.31073593214597378</v>
      </c>
      <c r="L14" s="279">
        <v>0.31073593214597378</v>
      </c>
      <c r="M14" s="279">
        <v>0.31073593214597378</v>
      </c>
      <c r="N14" s="279">
        <v>0.31073593214597378</v>
      </c>
      <c r="O14" s="279">
        <v>0</v>
      </c>
    </row>
    <row r="15" spans="1:15">
      <c r="B15" s="249" t="s">
        <v>204</v>
      </c>
      <c r="C15" s="249" t="s">
        <v>4</v>
      </c>
      <c r="D15" s="254" t="s">
        <v>163</v>
      </c>
      <c r="E15" s="279">
        <v>5.1789322024328968E-2</v>
      </c>
      <c r="F15" s="279">
        <v>5.1789322024328968E-2</v>
      </c>
      <c r="G15" s="279">
        <v>5.1789322024328968E-2</v>
      </c>
      <c r="H15" s="279">
        <v>5.1789322024328968E-2</v>
      </c>
      <c r="I15" s="279">
        <v>5.1789322024328968E-2</v>
      </c>
      <c r="J15" s="279">
        <v>5.1789322024328968E-2</v>
      </c>
      <c r="K15" s="279">
        <v>5.1789322024328968E-2</v>
      </c>
      <c r="L15" s="279">
        <v>5.1789322024328968E-2</v>
      </c>
      <c r="M15" s="279">
        <v>5.1789322024328968E-2</v>
      </c>
      <c r="N15" s="279">
        <v>5.1789322024328968E-2</v>
      </c>
      <c r="O15" s="279">
        <v>0</v>
      </c>
    </row>
    <row r="16" spans="1:15">
      <c r="B16" s="249" t="s">
        <v>204</v>
      </c>
      <c r="C16" s="249" t="s">
        <v>145</v>
      </c>
      <c r="D16" s="254" t="s">
        <v>164</v>
      </c>
      <c r="E16" s="279">
        <v>1.3361645082276881</v>
      </c>
      <c r="F16" s="279">
        <v>1.3361645082276881</v>
      </c>
      <c r="G16" s="279">
        <v>1.3361645082276881</v>
      </c>
      <c r="H16" s="279">
        <v>1.3361645082276881</v>
      </c>
      <c r="I16" s="279">
        <v>1.3361645082276881</v>
      </c>
      <c r="J16" s="279">
        <v>1.3361645082276881</v>
      </c>
      <c r="K16" s="279">
        <v>1.3361645082276881</v>
      </c>
      <c r="L16" s="279">
        <v>1.3361645082276881</v>
      </c>
      <c r="M16" s="279">
        <v>1.3361645082276881</v>
      </c>
      <c r="N16" s="279">
        <v>1.3361645082276881</v>
      </c>
      <c r="O16" s="279">
        <v>0</v>
      </c>
    </row>
    <row r="17" spans="2:15">
      <c r="B17" s="249" t="s">
        <v>204</v>
      </c>
      <c r="C17" s="249" t="s">
        <v>144</v>
      </c>
      <c r="D17" s="254" t="s">
        <v>165</v>
      </c>
      <c r="E17" s="279">
        <v>1.7711948132320516</v>
      </c>
      <c r="F17" s="279">
        <v>1.7711948132320516</v>
      </c>
      <c r="G17" s="279">
        <v>1.7711948132320516</v>
      </c>
      <c r="H17" s="279">
        <v>1.7711948132320516</v>
      </c>
      <c r="I17" s="279">
        <v>1.7711948132320516</v>
      </c>
      <c r="J17" s="279">
        <v>1.7711948132320516</v>
      </c>
      <c r="K17" s="279">
        <v>1.7711948132320516</v>
      </c>
      <c r="L17" s="279">
        <v>1.7711948132320516</v>
      </c>
      <c r="M17" s="279">
        <v>1.7711948132320516</v>
      </c>
      <c r="N17" s="279">
        <v>1.7711948132320516</v>
      </c>
      <c r="O17" s="279">
        <v>0</v>
      </c>
    </row>
    <row r="18" spans="2:15">
      <c r="B18" s="249" t="s">
        <v>204</v>
      </c>
      <c r="C18" s="249" t="s">
        <v>4</v>
      </c>
      <c r="D18" s="254" t="s">
        <v>166</v>
      </c>
      <c r="E18" s="279">
        <v>0</v>
      </c>
      <c r="F18" s="279">
        <v>0</v>
      </c>
      <c r="G18" s="279">
        <v>0</v>
      </c>
      <c r="H18" s="279">
        <v>0</v>
      </c>
      <c r="I18" s="279">
        <v>0</v>
      </c>
      <c r="J18" s="279">
        <v>0</v>
      </c>
      <c r="K18" s="279">
        <v>5.1789322024329003</v>
      </c>
      <c r="L18" s="279">
        <v>5.1789322024329003</v>
      </c>
      <c r="M18" s="279">
        <v>0</v>
      </c>
      <c r="N18" s="279">
        <v>0</v>
      </c>
      <c r="O18" s="279">
        <v>0</v>
      </c>
    </row>
    <row r="19" spans="2:15">
      <c r="B19" s="249" t="s">
        <v>204</v>
      </c>
      <c r="C19" s="249" t="s">
        <v>4</v>
      </c>
      <c r="D19" s="254" t="s">
        <v>167</v>
      </c>
      <c r="E19" s="279">
        <v>0</v>
      </c>
      <c r="F19" s="279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0.5</v>
      </c>
      <c r="L19" s="279">
        <v>2.0894661012164502</v>
      </c>
      <c r="M19" s="279">
        <v>0</v>
      </c>
      <c r="N19" s="279">
        <v>0</v>
      </c>
      <c r="O19" s="279">
        <v>-2.2363570874142069</v>
      </c>
    </row>
    <row r="20" spans="2:15">
      <c r="B20" s="249" t="s">
        <v>204</v>
      </c>
      <c r="C20" s="249" t="s">
        <v>4</v>
      </c>
      <c r="D20" s="254" t="s">
        <v>168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9">
        <v>0</v>
      </c>
      <c r="L20" s="279">
        <v>2.0715728809731586</v>
      </c>
      <c r="M20" s="279">
        <v>0</v>
      </c>
      <c r="N20" s="279">
        <v>0</v>
      </c>
      <c r="O20" s="279">
        <v>-1.7890856699313642</v>
      </c>
    </row>
    <row r="21" spans="2:15">
      <c r="B21" s="249" t="s">
        <v>204</v>
      </c>
      <c r="C21" s="249" t="s">
        <v>4</v>
      </c>
      <c r="D21" s="254" t="s">
        <v>169</v>
      </c>
      <c r="E21" s="279">
        <v>0</v>
      </c>
      <c r="F21" s="279">
        <v>0</v>
      </c>
      <c r="G21" s="279">
        <v>0</v>
      </c>
      <c r="H21" s="279">
        <v>0</v>
      </c>
      <c r="I21" s="279">
        <v>0</v>
      </c>
      <c r="J21" s="279">
        <v>0</v>
      </c>
      <c r="K21" s="279">
        <v>0</v>
      </c>
      <c r="L21" s="279">
        <v>0.82862915238926349</v>
      </c>
      <c r="M21" s="279">
        <v>0</v>
      </c>
      <c r="N21" s="279">
        <v>0</v>
      </c>
      <c r="O21" s="279">
        <v>0</v>
      </c>
    </row>
    <row r="22" spans="2:15">
      <c r="B22" s="249" t="s">
        <v>204</v>
      </c>
      <c r="C22" s="249" t="s">
        <v>142</v>
      </c>
      <c r="D22" s="254" t="s">
        <v>170</v>
      </c>
      <c r="E22" s="279">
        <v>0</v>
      </c>
      <c r="F22" s="279">
        <v>0</v>
      </c>
      <c r="G22" s="279">
        <v>0</v>
      </c>
      <c r="H22" s="279">
        <v>0</v>
      </c>
      <c r="I22" s="279">
        <v>0</v>
      </c>
      <c r="J22" s="279">
        <v>0</v>
      </c>
      <c r="K22" s="279">
        <v>0</v>
      </c>
      <c r="L22" s="279">
        <v>5.6968254226761861</v>
      </c>
      <c r="M22" s="279">
        <v>0</v>
      </c>
      <c r="N22" s="279">
        <v>0</v>
      </c>
      <c r="O22" s="279">
        <v>-1.8601878931187545</v>
      </c>
    </row>
    <row r="23" spans="2:15">
      <c r="B23" s="249" t="s">
        <v>204</v>
      </c>
      <c r="C23" s="249" t="s">
        <v>142</v>
      </c>
      <c r="D23" s="254" t="s">
        <v>171</v>
      </c>
      <c r="E23" s="279">
        <v>0</v>
      </c>
      <c r="F23" s="279">
        <v>0</v>
      </c>
      <c r="G23" s="279">
        <v>0</v>
      </c>
      <c r="H23" s="279">
        <v>0</v>
      </c>
      <c r="I23" s="279">
        <v>0</v>
      </c>
      <c r="J23" s="279">
        <v>9.3220779643791989</v>
      </c>
      <c r="K23" s="279">
        <v>9.3220779643791989</v>
      </c>
      <c r="L23" s="279">
        <v>9.3220779643791989</v>
      </c>
      <c r="M23" s="279">
        <v>0</v>
      </c>
      <c r="N23" s="279">
        <v>0</v>
      </c>
      <c r="O23" s="279">
        <v>0</v>
      </c>
    </row>
    <row r="24" spans="2:15">
      <c r="B24" s="249" t="s">
        <v>204</v>
      </c>
      <c r="C24" s="249" t="s">
        <v>142</v>
      </c>
      <c r="D24" s="254" t="s">
        <v>172</v>
      </c>
      <c r="E24" s="279">
        <v>0</v>
      </c>
      <c r="F24" s="279">
        <v>0</v>
      </c>
      <c r="G24" s="279">
        <v>0</v>
      </c>
      <c r="H24" s="279">
        <v>0</v>
      </c>
      <c r="I24" s="279">
        <v>0</v>
      </c>
      <c r="J24" s="279">
        <v>0</v>
      </c>
      <c r="K24" s="279">
        <v>9.3220779643792131</v>
      </c>
      <c r="L24" s="279">
        <v>0</v>
      </c>
      <c r="M24" s="279">
        <v>0</v>
      </c>
      <c r="N24" s="279">
        <v>0</v>
      </c>
      <c r="O24" s="279">
        <v>-6.8439589055150716</v>
      </c>
    </row>
    <row r="25" spans="2:15">
      <c r="B25" s="249" t="s">
        <v>204</v>
      </c>
      <c r="C25" s="249" t="s">
        <v>142</v>
      </c>
      <c r="D25" s="254" t="s">
        <v>173</v>
      </c>
      <c r="E25" s="279">
        <v>0</v>
      </c>
      <c r="F25" s="279">
        <v>0</v>
      </c>
      <c r="G25" s="279">
        <v>0</v>
      </c>
      <c r="H25" s="279">
        <v>0</v>
      </c>
      <c r="I25" s="279">
        <v>0</v>
      </c>
      <c r="J25" s="279">
        <v>0</v>
      </c>
      <c r="K25" s="279">
        <v>5.4378788125545494</v>
      </c>
      <c r="L25" s="279">
        <v>5.4378788125545494</v>
      </c>
      <c r="M25" s="279">
        <v>5.4378788125545494</v>
      </c>
      <c r="N25" s="279">
        <v>5.4378788125545494</v>
      </c>
      <c r="O25" s="279">
        <v>-9.7559573955608272</v>
      </c>
    </row>
    <row r="26" spans="2:15">
      <c r="B26" s="249" t="s">
        <v>204</v>
      </c>
      <c r="C26" s="249" t="s">
        <v>142</v>
      </c>
      <c r="D26" s="254" t="s">
        <v>174</v>
      </c>
      <c r="E26" s="279">
        <v>0</v>
      </c>
      <c r="F26" s="279">
        <v>0</v>
      </c>
      <c r="G26" s="279">
        <v>0</v>
      </c>
      <c r="H26" s="279">
        <v>0</v>
      </c>
      <c r="I26" s="279">
        <v>0</v>
      </c>
      <c r="J26" s="279">
        <v>0</v>
      </c>
      <c r="K26" s="279">
        <v>0</v>
      </c>
      <c r="L26" s="279">
        <v>3.3766637959862487</v>
      </c>
      <c r="M26" s="279">
        <v>0</v>
      </c>
      <c r="N26" s="279">
        <v>0</v>
      </c>
      <c r="O26" s="279">
        <v>-1.5434167434153809</v>
      </c>
    </row>
    <row r="27" spans="2:15">
      <c r="B27" s="249" t="s">
        <v>204</v>
      </c>
      <c r="C27" s="249" t="s">
        <v>142</v>
      </c>
      <c r="D27" s="254" t="s">
        <v>175</v>
      </c>
      <c r="E27" s="279">
        <v>0</v>
      </c>
      <c r="F27" s="279">
        <v>0</v>
      </c>
      <c r="G27" s="279">
        <v>0</v>
      </c>
      <c r="H27" s="279">
        <v>0</v>
      </c>
      <c r="I27" s="279">
        <v>0</v>
      </c>
      <c r="J27" s="279">
        <v>0</v>
      </c>
      <c r="K27" s="279">
        <v>0</v>
      </c>
      <c r="L27" s="279">
        <v>0</v>
      </c>
      <c r="M27" s="279">
        <v>0</v>
      </c>
      <c r="N27" s="279">
        <v>0</v>
      </c>
      <c r="O27" s="279">
        <v>0</v>
      </c>
    </row>
    <row r="28" spans="2:15">
      <c r="B28" s="249" t="s">
        <v>204</v>
      </c>
      <c r="C28" s="249" t="s">
        <v>142</v>
      </c>
      <c r="D28" s="254" t="s">
        <v>176</v>
      </c>
      <c r="E28" s="279">
        <v>0</v>
      </c>
      <c r="F28" s="279">
        <v>0</v>
      </c>
      <c r="G28" s="279">
        <v>0</v>
      </c>
      <c r="H28" s="279">
        <v>0</v>
      </c>
      <c r="I28" s="279">
        <v>0</v>
      </c>
      <c r="J28" s="279">
        <v>0</v>
      </c>
      <c r="K28" s="279">
        <v>0</v>
      </c>
      <c r="L28" s="279">
        <v>0</v>
      </c>
      <c r="M28" s="279">
        <v>0</v>
      </c>
      <c r="N28" s="279">
        <v>0</v>
      </c>
      <c r="O28" s="279">
        <v>0</v>
      </c>
    </row>
    <row r="29" spans="2:15">
      <c r="B29" s="249" t="s">
        <v>204</v>
      </c>
      <c r="C29" s="249" t="s">
        <v>142</v>
      </c>
      <c r="D29" s="254" t="s">
        <v>177</v>
      </c>
      <c r="E29" s="279">
        <v>0</v>
      </c>
      <c r="F29" s="279">
        <v>0</v>
      </c>
      <c r="G29" s="279">
        <v>0</v>
      </c>
      <c r="H29" s="279">
        <v>0</v>
      </c>
      <c r="I29" s="279">
        <v>0</v>
      </c>
      <c r="J29" s="279">
        <v>0</v>
      </c>
      <c r="K29" s="279">
        <v>0</v>
      </c>
      <c r="L29" s="279">
        <v>0</v>
      </c>
      <c r="M29" s="279">
        <v>10.539127031950949</v>
      </c>
      <c r="N29" s="279">
        <v>10.539127031950949</v>
      </c>
      <c r="O29" s="279">
        <v>-7.4125193458055012</v>
      </c>
    </row>
    <row r="30" spans="2:15">
      <c r="B30" s="249" t="s">
        <v>204</v>
      </c>
      <c r="C30" s="249" t="s">
        <v>142</v>
      </c>
      <c r="D30" s="254" t="s">
        <v>178</v>
      </c>
      <c r="E30" s="279">
        <v>0</v>
      </c>
      <c r="F30" s="279">
        <v>0</v>
      </c>
      <c r="G30" s="279">
        <v>0</v>
      </c>
      <c r="H30" s="279">
        <v>0</v>
      </c>
      <c r="I30" s="279">
        <v>0</v>
      </c>
      <c r="J30" s="279">
        <v>0</v>
      </c>
      <c r="K30" s="279">
        <v>0</v>
      </c>
      <c r="L30" s="279">
        <v>0</v>
      </c>
      <c r="M30" s="279">
        <v>0</v>
      </c>
      <c r="N30" s="279">
        <v>0</v>
      </c>
      <c r="O30" s="279">
        <v>0</v>
      </c>
    </row>
    <row r="31" spans="2:15">
      <c r="B31" s="249" t="s">
        <v>204</v>
      </c>
      <c r="C31" s="249" t="s">
        <v>142</v>
      </c>
      <c r="D31" s="254" t="s">
        <v>179</v>
      </c>
      <c r="E31" s="279">
        <v>0</v>
      </c>
      <c r="F31" s="279">
        <v>0</v>
      </c>
      <c r="G31" s="279">
        <v>0</v>
      </c>
      <c r="H31" s="279">
        <v>0</v>
      </c>
      <c r="I31" s="279">
        <v>0</v>
      </c>
      <c r="J31" s="279">
        <v>0</v>
      </c>
      <c r="K31" s="279">
        <v>0</v>
      </c>
      <c r="L31" s="279">
        <v>0</v>
      </c>
      <c r="M31" s="279">
        <v>0</v>
      </c>
      <c r="N31" s="279">
        <v>0</v>
      </c>
      <c r="O31" s="279">
        <v>0</v>
      </c>
    </row>
    <row r="32" spans="2:15">
      <c r="B32" s="249" t="s">
        <v>204</v>
      </c>
      <c r="C32" s="249" t="s">
        <v>142</v>
      </c>
      <c r="D32" s="254" t="s">
        <v>180</v>
      </c>
      <c r="E32" s="279">
        <v>0</v>
      </c>
      <c r="F32" s="279">
        <v>0</v>
      </c>
      <c r="G32" s="279">
        <v>0</v>
      </c>
      <c r="H32" s="279">
        <v>0</v>
      </c>
      <c r="I32" s="279">
        <v>0</v>
      </c>
      <c r="J32" s="279">
        <v>0</v>
      </c>
      <c r="K32" s="279">
        <v>0</v>
      </c>
      <c r="L32" s="279">
        <v>0</v>
      </c>
      <c r="M32" s="279">
        <v>0</v>
      </c>
      <c r="N32" s="279">
        <v>0</v>
      </c>
      <c r="O32" s="279">
        <v>0</v>
      </c>
    </row>
    <row r="33" spans="2:15">
      <c r="B33" s="249" t="s">
        <v>204</v>
      </c>
      <c r="C33" s="249" t="s">
        <v>4</v>
      </c>
      <c r="D33" s="254" t="s">
        <v>181</v>
      </c>
      <c r="E33" s="279">
        <v>0</v>
      </c>
      <c r="F33" s="279">
        <v>0</v>
      </c>
      <c r="G33" s="279">
        <v>0</v>
      </c>
      <c r="H33" s="279">
        <v>0</v>
      </c>
      <c r="I33" s="279">
        <v>0</v>
      </c>
      <c r="J33" s="279">
        <v>3.1073593214597381</v>
      </c>
      <c r="K33" s="279">
        <v>0</v>
      </c>
      <c r="L33" s="279">
        <v>0</v>
      </c>
      <c r="M33" s="279">
        <v>0</v>
      </c>
      <c r="N33" s="279">
        <v>0</v>
      </c>
      <c r="O33" s="279">
        <v>0</v>
      </c>
    </row>
    <row r="34" spans="2:15">
      <c r="B34" s="249" t="s">
        <v>204</v>
      </c>
      <c r="C34" s="249" t="s">
        <v>4</v>
      </c>
      <c r="D34" s="254" t="s">
        <v>182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  <c r="K34" s="279">
        <v>2.1751515250218167</v>
      </c>
      <c r="L34" s="279">
        <v>0</v>
      </c>
      <c r="M34" s="279">
        <v>0</v>
      </c>
      <c r="N34" s="279">
        <v>0</v>
      </c>
      <c r="O34" s="279">
        <v>0</v>
      </c>
    </row>
    <row r="35" spans="2:15">
      <c r="B35" s="249" t="s">
        <v>204</v>
      </c>
      <c r="C35" s="249" t="s">
        <v>4</v>
      </c>
      <c r="D35" s="254" t="s">
        <v>183</v>
      </c>
      <c r="E35" s="279">
        <v>0</v>
      </c>
      <c r="F35" s="279">
        <v>0</v>
      </c>
      <c r="G35" s="279">
        <v>0</v>
      </c>
      <c r="H35" s="279">
        <v>0</v>
      </c>
      <c r="I35" s="279">
        <v>0</v>
      </c>
      <c r="J35" s="279">
        <v>0</v>
      </c>
      <c r="K35" s="279">
        <v>0</v>
      </c>
      <c r="L35" s="279">
        <v>1.657258304778527</v>
      </c>
      <c r="M35" s="279">
        <v>0</v>
      </c>
      <c r="N35" s="279">
        <v>0</v>
      </c>
      <c r="O35" s="279">
        <v>0</v>
      </c>
    </row>
    <row r="36" spans="2:15">
      <c r="B36" s="249" t="s">
        <v>204</v>
      </c>
      <c r="C36" s="249" t="s">
        <v>4</v>
      </c>
      <c r="D36" s="254" t="s">
        <v>184</v>
      </c>
      <c r="E36" s="279">
        <v>0</v>
      </c>
      <c r="F36" s="279">
        <v>0</v>
      </c>
      <c r="G36" s="279">
        <v>0</v>
      </c>
      <c r="H36" s="279">
        <v>0</v>
      </c>
      <c r="I36" s="279">
        <v>0</v>
      </c>
      <c r="J36" s="279">
        <v>0</v>
      </c>
      <c r="K36" s="279">
        <v>0</v>
      </c>
      <c r="L36" s="279">
        <v>3.5216738976543698</v>
      </c>
      <c r="M36" s="279">
        <v>0</v>
      </c>
      <c r="N36" s="279">
        <v>0</v>
      </c>
      <c r="O36" s="279">
        <v>0</v>
      </c>
    </row>
    <row r="37" spans="2:15">
      <c r="B37" s="249" t="s">
        <v>204</v>
      </c>
      <c r="C37" s="249" t="s">
        <v>4</v>
      </c>
      <c r="D37" s="254" t="s">
        <v>185</v>
      </c>
      <c r="E37" s="279">
        <v>0</v>
      </c>
      <c r="F37" s="279">
        <v>0</v>
      </c>
      <c r="G37" s="279">
        <v>0</v>
      </c>
      <c r="H37" s="279">
        <v>0</v>
      </c>
      <c r="I37" s="279">
        <v>0</v>
      </c>
      <c r="J37" s="279">
        <v>0</v>
      </c>
      <c r="K37" s="279">
        <v>0</v>
      </c>
      <c r="L37" s="279">
        <v>0</v>
      </c>
      <c r="M37" s="279">
        <v>3.4180952536057116</v>
      </c>
      <c r="N37" s="279">
        <v>0</v>
      </c>
      <c r="O37" s="279">
        <v>0</v>
      </c>
    </row>
    <row r="38" spans="2:15">
      <c r="B38" s="249" t="s">
        <v>204</v>
      </c>
      <c r="C38" s="249" t="s">
        <v>4</v>
      </c>
      <c r="D38" s="254" t="s">
        <v>186</v>
      </c>
      <c r="E38" s="279">
        <v>0</v>
      </c>
      <c r="F38" s="279">
        <v>0</v>
      </c>
      <c r="G38" s="279">
        <v>0</v>
      </c>
      <c r="H38" s="279">
        <v>0</v>
      </c>
      <c r="I38" s="279">
        <v>0</v>
      </c>
      <c r="J38" s="279">
        <v>0</v>
      </c>
      <c r="K38" s="279">
        <v>3.4180952536057116</v>
      </c>
      <c r="L38" s="279">
        <v>0</v>
      </c>
      <c r="M38" s="279">
        <v>0</v>
      </c>
      <c r="N38" s="279">
        <v>0</v>
      </c>
      <c r="O38" s="279">
        <v>0</v>
      </c>
    </row>
    <row r="39" spans="2:15">
      <c r="B39" s="249" t="s">
        <v>204</v>
      </c>
      <c r="C39" s="249" t="s">
        <v>4</v>
      </c>
      <c r="D39" s="254" t="s">
        <v>187</v>
      </c>
      <c r="E39" s="279">
        <v>0</v>
      </c>
      <c r="F39" s="279">
        <v>0</v>
      </c>
      <c r="G39" s="279">
        <v>0</v>
      </c>
      <c r="H39" s="279">
        <v>0</v>
      </c>
      <c r="I39" s="279">
        <v>0</v>
      </c>
      <c r="J39" s="279">
        <v>0</v>
      </c>
      <c r="K39" s="279">
        <v>0</v>
      </c>
      <c r="L39" s="279">
        <v>3.1073593214597381</v>
      </c>
      <c r="M39" s="279">
        <v>0</v>
      </c>
      <c r="N39" s="279">
        <v>0</v>
      </c>
      <c r="O39" s="279">
        <v>-1.0357864404865793</v>
      </c>
    </row>
    <row r="40" spans="2:15">
      <c r="B40" s="249" t="s">
        <v>204</v>
      </c>
      <c r="C40" s="249" t="s">
        <v>4</v>
      </c>
      <c r="D40" s="254" t="s">
        <v>188</v>
      </c>
      <c r="E40" s="279">
        <v>0</v>
      </c>
      <c r="F40" s="279">
        <v>0</v>
      </c>
      <c r="G40" s="279">
        <v>0</v>
      </c>
      <c r="H40" s="279">
        <v>0</v>
      </c>
      <c r="I40" s="279">
        <v>0</v>
      </c>
      <c r="J40" s="279">
        <v>0</v>
      </c>
      <c r="K40" s="279">
        <v>0</v>
      </c>
      <c r="L40" s="279">
        <v>0</v>
      </c>
      <c r="M40" s="279">
        <v>0</v>
      </c>
      <c r="N40" s="279">
        <v>2.7966233893137638</v>
      </c>
      <c r="O40" s="279">
        <v>-0.93220779643792118</v>
      </c>
    </row>
    <row r="41" spans="2:15">
      <c r="B41" s="249" t="s">
        <v>204</v>
      </c>
      <c r="C41" s="249" t="s">
        <v>4</v>
      </c>
      <c r="D41" s="254" t="s">
        <v>189</v>
      </c>
      <c r="E41" s="279">
        <v>0</v>
      </c>
      <c r="F41" s="279">
        <v>0</v>
      </c>
      <c r="G41" s="279">
        <v>0</v>
      </c>
      <c r="H41" s="279">
        <v>0</v>
      </c>
      <c r="I41" s="279">
        <v>0</v>
      </c>
      <c r="J41" s="279">
        <v>0</v>
      </c>
      <c r="K41" s="279">
        <v>0</v>
      </c>
      <c r="L41" s="279">
        <v>0</v>
      </c>
      <c r="M41" s="279">
        <v>0</v>
      </c>
      <c r="N41" s="279">
        <v>2.1751515250218167</v>
      </c>
      <c r="O41" s="279">
        <v>-0.72505050834060558</v>
      </c>
    </row>
    <row r="42" spans="2:15">
      <c r="B42" s="249" t="s">
        <v>204</v>
      </c>
      <c r="C42" s="249" t="s">
        <v>4</v>
      </c>
      <c r="D42" s="254" t="s">
        <v>190</v>
      </c>
      <c r="E42" s="279">
        <v>0</v>
      </c>
      <c r="F42" s="279">
        <v>0</v>
      </c>
      <c r="G42" s="279">
        <v>0</v>
      </c>
      <c r="H42" s="279">
        <v>0</v>
      </c>
      <c r="I42" s="279">
        <v>0</v>
      </c>
      <c r="J42" s="279">
        <v>0</v>
      </c>
      <c r="K42" s="279">
        <v>0</v>
      </c>
      <c r="L42" s="279">
        <v>0</v>
      </c>
      <c r="M42" s="279">
        <v>0</v>
      </c>
      <c r="N42" s="279">
        <v>0.62147186429194756</v>
      </c>
      <c r="O42" s="279">
        <v>-0.20715728809731584</v>
      </c>
    </row>
    <row r="43" spans="2:15">
      <c r="B43" s="249" t="s">
        <v>204</v>
      </c>
      <c r="C43" s="249" t="s">
        <v>4</v>
      </c>
      <c r="D43" s="254" t="s">
        <v>191</v>
      </c>
      <c r="E43" s="279">
        <v>0</v>
      </c>
      <c r="F43" s="279">
        <v>0</v>
      </c>
      <c r="G43" s="279">
        <v>0</v>
      </c>
      <c r="H43" s="279">
        <v>0</v>
      </c>
      <c r="I43" s="279">
        <v>0</v>
      </c>
      <c r="J43" s="279">
        <v>0</v>
      </c>
      <c r="K43" s="279">
        <v>0</v>
      </c>
      <c r="L43" s="279">
        <v>0</v>
      </c>
      <c r="M43" s="279">
        <v>0</v>
      </c>
      <c r="N43" s="279">
        <v>0</v>
      </c>
      <c r="O43" s="279">
        <v>0</v>
      </c>
    </row>
    <row r="44" spans="2:15">
      <c r="B44" s="249" t="s">
        <v>204</v>
      </c>
      <c r="C44" s="249" t="s">
        <v>4</v>
      </c>
      <c r="D44" s="254" t="s">
        <v>192</v>
      </c>
      <c r="E44" s="279">
        <v>0</v>
      </c>
      <c r="F44" s="279">
        <v>0</v>
      </c>
      <c r="G44" s="279">
        <v>0</v>
      </c>
      <c r="H44" s="279">
        <v>0</v>
      </c>
      <c r="I44" s="279">
        <v>0</v>
      </c>
      <c r="J44" s="279">
        <v>0</v>
      </c>
      <c r="K44" s="279">
        <v>0</v>
      </c>
      <c r="L44" s="279">
        <v>0</v>
      </c>
      <c r="M44" s="279">
        <v>0</v>
      </c>
      <c r="N44" s="279">
        <v>0</v>
      </c>
      <c r="O44" s="279">
        <v>0</v>
      </c>
    </row>
    <row r="45" spans="2:15">
      <c r="B45" s="249" t="s">
        <v>204</v>
      </c>
      <c r="C45" s="249" t="s">
        <v>4</v>
      </c>
      <c r="D45" s="254" t="s">
        <v>193</v>
      </c>
      <c r="E45" s="279">
        <v>0</v>
      </c>
      <c r="F45" s="279">
        <v>0</v>
      </c>
      <c r="G45" s="279">
        <v>0</v>
      </c>
      <c r="H45" s="279">
        <v>0</v>
      </c>
      <c r="I45" s="279">
        <v>0</v>
      </c>
      <c r="J45" s="279">
        <v>0</v>
      </c>
      <c r="K45" s="279">
        <v>0</v>
      </c>
      <c r="L45" s="279">
        <v>0</v>
      </c>
      <c r="M45" s="279">
        <v>0</v>
      </c>
      <c r="N45" s="279">
        <v>0</v>
      </c>
      <c r="O45" s="279">
        <v>0</v>
      </c>
    </row>
    <row r="46" spans="2:15">
      <c r="B46" s="249" t="s">
        <v>204</v>
      </c>
      <c r="C46" s="249" t="s">
        <v>4</v>
      </c>
      <c r="D46" s="254" t="s">
        <v>194</v>
      </c>
      <c r="E46" s="279">
        <v>0</v>
      </c>
      <c r="F46" s="279">
        <v>0</v>
      </c>
      <c r="G46" s="279">
        <v>0</v>
      </c>
      <c r="H46" s="279">
        <v>0</v>
      </c>
      <c r="I46" s="279">
        <v>0</v>
      </c>
      <c r="J46" s="279">
        <v>0</v>
      </c>
      <c r="K46" s="279">
        <v>0</v>
      </c>
      <c r="L46" s="279">
        <v>0</v>
      </c>
      <c r="M46" s="279">
        <v>0</v>
      </c>
      <c r="N46" s="279">
        <v>0</v>
      </c>
      <c r="O46" s="279">
        <v>0</v>
      </c>
    </row>
    <row r="47" spans="2:15">
      <c r="B47" s="249" t="s">
        <v>204</v>
      </c>
      <c r="C47" s="249" t="s">
        <v>4</v>
      </c>
      <c r="D47" s="254" t="s">
        <v>195</v>
      </c>
      <c r="E47" s="279">
        <v>0</v>
      </c>
      <c r="F47" s="279">
        <v>0</v>
      </c>
      <c r="G47" s="279">
        <v>0</v>
      </c>
      <c r="H47" s="279">
        <v>0</v>
      </c>
      <c r="I47" s="279">
        <v>0</v>
      </c>
      <c r="J47" s="279">
        <v>0</v>
      </c>
      <c r="K47" s="279">
        <v>0</v>
      </c>
      <c r="L47" s="279">
        <v>0</v>
      </c>
      <c r="M47" s="279">
        <v>0</v>
      </c>
      <c r="N47" s="279">
        <v>0</v>
      </c>
      <c r="O47" s="279">
        <v>0</v>
      </c>
    </row>
    <row r="48" spans="2:15">
      <c r="B48" s="249" t="s">
        <v>204</v>
      </c>
      <c r="C48" s="249" t="s">
        <v>4</v>
      </c>
      <c r="D48" s="254" t="s">
        <v>196</v>
      </c>
      <c r="E48" s="279">
        <v>0</v>
      </c>
      <c r="F48" s="279">
        <v>0</v>
      </c>
      <c r="G48" s="279">
        <v>0</v>
      </c>
      <c r="H48" s="279">
        <v>0</v>
      </c>
      <c r="I48" s="279">
        <v>0</v>
      </c>
      <c r="J48" s="279">
        <v>0</v>
      </c>
      <c r="K48" s="279">
        <v>0</v>
      </c>
      <c r="L48" s="279">
        <v>0</v>
      </c>
      <c r="M48" s="279">
        <v>0</v>
      </c>
      <c r="N48" s="279">
        <v>0</v>
      </c>
      <c r="O48" s="279">
        <v>0</v>
      </c>
    </row>
    <row r="49" spans="2:15">
      <c r="B49" s="249" t="s">
        <v>204</v>
      </c>
      <c r="C49" s="249" t="s">
        <v>4</v>
      </c>
      <c r="D49" s="254" t="s">
        <v>197</v>
      </c>
      <c r="E49" s="279">
        <v>0</v>
      </c>
      <c r="F49" s="279">
        <v>0</v>
      </c>
      <c r="G49" s="279">
        <v>0</v>
      </c>
      <c r="H49" s="279">
        <v>0</v>
      </c>
      <c r="I49" s="279">
        <v>0</v>
      </c>
      <c r="J49" s="279">
        <v>0</v>
      </c>
      <c r="K49" s="279">
        <v>0</v>
      </c>
      <c r="L49" s="279">
        <v>0</v>
      </c>
      <c r="M49" s="279">
        <v>16.727951013858249</v>
      </c>
      <c r="N49" s="279">
        <v>16.727951013858249</v>
      </c>
      <c r="O49" s="279">
        <v>-16.727951013858249</v>
      </c>
    </row>
    <row r="50" spans="2:15">
      <c r="B50" s="249" t="s">
        <v>204</v>
      </c>
      <c r="C50" s="249" t="s">
        <v>4</v>
      </c>
      <c r="D50" s="254" t="s">
        <v>198</v>
      </c>
      <c r="E50" s="279">
        <v>0</v>
      </c>
      <c r="F50" s="279">
        <v>0</v>
      </c>
      <c r="G50" s="279">
        <v>0</v>
      </c>
      <c r="H50" s="279">
        <v>0</v>
      </c>
      <c r="I50" s="279">
        <v>0</v>
      </c>
      <c r="J50" s="279">
        <v>0</v>
      </c>
      <c r="K50" s="279">
        <v>0</v>
      </c>
      <c r="L50" s="279">
        <v>0</v>
      </c>
      <c r="M50" s="279">
        <v>0</v>
      </c>
      <c r="N50" s="279">
        <v>0</v>
      </c>
      <c r="O50" s="279">
        <v>0</v>
      </c>
    </row>
    <row r="51" spans="2:15">
      <c r="B51" s="249" t="s">
        <v>204</v>
      </c>
      <c r="C51" s="249" t="s">
        <v>4</v>
      </c>
      <c r="D51" s="254" t="s">
        <v>199</v>
      </c>
      <c r="E51" s="279">
        <v>0</v>
      </c>
      <c r="F51" s="279">
        <v>0</v>
      </c>
      <c r="G51" s="279">
        <v>0</v>
      </c>
      <c r="H51" s="279">
        <v>0</v>
      </c>
      <c r="I51" s="279">
        <v>0</v>
      </c>
      <c r="J51" s="279">
        <v>0</v>
      </c>
      <c r="K51" s="279">
        <v>0</v>
      </c>
      <c r="L51" s="279">
        <v>0</v>
      </c>
      <c r="M51" s="279">
        <v>0</v>
      </c>
      <c r="N51" s="279">
        <v>0</v>
      </c>
      <c r="O51" s="279">
        <v>0</v>
      </c>
    </row>
    <row r="52" spans="2:15">
      <c r="B52" s="249" t="s">
        <v>204</v>
      </c>
      <c r="C52" s="249" t="s">
        <v>4</v>
      </c>
      <c r="D52" s="254" t="s">
        <v>200</v>
      </c>
      <c r="E52" s="279">
        <v>0</v>
      </c>
      <c r="F52" s="279">
        <v>0</v>
      </c>
      <c r="G52" s="279">
        <v>0</v>
      </c>
      <c r="H52" s="279">
        <v>0</v>
      </c>
      <c r="I52" s="279">
        <v>0</v>
      </c>
      <c r="J52" s="279">
        <v>0</v>
      </c>
      <c r="K52" s="279">
        <v>0</v>
      </c>
      <c r="L52" s="279">
        <v>0</v>
      </c>
      <c r="M52" s="279">
        <v>0</v>
      </c>
      <c r="N52" s="279">
        <v>0</v>
      </c>
      <c r="O52" s="279">
        <v>0</v>
      </c>
    </row>
    <row r="53" spans="2:15">
      <c r="B53" s="249" t="s">
        <v>204</v>
      </c>
      <c r="C53" s="249" t="s">
        <v>4</v>
      </c>
      <c r="D53" s="254" t="s">
        <v>201</v>
      </c>
      <c r="E53" s="279">
        <v>0</v>
      </c>
      <c r="F53" s="279">
        <v>0</v>
      </c>
      <c r="G53" s="279">
        <v>0</v>
      </c>
      <c r="H53" s="279">
        <v>0</v>
      </c>
      <c r="I53" s="279">
        <v>0</v>
      </c>
      <c r="J53" s="279">
        <v>0</v>
      </c>
      <c r="K53" s="279">
        <v>0</v>
      </c>
      <c r="L53" s="279">
        <v>0</v>
      </c>
      <c r="M53" s="279">
        <v>0</v>
      </c>
      <c r="N53" s="279">
        <v>0</v>
      </c>
      <c r="O53" s="279">
        <v>0</v>
      </c>
    </row>
    <row r="54" spans="2:15">
      <c r="B54" s="249" t="s">
        <v>204</v>
      </c>
      <c r="C54" s="249" t="s">
        <v>4</v>
      </c>
      <c r="D54" s="254" t="s">
        <v>202</v>
      </c>
      <c r="E54" s="279">
        <v>0</v>
      </c>
      <c r="F54" s="279">
        <v>0</v>
      </c>
      <c r="G54" s="279">
        <v>0</v>
      </c>
      <c r="H54" s="279">
        <v>0</v>
      </c>
      <c r="I54" s="279">
        <v>0</v>
      </c>
      <c r="J54" s="279">
        <v>0</v>
      </c>
      <c r="K54" s="279">
        <v>0</v>
      </c>
      <c r="L54" s="279">
        <v>0</v>
      </c>
      <c r="M54" s="279">
        <v>0</v>
      </c>
      <c r="N54" s="279">
        <v>0</v>
      </c>
      <c r="O54" s="279">
        <v>0</v>
      </c>
    </row>
    <row r="55" spans="2:15">
      <c r="B55" s="249" t="s">
        <v>204</v>
      </c>
      <c r="C55" s="249" t="s">
        <v>4</v>
      </c>
      <c r="D55" s="254" t="s">
        <v>203</v>
      </c>
      <c r="E55" s="279">
        <v>0</v>
      </c>
      <c r="F55" s="279">
        <v>0</v>
      </c>
      <c r="G55" s="279">
        <v>0</v>
      </c>
      <c r="H55" s="279">
        <v>0</v>
      </c>
      <c r="I55" s="279">
        <v>0</v>
      </c>
      <c r="J55" s="279">
        <v>0</v>
      </c>
      <c r="K55" s="279">
        <v>0</v>
      </c>
      <c r="L55" s="279">
        <v>0</v>
      </c>
      <c r="M55" s="279">
        <v>0</v>
      </c>
      <c r="N55" s="279">
        <v>0</v>
      </c>
      <c r="O55" s="279">
        <v>0</v>
      </c>
    </row>
    <row r="56" spans="2:15" ht="13.5">
      <c r="E56" s="255">
        <f t="shared" ref="E56:O56" si="1">SUM(E6:E55)</f>
        <v>13.482978250277958</v>
      </c>
      <c r="F56" s="255">
        <f t="shared" si="1"/>
        <v>14.252198740580623</v>
      </c>
      <c r="G56" s="255">
        <f t="shared" si="1"/>
        <v>9.9762180094177459</v>
      </c>
      <c r="H56" s="255">
        <f t="shared" si="1"/>
        <v>9.665482077271772</v>
      </c>
      <c r="I56" s="255">
        <f t="shared" si="1"/>
        <v>9.665482077271772</v>
      </c>
      <c r="J56" s="255">
        <f t="shared" si="1"/>
        <v>22.094919363110712</v>
      </c>
      <c r="K56" s="255">
        <f t="shared" si="1"/>
        <v>45.019695799645163</v>
      </c>
      <c r="L56" s="255">
        <f t="shared" si="1"/>
        <v>51.953819933772365</v>
      </c>
      <c r="M56" s="255">
        <f t="shared" si="1"/>
        <v>45.788534189241233</v>
      </c>
      <c r="N56" s="255">
        <f t="shared" si="1"/>
        <v>47.96368571426305</v>
      </c>
      <c r="O56" s="255">
        <f t="shared" si="1"/>
        <v>-51.069636087981777</v>
      </c>
    </row>
    <row r="57" spans="2:15">
      <c r="O57" s="252"/>
    </row>
    <row r="59" spans="2:15">
      <c r="E59" s="252"/>
      <c r="F59" s="256"/>
    </row>
    <row r="60" spans="2:15">
      <c r="E60" s="252"/>
    </row>
    <row r="61" spans="2:15">
      <c r="E61" s="252"/>
      <c r="F61" s="256"/>
    </row>
    <row r="62" spans="2:15">
      <c r="E62" s="252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8"/>
  </sheetPr>
  <dimension ref="A1:O258"/>
  <sheetViews>
    <sheetView showGridLines="0" zoomScaleNormal="100" workbookViewId="0">
      <selection activeCell="F5" sqref="F5"/>
    </sheetView>
  </sheetViews>
  <sheetFormatPr defaultRowHeight="12.75"/>
  <cols>
    <col min="1" max="1" width="3.7109375" style="1" customWidth="1"/>
    <col min="2" max="2" width="53.5703125" style="1" customWidth="1"/>
    <col min="3" max="4" width="15.5703125" style="45" customWidth="1"/>
    <col min="5" max="8" width="15.5703125" style="1" customWidth="1"/>
    <col min="9" max="9" width="15.42578125" style="1" customWidth="1"/>
    <col min="10" max="16384" width="9.140625" style="1"/>
  </cols>
  <sheetData>
    <row r="1" spans="1:15" s="201" customFormat="1" ht="21">
      <c r="A1" s="198" t="s">
        <v>123</v>
      </c>
      <c r="B1" s="198"/>
      <c r="C1" s="203"/>
      <c r="D1" s="203"/>
      <c r="E1" s="200"/>
      <c r="F1" s="200"/>
      <c r="G1" s="200"/>
      <c r="H1" s="200"/>
      <c r="I1" s="200"/>
      <c r="J1" s="200"/>
      <c r="K1" s="200"/>
      <c r="L1" s="200"/>
      <c r="M1" s="200"/>
    </row>
    <row r="2" spans="1:15" s="209" customFormat="1" ht="15.75">
      <c r="A2" s="211" t="s">
        <v>97</v>
      </c>
      <c r="B2" s="208"/>
      <c r="C2" s="212"/>
      <c r="D2" s="212"/>
      <c r="E2" s="208"/>
      <c r="F2" s="208"/>
      <c r="G2" s="208"/>
      <c r="H2" s="208"/>
      <c r="I2" s="208"/>
      <c r="J2" s="208"/>
      <c r="K2" s="208"/>
      <c r="L2" s="208"/>
      <c r="M2" s="208"/>
    </row>
    <row r="3" spans="1:15" s="17" customFormat="1">
      <c r="B3" s="74"/>
      <c r="C3" s="75"/>
      <c r="D3" s="75"/>
      <c r="E3" s="74"/>
      <c r="F3" s="74"/>
      <c r="G3" s="74"/>
      <c r="H3" s="74"/>
      <c r="I3" s="74"/>
      <c r="J3" s="74"/>
      <c r="K3" s="74"/>
      <c r="L3" s="74"/>
    </row>
    <row r="4" spans="1:15">
      <c r="C4" s="76"/>
    </row>
    <row r="5" spans="1:15">
      <c r="B5" s="77" t="s">
        <v>69</v>
      </c>
      <c r="C5" s="78" t="s">
        <v>52</v>
      </c>
      <c r="D5" s="1"/>
      <c r="F5" s="79"/>
    </row>
    <row r="6" spans="1:15">
      <c r="B6" s="44" t="s">
        <v>47</v>
      </c>
      <c r="C6" s="80">
        <f>CHOOSE(Inputs!$D$6,Inputs!E15,Inputs!F15,Inputs!G15,Inputs!H15,Inputs!I15)</f>
        <v>1240291.7294791127</v>
      </c>
      <c r="D6" s="1"/>
      <c r="F6" s="81"/>
    </row>
    <row r="7" spans="1:15">
      <c r="B7" s="44" t="s">
        <v>50</v>
      </c>
      <c r="C7" s="80">
        <f>CHOOSE(Inputs!$D$6,Inputs!E16,Inputs!F16,Inputs!G16,Inputs!H16,Inputs!I16)</f>
        <v>873129.55685352697</v>
      </c>
      <c r="D7" s="1"/>
      <c r="F7" s="81"/>
    </row>
    <row r="8" spans="1:15">
      <c r="B8" s="44" t="s">
        <v>51</v>
      </c>
      <c r="C8" s="80">
        <f>CHOOSE(Inputs!$D$6,Inputs!E17,Inputs!F17,Inputs!G17,Inputs!H17,Inputs!I17)</f>
        <v>529474.71845092077</v>
      </c>
      <c r="D8" s="1"/>
      <c r="F8" s="81"/>
    </row>
    <row r="9" spans="1:15">
      <c r="B9" s="44" t="s">
        <v>48</v>
      </c>
      <c r="C9" s="80">
        <f>CHOOSE(Inputs!$D$6,Inputs!E18,Inputs!F18,Inputs!G18,Inputs!H18,Inputs!I18)</f>
        <v>275371.62946918927</v>
      </c>
      <c r="D9" s="1"/>
      <c r="F9" s="81"/>
    </row>
    <row r="10" spans="1:15">
      <c r="B10" s="51" t="s">
        <v>49</v>
      </c>
      <c r="C10" s="82">
        <f>CHOOSE(Inputs!$D$6,Inputs!E19,Inputs!F19,Inputs!G19,Inputs!H19,Inputs!I19)</f>
        <v>142163.40220563835</v>
      </c>
      <c r="D10" s="1"/>
      <c r="F10" s="81"/>
    </row>
    <row r="11" spans="1:15">
      <c r="D11" s="83"/>
      <c r="I11" s="84"/>
    </row>
    <row r="12" spans="1:15">
      <c r="D12" s="83"/>
      <c r="I12" s="84"/>
    </row>
    <row r="13" spans="1:15">
      <c r="B13" s="85" t="s">
        <v>26</v>
      </c>
      <c r="C13" s="86" t="s">
        <v>34</v>
      </c>
      <c r="D13" s="86" t="s">
        <v>53</v>
      </c>
      <c r="E13" s="86" t="s">
        <v>54</v>
      </c>
      <c r="F13" s="86" t="s">
        <v>54</v>
      </c>
      <c r="H13" s="87"/>
      <c r="J13" s="83"/>
      <c r="O13" s="84"/>
    </row>
    <row r="14" spans="1:15">
      <c r="B14" s="88"/>
      <c r="C14" s="89" t="s">
        <v>33</v>
      </c>
      <c r="D14" s="89" t="s">
        <v>55</v>
      </c>
      <c r="E14" s="89" t="s">
        <v>56</v>
      </c>
      <c r="F14" s="89" t="s">
        <v>57</v>
      </c>
      <c r="H14" s="90"/>
      <c r="J14" s="83"/>
      <c r="O14" s="84"/>
    </row>
    <row r="15" spans="1:15">
      <c r="B15" s="18" t="s">
        <v>6</v>
      </c>
      <c r="C15" s="91">
        <f>C6</f>
        <v>1240291.7294791127</v>
      </c>
      <c r="D15" s="91">
        <f>SUM(D89:D100)</f>
        <v>1188402757.5503149</v>
      </c>
      <c r="E15" s="31">
        <f>((D15/1000)/(365.25*24))/D47</f>
        <v>387.34159823679641</v>
      </c>
      <c r="F15" s="31">
        <f>E15/C47</f>
        <v>484.17699779599548</v>
      </c>
      <c r="H15" s="43"/>
      <c r="J15" s="83"/>
      <c r="O15" s="84"/>
    </row>
    <row r="16" spans="1:15">
      <c r="B16" s="18" t="s">
        <v>23</v>
      </c>
      <c r="C16" s="92">
        <f>AVERAGE(C6:C7)</f>
        <v>1056710.6431663199</v>
      </c>
      <c r="D16" s="93">
        <f>SUM(D101:D112)</f>
        <v>1821283724.5578554</v>
      </c>
      <c r="E16" s="31">
        <f>((D16/1000)/(365.25*24))/D48</f>
        <v>593.6194141513821</v>
      </c>
      <c r="F16" s="31">
        <f>E16/C48</f>
        <v>742.0242676892276</v>
      </c>
      <c r="G16" s="127"/>
      <c r="H16" s="280"/>
      <c r="I16" s="127"/>
      <c r="J16" s="83"/>
      <c r="O16" s="84"/>
    </row>
    <row r="17" spans="2:15">
      <c r="B17" s="18" t="s">
        <v>5</v>
      </c>
      <c r="C17" s="91">
        <f>C8</f>
        <v>529474.71845092077</v>
      </c>
      <c r="D17" s="91">
        <f>SUM(D113:D118)</f>
        <v>2098162427.4604952</v>
      </c>
      <c r="E17" s="31">
        <f>((D17/1000)/(365.25*24))/D49</f>
        <v>478.70463779614312</v>
      </c>
      <c r="F17" s="31">
        <f>E17/C49</f>
        <v>565.84472552735599</v>
      </c>
      <c r="H17" s="43"/>
      <c r="J17" s="83"/>
      <c r="O17" s="84"/>
    </row>
    <row r="18" spans="2:15">
      <c r="B18" s="18" t="s">
        <v>4</v>
      </c>
      <c r="C18" s="91">
        <f>C9</f>
        <v>275371.62946918927</v>
      </c>
      <c r="D18" s="91">
        <f>SUM(D121:D124)</f>
        <v>590440366.52863038</v>
      </c>
      <c r="E18" s="31">
        <f>((D18/1000)/(365.25*24))/D50</f>
        <v>112.25955710104009</v>
      </c>
      <c r="F18" s="31">
        <f>E18/C50</f>
        <v>124.73284122337787</v>
      </c>
      <c r="H18" s="43"/>
      <c r="J18" s="83"/>
      <c r="O18" s="84"/>
    </row>
    <row r="19" spans="2:15">
      <c r="B19" s="94" t="s">
        <v>11</v>
      </c>
      <c r="C19" s="95">
        <f>C10</f>
        <v>142163.40220563835</v>
      </c>
      <c r="D19" s="95">
        <f>D126</f>
        <v>99361068.416260868</v>
      </c>
      <c r="E19" s="34">
        <f>((D19/1000)/(365.25*24))/D51</f>
        <v>16.19260591510395</v>
      </c>
      <c r="F19" s="34">
        <f>E19/C51</f>
        <v>17.044848331688371</v>
      </c>
      <c r="H19" s="43"/>
      <c r="J19" s="83"/>
      <c r="O19" s="84"/>
    </row>
    <row r="20" spans="2:15">
      <c r="B20" s="96" t="s">
        <v>3</v>
      </c>
      <c r="C20" s="97"/>
      <c r="D20" s="98">
        <f>SUM(D15:D19)</f>
        <v>5797650344.5135565</v>
      </c>
      <c r="E20" s="98">
        <f>SUM(E15:E19)</f>
        <v>1588.1178132004657</v>
      </c>
      <c r="F20" s="98">
        <f>SUM(F15:F19)</f>
        <v>1933.8236805676454</v>
      </c>
      <c r="J20" s="83"/>
      <c r="O20" s="84"/>
    </row>
    <row r="21" spans="2:15">
      <c r="B21" s="99" t="s">
        <v>101</v>
      </c>
      <c r="C21" s="91"/>
      <c r="D21" s="100">
        <f>D20-D131</f>
        <v>0</v>
      </c>
      <c r="E21" s="31"/>
      <c r="F21" s="31"/>
      <c r="J21" s="83"/>
      <c r="O21" s="84"/>
    </row>
    <row r="22" spans="2:15">
      <c r="B22" s="18"/>
      <c r="C22" s="91"/>
      <c r="D22" s="31"/>
      <c r="E22" s="31"/>
      <c r="F22" s="31"/>
      <c r="J22" s="83"/>
      <c r="O22" s="84"/>
    </row>
    <row r="23" spans="2:15">
      <c r="B23" s="5" t="s">
        <v>38</v>
      </c>
      <c r="C23" s="101"/>
      <c r="D23" s="101"/>
    </row>
    <row r="24" spans="2:15" ht="38.25">
      <c r="B24" s="85" t="s">
        <v>26</v>
      </c>
      <c r="C24" s="86" t="s">
        <v>72</v>
      </c>
      <c r="D24" s="86" t="s">
        <v>46</v>
      </c>
    </row>
    <row r="25" spans="2:15">
      <c r="B25" s="102"/>
      <c r="C25" s="103" t="s">
        <v>31</v>
      </c>
      <c r="D25" s="103" t="s">
        <v>31</v>
      </c>
    </row>
    <row r="26" spans="2:15">
      <c r="B26" s="44" t="s">
        <v>6</v>
      </c>
      <c r="C26" s="104">
        <f>D15/SUM($D$15:$D$19)</f>
        <v>0.20498006725688908</v>
      </c>
      <c r="D26" s="104">
        <f>(SUMIF($C$89:$C$130,$B26,$E$89:$E$130)-SUM(E$97:E$100))/$E$131</f>
        <v>0.83595556306016816</v>
      </c>
      <c r="E26" s="281"/>
      <c r="H26" s="105"/>
    </row>
    <row r="27" spans="2:15">
      <c r="B27" s="44" t="s">
        <v>23</v>
      </c>
      <c r="C27" s="104">
        <f t="shared" ref="C27:C30" si="0">D16/SUM($D$15:$D$19)</f>
        <v>0.31414169815904402</v>
      </c>
      <c r="D27" s="106">
        <f>SUMIF($C$89:$C$130,$B27,$E$89:$E$130)/$E$131</f>
        <v>0.15837122010128898</v>
      </c>
      <c r="E27" s="281"/>
    </row>
    <row r="28" spans="2:15">
      <c r="B28" s="44" t="s">
        <v>5</v>
      </c>
      <c r="C28" s="104">
        <f t="shared" si="0"/>
        <v>0.36189875256034237</v>
      </c>
      <c r="D28" s="104">
        <f>(SUMIF($C$89:$C$130,$B28,$E$89:$E$130)-SUM(E$119:E$120))/$E$131</f>
        <v>5.4011683356985606E-3</v>
      </c>
    </row>
    <row r="29" spans="2:15">
      <c r="B29" s="44" t="s">
        <v>4</v>
      </c>
      <c r="C29" s="104">
        <f t="shared" si="0"/>
        <v>0.10184132043895627</v>
      </c>
      <c r="D29" s="104">
        <f>(SUMIF($C$89:$C$130,$B29,$E$89:$E$130)-E$125)/$E$131</f>
        <v>2.5071752290086623E-4</v>
      </c>
    </row>
    <row r="30" spans="2:15">
      <c r="B30" s="51" t="s">
        <v>11</v>
      </c>
      <c r="C30" s="107">
        <f t="shared" si="0"/>
        <v>1.7138161584768288E-2</v>
      </c>
      <c r="D30" s="107">
        <f>(SUMIF($C$89:$C$130,$B30,$E$89:$E$130)-E$127)/$E$131</f>
        <v>2.1330979943387789E-5</v>
      </c>
    </row>
    <row r="31" spans="2:15">
      <c r="B31" s="108" t="s">
        <v>101</v>
      </c>
      <c r="C31" s="100">
        <f>SUM(C26:C30)-1</f>
        <v>0</v>
      </c>
      <c r="D31" s="100">
        <f>SUM(D26:D30)-1</f>
        <v>0</v>
      </c>
    </row>
    <row r="33" spans="2:9">
      <c r="B33" s="1" t="s">
        <v>122</v>
      </c>
      <c r="C33" s="36">
        <f>SUM('SAC - VPN'!E6:E7,'SAC - VPN'!E13)</f>
        <v>3645684.4804628324</v>
      </c>
    </row>
    <row r="35" spans="2:9">
      <c r="B35" s="5" t="s">
        <v>76</v>
      </c>
    </row>
    <row r="36" spans="2:9">
      <c r="B36" s="109" t="s">
        <v>26</v>
      </c>
      <c r="C36" s="110" t="s">
        <v>77</v>
      </c>
      <c r="D36" s="110" t="s">
        <v>77</v>
      </c>
      <c r="E36" s="86" t="s">
        <v>78</v>
      </c>
      <c r="F36" s="86" t="s">
        <v>78</v>
      </c>
    </row>
    <row r="37" spans="2:9">
      <c r="B37" s="102"/>
      <c r="C37" s="88" t="s">
        <v>104</v>
      </c>
      <c r="D37" s="111" t="s">
        <v>31</v>
      </c>
      <c r="E37" s="88" t="s">
        <v>104</v>
      </c>
      <c r="F37" s="111" t="s">
        <v>31</v>
      </c>
    </row>
    <row r="38" spans="2:9">
      <c r="B38" s="44" t="s">
        <v>6</v>
      </c>
      <c r="C38" s="36">
        <f>Selection!F15*Selection!C15/1000</f>
        <v>600520.72597039968</v>
      </c>
      <c r="D38" s="39">
        <f>C38/$C$33</f>
        <v>0.16472098152996539</v>
      </c>
      <c r="E38" s="36">
        <f>($C$33-$C$43)*(C15/$C$15)+C38</f>
        <v>2525208.0232074806</v>
      </c>
      <c r="F38" s="39">
        <f>E38/$C$33</f>
        <v>0.69265676630548578</v>
      </c>
      <c r="H38" s="105"/>
      <c r="I38" s="112"/>
    </row>
    <row r="39" spans="2:9">
      <c r="B39" s="44" t="s">
        <v>23</v>
      </c>
      <c r="C39" s="36">
        <f>Selection!F16*Selection!C16/1000</f>
        <v>784104.94115490129</v>
      </c>
      <c r="D39" s="39">
        <f>C39/$C$33</f>
        <v>0.21507756509289483</v>
      </c>
      <c r="E39" s="36">
        <f>($C$33-$C$43)*(C16/$C$15)+C39</f>
        <v>2423910.7250825227</v>
      </c>
      <c r="F39" s="39">
        <f>E39/$C$33</f>
        <v>0.66487123010019744</v>
      </c>
      <c r="I39" s="112"/>
    </row>
    <row r="40" spans="2:9">
      <c r="B40" s="44" t="s">
        <v>5</v>
      </c>
      <c r="C40" s="36">
        <f>Selection!F17*Selection!C17/1000</f>
        <v>299600.47673553537</v>
      </c>
      <c r="D40" s="39">
        <f>C40/$C$33</f>
        <v>8.2179486003544674E-2</v>
      </c>
      <c r="E40" s="36">
        <f>($C$33-$C$43)*(C17/$C$15)+C40</f>
        <v>1121240.4510975743</v>
      </c>
      <c r="F40" s="39">
        <f>E40/$C$33</f>
        <v>0.30755279484724607</v>
      </c>
      <c r="I40" s="112"/>
    </row>
    <row r="41" spans="2:9">
      <c r="B41" s="44" t="s">
        <v>4</v>
      </c>
      <c r="C41" s="36">
        <f>Selection!F18*Selection!C18/1000</f>
        <v>34347.885736003227</v>
      </c>
      <c r="D41" s="39">
        <f>C41/$C$33</f>
        <v>9.4215190371171788E-3</v>
      </c>
      <c r="E41" s="36">
        <f>($C$33-$C$43)*(C18/$C$15)+C41</f>
        <v>461670.15570019267</v>
      </c>
      <c r="F41" s="39">
        <f>E41/$C$33</f>
        <v>0.12663469868944391</v>
      </c>
      <c r="I41" s="112"/>
    </row>
    <row r="42" spans="2:9">
      <c r="B42" s="51" t="s">
        <v>11</v>
      </c>
      <c r="C42" s="113">
        <f>Selection!F19*Selection!C19/1000</f>
        <v>2423.1536289119176</v>
      </c>
      <c r="D42" s="114">
        <f>C42/$C$33</f>
        <v>6.6466356095749943E-4</v>
      </c>
      <c r="E42" s="113">
        <f>($C$33-$C$43)*(C19/$C$15)+C42</f>
        <v>223032.61820392028</v>
      </c>
      <c r="F42" s="114">
        <f>E42/$C$33</f>
        <v>6.1177158747321304E-2</v>
      </c>
      <c r="I42" s="112"/>
    </row>
    <row r="43" spans="2:9">
      <c r="B43" s="115" t="s">
        <v>3</v>
      </c>
      <c r="C43" s="116">
        <f>SUM(C38:C42)</f>
        <v>1720997.1832257514</v>
      </c>
      <c r="D43" s="117"/>
      <c r="E43" s="118"/>
      <c r="F43" s="116"/>
    </row>
    <row r="44" spans="2:9">
      <c r="C44" s="112"/>
      <c r="F44" s="112"/>
    </row>
    <row r="45" spans="2:9">
      <c r="B45" s="5" t="s">
        <v>65</v>
      </c>
      <c r="F45" s="119"/>
      <c r="G45" s="119"/>
    </row>
    <row r="46" spans="2:9">
      <c r="B46" s="77" t="s">
        <v>26</v>
      </c>
      <c r="C46" s="120" t="s">
        <v>36</v>
      </c>
      <c r="D46" s="120" t="s">
        <v>37</v>
      </c>
      <c r="F46" s="121"/>
      <c r="G46" s="121"/>
    </row>
    <row r="47" spans="2:9">
      <c r="B47" s="44" t="s">
        <v>6</v>
      </c>
      <c r="C47" s="43">
        <f>CHOOSE(Inputs!$D$6,Inputs!E23,Inputs!F23,Inputs!G23,Inputs!H23,Inputs!I23)</f>
        <v>0.8</v>
      </c>
      <c r="D47" s="43">
        <f>CHOOSE(Inputs!$D$6,Inputs!E31,Inputs!F31,Inputs!G31,Inputs!H31,Inputs!I31)</f>
        <v>0.35</v>
      </c>
      <c r="E47" s="122"/>
      <c r="F47" s="43"/>
      <c r="G47" s="43"/>
    </row>
    <row r="48" spans="2:9">
      <c r="B48" s="44" t="s">
        <v>23</v>
      </c>
      <c r="C48" s="43">
        <f>CHOOSE(Inputs!$D$6,Inputs!E24,Inputs!F24,Inputs!G24,Inputs!H24,Inputs!I24)</f>
        <v>0.8</v>
      </c>
      <c r="D48" s="43">
        <f>CHOOSE(Inputs!$D$6,Inputs!E32,Inputs!F32,Inputs!G32,Inputs!H32,Inputs!I32)</f>
        <v>0.35</v>
      </c>
      <c r="E48" s="123"/>
      <c r="F48" s="43"/>
      <c r="G48" s="43"/>
    </row>
    <row r="49" spans="2:13">
      <c r="B49" s="44" t="s">
        <v>5</v>
      </c>
      <c r="C49" s="43">
        <f>CHOOSE(Inputs!$D$6,Inputs!E25,Inputs!F25,Inputs!G25,Inputs!H25,Inputs!I25)</f>
        <v>0.84599999999999997</v>
      </c>
      <c r="D49" s="43">
        <f>CHOOSE(Inputs!$D$6,Inputs!E33,Inputs!F33,Inputs!G33,Inputs!H33,Inputs!I33)</f>
        <v>0.5</v>
      </c>
      <c r="E49" s="17"/>
      <c r="F49" s="43"/>
      <c r="G49" s="43"/>
    </row>
    <row r="50" spans="2:13">
      <c r="B50" s="44" t="s">
        <v>4</v>
      </c>
      <c r="C50" s="43">
        <f>CHOOSE(Inputs!$D$6,Inputs!E26,Inputs!F26,Inputs!G26,Inputs!H26,Inputs!I26)</f>
        <v>0.9</v>
      </c>
      <c r="D50" s="43">
        <f>CHOOSE(Inputs!$D$6,Inputs!E34,Inputs!F34,Inputs!G34,Inputs!H34,Inputs!I34)</f>
        <v>0.6</v>
      </c>
      <c r="E50" s="17"/>
      <c r="F50" s="43"/>
      <c r="G50" s="43"/>
    </row>
    <row r="51" spans="2:13">
      <c r="B51" s="51" t="s">
        <v>11</v>
      </c>
      <c r="C51" s="124">
        <f>CHOOSE(Inputs!$D$6,Inputs!E27,Inputs!F27,Inputs!G27,Inputs!H27,Inputs!I27)</f>
        <v>0.95</v>
      </c>
      <c r="D51" s="124">
        <f>CHOOSE(Inputs!$D$6,Inputs!E35,Inputs!F35,Inputs!G35,Inputs!H35,Inputs!I35)</f>
        <v>0.7</v>
      </c>
      <c r="E51" s="17"/>
      <c r="F51" s="43"/>
      <c r="G51" s="43"/>
    </row>
    <row r="54" spans="2:13" ht="25.5">
      <c r="B54" s="85" t="s">
        <v>21</v>
      </c>
      <c r="C54" s="86" t="s">
        <v>13</v>
      </c>
      <c r="D54" s="86" t="s">
        <v>71</v>
      </c>
    </row>
    <row r="55" spans="2:13" s="58" customFormat="1">
      <c r="B55" s="125"/>
      <c r="C55" s="89" t="s">
        <v>32</v>
      </c>
      <c r="D55" s="89" t="s">
        <v>32</v>
      </c>
      <c r="M55" s="1"/>
    </row>
    <row r="56" spans="2:13">
      <c r="B56" s="2" t="s">
        <v>11</v>
      </c>
      <c r="C56" s="126">
        <f>CHOOSE(Inputs!$D$6,Inputs!E39,Inputs!F39,Inputs!G39,Inputs!H39,Inputs!I39)</f>
        <v>50</v>
      </c>
      <c r="D56" s="126">
        <f>CHOOSE(Inputs!$D$6,Inputs!E49,Inputs!F49,Inputs!G49,Inputs!H49,Inputs!I49)</f>
        <v>30.531895673023936</v>
      </c>
    </row>
    <row r="57" spans="2:13">
      <c r="B57" s="2" t="s">
        <v>14</v>
      </c>
      <c r="C57" s="126">
        <f>CHOOSE(Inputs!$D$6,Inputs!E40,Inputs!F40,Inputs!G40,Inputs!H40,Inputs!I40)</f>
        <v>49</v>
      </c>
      <c r="D57" s="126">
        <f>CHOOSE(Inputs!$D$6,Inputs!E50,Inputs!F50,Inputs!G50,Inputs!H50,Inputs!I50)</f>
        <v>20.824132556453524</v>
      </c>
    </row>
    <row r="58" spans="2:13">
      <c r="B58" s="2" t="s">
        <v>15</v>
      </c>
      <c r="C58" s="126">
        <f>CHOOSE(Inputs!$D$6,Inputs!E41,Inputs!F41,Inputs!G41,Inputs!H41,Inputs!I41)</f>
        <v>15</v>
      </c>
      <c r="D58" s="126">
        <f>CHOOSE(Inputs!$D$6,Inputs!E51,Inputs!F51,Inputs!G51,Inputs!H51,Inputs!I51)</f>
        <v>1.0609571852169655</v>
      </c>
      <c r="E58" s="127"/>
    </row>
    <row r="59" spans="2:13">
      <c r="B59" s="18" t="s">
        <v>16</v>
      </c>
      <c r="C59" s="126">
        <f>CHOOSE(Inputs!$D$6,Inputs!E42,Inputs!F42,Inputs!G42,Inputs!H42,Inputs!I42)</f>
        <v>25</v>
      </c>
      <c r="D59" s="126">
        <f>CHOOSE(Inputs!$D$6,Inputs!E52,Inputs!F52,Inputs!G52,Inputs!H52,Inputs!I52)</f>
        <v>8.2652175220605777</v>
      </c>
    </row>
    <row r="60" spans="2:13">
      <c r="B60" s="2" t="s">
        <v>17</v>
      </c>
      <c r="C60" s="126">
        <f>CHOOSE(Inputs!$D$6,Inputs!E43,Inputs!F43,Inputs!G43,Inputs!H43,Inputs!I43)</f>
        <v>13</v>
      </c>
      <c r="D60" s="126">
        <f>CHOOSE(Inputs!$D$6,Inputs!E53,Inputs!F53,Inputs!G53,Inputs!H53,Inputs!I53)</f>
        <v>7.7087868766513434</v>
      </c>
    </row>
    <row r="61" spans="2:13">
      <c r="B61" s="2" t="s">
        <v>18</v>
      </c>
      <c r="C61" s="126">
        <f>CHOOSE(Inputs!$D$6,Inputs!E44,Inputs!F44,Inputs!G44,Inputs!H44,Inputs!I44)</f>
        <v>6</v>
      </c>
      <c r="D61" s="126">
        <f>CHOOSE(Inputs!$D$6,Inputs!E54,Inputs!F54,Inputs!G54,Inputs!H54,Inputs!I54)</f>
        <v>5.4553817274907725</v>
      </c>
    </row>
    <row r="62" spans="2:13">
      <c r="B62" s="2" t="s">
        <v>19</v>
      </c>
      <c r="C62" s="126">
        <f>CHOOSE(Inputs!$D$6,Inputs!E45,Inputs!F45,Inputs!G45,Inputs!H45,Inputs!I45)</f>
        <v>10</v>
      </c>
      <c r="D62" s="126">
        <f>CHOOSE(Inputs!$D$6,Inputs!E55,Inputs!F55,Inputs!G55,Inputs!H55,Inputs!I55)</f>
        <v>7.4075972251230588</v>
      </c>
    </row>
    <row r="63" spans="2:13">
      <c r="B63" s="32" t="s">
        <v>102</v>
      </c>
      <c r="C63" s="128">
        <f>CHOOSE(Inputs!$D$6,Inputs!E46,Inputs!F46,Inputs!G46,Inputs!H46,Inputs!I46)</f>
        <v>20.824132556453524</v>
      </c>
      <c r="D63" s="128">
        <f>CHOOSE(Inputs!$D$6,Inputs!E56,Inputs!F56,Inputs!G56,Inputs!H56,Inputs!I56)</f>
        <v>0</v>
      </c>
    </row>
    <row r="66" spans="2:5">
      <c r="B66" s="85" t="s">
        <v>21</v>
      </c>
      <c r="C66" s="86" t="s">
        <v>93</v>
      </c>
    </row>
    <row r="67" spans="2:5">
      <c r="B67" s="102"/>
      <c r="C67" s="88" t="s">
        <v>104</v>
      </c>
    </row>
    <row r="68" spans="2:5">
      <c r="B68" s="2" t="s">
        <v>11</v>
      </c>
      <c r="C68" s="16">
        <f>CHOOSE(Inputs!$D$6,Inputs!E59,Inputs!F59,Inputs!G59,Inputs!H59,Inputs!I59)</f>
        <v>398640.61867082934</v>
      </c>
    </row>
    <row r="69" spans="2:5">
      <c r="B69" s="2" t="s">
        <v>14</v>
      </c>
      <c r="C69" s="16">
        <f>CHOOSE(Inputs!$D$6,Inputs!E60,Inputs!F60,Inputs!G60,Inputs!H60,Inputs!I60)</f>
        <v>1271911.6545691073</v>
      </c>
    </row>
    <row r="70" spans="2:5">
      <c r="B70" s="2" t="s">
        <v>15</v>
      </c>
      <c r="C70" s="16">
        <f>CHOOSE(Inputs!$D$6,Inputs!E61,Inputs!F61,Inputs!G61,Inputs!H61,Inputs!I61)</f>
        <v>7173.8554982030209</v>
      </c>
    </row>
    <row r="71" spans="2:5">
      <c r="B71" s="18" t="s">
        <v>16</v>
      </c>
      <c r="C71" s="16">
        <f>CHOOSE(Inputs!$D$6,Inputs!E62,Inputs!F62,Inputs!G62,Inputs!H62,Inputs!I62)</f>
        <v>7143.1718340362304</v>
      </c>
    </row>
    <row r="72" spans="2:5">
      <c r="B72" s="2" t="s">
        <v>17</v>
      </c>
      <c r="C72" s="16">
        <f>CHOOSE(Inputs!$D$6,Inputs!E63,Inputs!F63,Inputs!G63,Inputs!H63,Inputs!I63)</f>
        <v>13947.048114639028</v>
      </c>
    </row>
    <row r="73" spans="2:5">
      <c r="B73" s="2" t="s">
        <v>18</v>
      </c>
      <c r="C73" s="16">
        <f>CHOOSE(Inputs!$D$6,Inputs!E64,Inputs!F64,Inputs!G64,Inputs!H64,Inputs!I64)</f>
        <v>30720.421935713177</v>
      </c>
    </row>
    <row r="74" spans="2:5">
      <c r="B74" s="2" t="s">
        <v>19</v>
      </c>
      <c r="C74" s="16">
        <f>CHOOSE(Inputs!$D$6,Inputs!E65,Inputs!F65,Inputs!G65,Inputs!H65,Inputs!I65)</f>
        <v>11910.998349689617</v>
      </c>
    </row>
    <row r="75" spans="2:5">
      <c r="B75" s="32" t="s">
        <v>102</v>
      </c>
      <c r="C75" s="129">
        <f>CHOOSE(Inputs!$D$6,Inputs!E66,Inputs!F66,Inputs!G66,Inputs!H66,Inputs!I66)</f>
        <v>0</v>
      </c>
    </row>
    <row r="76" spans="2:5">
      <c r="B76" s="130" t="s">
        <v>3</v>
      </c>
      <c r="C76" s="131">
        <f>SUM(C68:C75)</f>
        <v>1741447.7689722178</v>
      </c>
    </row>
    <row r="78" spans="2:5">
      <c r="B78" s="77" t="s">
        <v>67</v>
      </c>
      <c r="C78" s="132" t="s">
        <v>104</v>
      </c>
    </row>
    <row r="79" spans="2:5">
      <c r="B79" s="133" t="s">
        <v>68</v>
      </c>
      <c r="C79" s="134">
        <f>CHOOSE(Inputs!$D$6,Inputs!E71,Inputs!F71,Inputs!G71,Inputs!H71,Inputs!I71)</f>
        <v>61094.070715193433</v>
      </c>
      <c r="E79" s="45"/>
    </row>
    <row r="80" spans="2:5">
      <c r="B80" s="44" t="s">
        <v>41</v>
      </c>
      <c r="C80" s="135">
        <f>CHOOSE(Inputs!$D$6,Inputs!E72,Inputs!F72,Inputs!G72,Inputs!H72,Inputs!I72)</f>
        <v>36137.131135631163</v>
      </c>
      <c r="D80" s="136"/>
      <c r="E80" s="45"/>
    </row>
    <row r="81" spans="2:8">
      <c r="B81" s="44" t="s">
        <v>8</v>
      </c>
      <c r="C81" s="135">
        <f>CHOOSE(Inputs!$D$6,Inputs!E73,Inputs!F73,Inputs!G73,Inputs!H73,Inputs!I73)</f>
        <v>50449.46834385494</v>
      </c>
      <c r="E81" s="45"/>
    </row>
    <row r="82" spans="2:8">
      <c r="B82" s="51" t="s">
        <v>44</v>
      </c>
      <c r="C82" s="137">
        <f>CHOOSE(Inputs!$D$6,Inputs!E74,Inputs!F74,Inputs!G74,Inputs!H74,Inputs!I74)</f>
        <v>6686.6704605518253</v>
      </c>
      <c r="D82" s="138" t="s">
        <v>108</v>
      </c>
    </row>
    <row r="83" spans="2:8">
      <c r="H83" s="139"/>
    </row>
    <row r="84" spans="2:8">
      <c r="B84" s="140"/>
      <c r="C84" s="78" t="s">
        <v>30</v>
      </c>
      <c r="D84" s="141">
        <v>2016</v>
      </c>
      <c r="E84" s="141">
        <f>D84+1</f>
        <v>2017</v>
      </c>
      <c r="F84" s="141">
        <f>E84+1</f>
        <v>2018</v>
      </c>
      <c r="G84" s="141">
        <f>F84+1</f>
        <v>2019</v>
      </c>
      <c r="H84" s="141">
        <f>G84+1</f>
        <v>2020</v>
      </c>
    </row>
    <row r="85" spans="2:8">
      <c r="B85" s="2" t="s">
        <v>39</v>
      </c>
      <c r="C85" s="15" t="s">
        <v>104</v>
      </c>
      <c r="D85" s="134">
        <f>CHOOSE(Inputs!$D$6,Inputs!E75,Inputs!F75,Inputs!G75,Inputs!H75,Inputs!I75)</f>
        <v>3975.8355098564443</v>
      </c>
      <c r="E85" s="134">
        <f>CHOOSE(Inputs!$D$6,Inputs!F75,Inputs!G75,Inputs!H75,Inputs!I75,Inputs!J75)</f>
        <v>5737.5688157086679</v>
      </c>
      <c r="F85" s="134">
        <f>CHOOSE(Inputs!$D$6,Inputs!G75,Inputs!H75,Inputs!I75,Inputs!J75,Inputs!K75)</f>
        <v>7365.3687010050835</v>
      </c>
      <c r="G85" s="134">
        <f>CHOOSE(Inputs!$D$6,Inputs!H75,Inputs!I75,Inputs!J75,Inputs!K75,Inputs!L75)</f>
        <v>8618.5719908473493</v>
      </c>
      <c r="H85" s="134">
        <f>CHOOSE(Inputs!$D$6,Inputs!I75,Inputs!J75,Inputs!K75,Inputs!L75,Inputs!M75)</f>
        <v>9598.6127335845449</v>
      </c>
    </row>
    <row r="86" spans="2:8">
      <c r="B86" s="32" t="s">
        <v>40</v>
      </c>
      <c r="C86" s="33" t="s">
        <v>104</v>
      </c>
      <c r="D86" s="137">
        <f>CHOOSE(Inputs!$D$6,Inputs!E76,Inputs!F76,Inputs!G76,Inputs!H76,Inputs!I76)</f>
        <v>43039.5399974709</v>
      </c>
      <c r="E86" s="137">
        <f>CHOOSE(Inputs!$D$6,Inputs!F76,Inputs!G76,Inputs!H76,Inputs!I76,Inputs!J76)</f>
        <v>68597.083318614401</v>
      </c>
      <c r="F86" s="137">
        <f>CHOOSE(Inputs!$D$6,Inputs!G76,Inputs!H76,Inputs!I76,Inputs!J76,Inputs!K76)</f>
        <v>47553.216969741872</v>
      </c>
      <c r="G86" s="137">
        <f>CHOOSE(Inputs!$D$6,Inputs!H76,Inputs!I76,Inputs!J76,Inputs!K76,Inputs!L76)</f>
        <v>27487.089108016084</v>
      </c>
      <c r="H86" s="137">
        <f>CHOOSE(Inputs!$D$6,Inputs!I76,Inputs!J76,Inputs!K76,Inputs!L76,Inputs!M76)</f>
        <v>12991.204025163217</v>
      </c>
    </row>
    <row r="87" spans="2:8">
      <c r="B87" s="2"/>
      <c r="C87" s="15"/>
      <c r="D87" s="48"/>
    </row>
    <row r="88" spans="2:8" ht="25.5">
      <c r="B88" s="142" t="s">
        <v>24</v>
      </c>
      <c r="C88" s="143" t="s">
        <v>25</v>
      </c>
      <c r="D88" s="144" t="s">
        <v>28</v>
      </c>
      <c r="E88" s="144" t="s">
        <v>45</v>
      </c>
      <c r="F88" s="144" t="s">
        <v>90</v>
      </c>
      <c r="H88" s="139"/>
    </row>
    <row r="89" spans="2:8">
      <c r="B89" s="2" t="str">
        <f>Inputs!B80</f>
        <v>Residential Single Rate</v>
      </c>
      <c r="C89" s="2" t="str">
        <f>Inputs!C80</f>
        <v>Residential</v>
      </c>
      <c r="D89" s="145">
        <f>CHOOSE(Inputs!$D$6,Inputs!E80,Inputs!F80,Inputs!G80,Inputs!H80,Inputs!I80)</f>
        <v>779205031.70571542</v>
      </c>
      <c r="E89" s="145">
        <f>CHOOSE(Inputs!$D$6,Inputs!E130,Inputs!F130,Inputs!G130,Inputs!H130,Inputs!I130)</f>
        <v>198862.49431429509</v>
      </c>
      <c r="F89" s="145">
        <f>CHOOSE(Inputs!$D$6,Inputs!E177,Inputs!F177,Inputs!G177,Inputs!H177,Inputs!I177)</f>
        <v>57573045.739333227</v>
      </c>
      <c r="G89" s="112"/>
      <c r="H89" s="139"/>
    </row>
    <row r="90" spans="2:8">
      <c r="B90" s="2" t="str">
        <f>Inputs!B81</f>
        <v>Residential Single Rate - Bulk</v>
      </c>
      <c r="C90" s="2" t="str">
        <f>Inputs!C81</f>
        <v>Residential</v>
      </c>
      <c r="D90" s="145">
        <f>CHOOSE(Inputs!$D$6,Inputs!E81,Inputs!F81,Inputs!G81,Inputs!H81,Inputs!I81)</f>
        <v>102507964.11439243</v>
      </c>
      <c r="E90" s="145">
        <f>CHOOSE(Inputs!$D$6,Inputs!E131,Inputs!F131,Inputs!G131,Inputs!H131,Inputs!I131)</f>
        <v>31421.091986655967</v>
      </c>
      <c r="F90" s="145">
        <f>CHOOSE(Inputs!$D$6,Inputs!E178,Inputs!F178,Inputs!G178,Inputs!H178,Inputs!I178)</f>
        <v>5922912.4686470777</v>
      </c>
      <c r="G90" s="112"/>
      <c r="H90" s="139"/>
    </row>
    <row r="91" spans="2:8">
      <c r="B91" s="2" t="str">
        <f>Inputs!B82</f>
        <v>Residential - flexible pricing</v>
      </c>
      <c r="C91" s="2" t="str">
        <f>Inputs!C82</f>
        <v>Residential</v>
      </c>
      <c r="D91" s="145">
        <f>CHOOSE(Inputs!$D$6,Inputs!E82,Inputs!F82,Inputs!G82,Inputs!H82,Inputs!I82)</f>
        <v>10704148.306330953</v>
      </c>
      <c r="E91" s="145">
        <f>CHOOSE(Inputs!$D$6,Inputs!E132,Inputs!F132,Inputs!G132,Inputs!H132,Inputs!I132)</f>
        <v>911.46914243969843</v>
      </c>
      <c r="F91" s="145">
        <f>CHOOSE(Inputs!$D$6,Inputs!E179,Inputs!F179,Inputs!G179,Inputs!H179,Inputs!I179)</f>
        <v>622294.90875938442</v>
      </c>
      <c r="G91" s="112"/>
      <c r="H91" s="139"/>
    </row>
    <row r="92" spans="2:8">
      <c r="B92" s="2" t="str">
        <f>Inputs!B83</f>
        <v>Residential - flexible pricing bulk</v>
      </c>
      <c r="C92" s="2" t="str">
        <f>Inputs!C83</f>
        <v>Residential</v>
      </c>
      <c r="D92" s="145">
        <f>CHOOSE(Inputs!$D$6,Inputs!E83,Inputs!F83,Inputs!G83,Inputs!H83,Inputs!I83)</f>
        <v>620497.96062720288</v>
      </c>
      <c r="E92" s="145">
        <f>CHOOSE(Inputs!$D$6,Inputs!E133,Inputs!F133,Inputs!G133,Inputs!H133,Inputs!I133)</f>
        <v>127.11326106747276</v>
      </c>
      <c r="F92" s="145">
        <f>CHOOSE(Inputs!$D$6,Inputs!E180,Inputs!F180,Inputs!G180,Inputs!H180,Inputs!I180)</f>
        <v>38553.882822024367</v>
      </c>
      <c r="G92" s="112"/>
      <c r="H92" s="139"/>
    </row>
    <row r="93" spans="2:8">
      <c r="B93" s="2" t="str">
        <f>Inputs!B84</f>
        <v>Residential Two Rate 5d</v>
      </c>
      <c r="C93" s="2" t="str">
        <f>Inputs!C84</f>
        <v>Residential</v>
      </c>
      <c r="D93" s="145">
        <f>CHOOSE(Inputs!$D$6,Inputs!E84,Inputs!F84,Inputs!G84,Inputs!H84,Inputs!I84)</f>
        <v>57856139.158448286</v>
      </c>
      <c r="E93" s="145">
        <f>CHOOSE(Inputs!$D$6,Inputs!E134,Inputs!F134,Inputs!G134,Inputs!H134,Inputs!I134)</f>
        <v>11062.799181981192</v>
      </c>
      <c r="F93" s="145">
        <f>CHOOSE(Inputs!$D$6,Inputs!E181,Inputs!F181,Inputs!G181,Inputs!H181,Inputs!I181)</f>
        <v>4438325.3615765125</v>
      </c>
      <c r="G93" s="112"/>
      <c r="H93" s="139"/>
    </row>
    <row r="94" spans="2:8">
      <c r="B94" s="2" t="str">
        <f>Inputs!B85</f>
        <v>Residential Two Rate 5d - Bulk</v>
      </c>
      <c r="C94" s="2" t="str">
        <f>Inputs!C85</f>
        <v>Residential</v>
      </c>
      <c r="D94" s="145">
        <f>CHOOSE(Inputs!$D$6,Inputs!E85,Inputs!F85,Inputs!G85,Inputs!H85,Inputs!I85)</f>
        <v>17533578.148720551</v>
      </c>
      <c r="E94" s="145">
        <f>CHOOSE(Inputs!$D$6,Inputs!E135,Inputs!F135,Inputs!G135,Inputs!H135,Inputs!I135)</f>
        <v>4384.5694408090703</v>
      </c>
      <c r="F94" s="145">
        <f>CHOOSE(Inputs!$D$6,Inputs!E182,Inputs!F182,Inputs!G182,Inputs!H182,Inputs!I182)</f>
        <v>1214857.3896260066</v>
      </c>
      <c r="G94" s="112"/>
      <c r="H94" s="139"/>
    </row>
    <row r="95" spans="2:8">
      <c r="B95" s="2" t="str">
        <f>Inputs!B86</f>
        <v>Residential Interval</v>
      </c>
      <c r="C95" s="2" t="str">
        <f>Inputs!C86</f>
        <v>Residential</v>
      </c>
      <c r="D95" s="145">
        <f>CHOOSE(Inputs!$D$6,Inputs!E86,Inputs!F86,Inputs!G86,Inputs!H86,Inputs!I86)</f>
        <v>115819513.63780364</v>
      </c>
      <c r="E95" s="145">
        <f>CHOOSE(Inputs!$D$6,Inputs!E136,Inputs!F136,Inputs!G136,Inputs!H136,Inputs!I136)</f>
        <v>17978.401486322993</v>
      </c>
      <c r="F95" s="145">
        <f>CHOOSE(Inputs!$D$6,Inputs!E183,Inputs!F183,Inputs!G183,Inputs!H183,Inputs!I183)</f>
        <v>7955111.5840553278</v>
      </c>
      <c r="G95" s="112"/>
      <c r="H95" s="139"/>
    </row>
    <row r="96" spans="2:8">
      <c r="B96" s="2" t="str">
        <f>Inputs!B87</f>
        <v>Residential Interval - Bulk</v>
      </c>
      <c r="C96" s="2" t="str">
        <f>Inputs!C87</f>
        <v>Residential</v>
      </c>
      <c r="D96" s="145">
        <f>CHOOSE(Inputs!$D$6,Inputs!E87,Inputs!F87,Inputs!G87,Inputs!H87,Inputs!I87)</f>
        <v>31245855.715595465</v>
      </c>
      <c r="E96" s="145">
        <f>CHOOSE(Inputs!$D$6,Inputs!E137,Inputs!F137,Inputs!G137,Inputs!H137,Inputs!I137)</f>
        <v>9580.242871072247</v>
      </c>
      <c r="F96" s="145">
        <f>CHOOSE(Inputs!$D$6,Inputs!E184,Inputs!F184,Inputs!G184,Inputs!H184,Inputs!I184)</f>
        <v>2036934.1547639021</v>
      </c>
      <c r="G96" s="112"/>
      <c r="H96" s="139"/>
    </row>
    <row r="97" spans="2:8">
      <c r="B97" s="2" t="str">
        <f>Inputs!B88</f>
        <v>Residential Two Rate 5d - Controlled Load</v>
      </c>
      <c r="C97" s="2" t="str">
        <f>Inputs!C88</f>
        <v>Residential</v>
      </c>
      <c r="D97" s="145">
        <f>CHOOSE(Inputs!$D$6,Inputs!E88,Inputs!F88,Inputs!G88,Inputs!H88,Inputs!I88)</f>
        <v>24560225.221400343</v>
      </c>
      <c r="E97" s="145">
        <f>CHOOSE(Inputs!$D$6,Inputs!E138,Inputs!F138,Inputs!G138,Inputs!H138,Inputs!I138)</f>
        <v>0</v>
      </c>
      <c r="F97" s="145">
        <f>CHOOSE(Inputs!$D$6,Inputs!E185,Inputs!F185,Inputs!G185,Inputs!H185,Inputs!I185)</f>
        <v>403106.97655884386</v>
      </c>
      <c r="G97" s="112"/>
      <c r="H97" s="139"/>
    </row>
    <row r="98" spans="2:8">
      <c r="B98" s="2" t="str">
        <f>Inputs!B89</f>
        <v>Residential Two Rate 5d - Bulk - Controlled Load</v>
      </c>
      <c r="C98" s="2" t="str">
        <f>Inputs!C89</f>
        <v>Residential</v>
      </c>
      <c r="D98" s="145">
        <f>CHOOSE(Inputs!$D$6,Inputs!E89,Inputs!F89,Inputs!G89,Inputs!H89,Inputs!I89)</f>
        <v>7910688.9976651995</v>
      </c>
      <c r="E98" s="145">
        <f>CHOOSE(Inputs!$D$6,Inputs!E139,Inputs!F139,Inputs!G139,Inputs!H139,Inputs!I139)</f>
        <v>0</v>
      </c>
      <c r="F98" s="145">
        <f>CHOOSE(Inputs!$D$6,Inputs!E186,Inputs!F186,Inputs!G186,Inputs!H186,Inputs!I186)</f>
        <v>93488.522574407325</v>
      </c>
      <c r="G98" s="112"/>
      <c r="H98" s="139"/>
    </row>
    <row r="99" spans="2:8">
      <c r="B99" s="2" t="str">
        <f>Inputs!B90</f>
        <v>Dedicated Circuit</v>
      </c>
      <c r="C99" s="2" t="str">
        <f>Inputs!C90</f>
        <v>Residential</v>
      </c>
      <c r="D99" s="145">
        <f>CHOOSE(Inputs!$D$6,Inputs!E90,Inputs!F90,Inputs!G90,Inputs!H90,Inputs!I90)</f>
        <v>37779421.266443752</v>
      </c>
      <c r="E99" s="145">
        <f>CHOOSE(Inputs!$D$6,Inputs!E140,Inputs!F140,Inputs!G140,Inputs!H140,Inputs!I140)</f>
        <v>0</v>
      </c>
      <c r="F99" s="145">
        <f>CHOOSE(Inputs!$D$6,Inputs!E187,Inputs!F187,Inputs!G187,Inputs!H187,Inputs!I187)</f>
        <v>620073.64124614128</v>
      </c>
      <c r="G99" s="112"/>
      <c r="H99" s="139"/>
    </row>
    <row r="100" spans="2:8">
      <c r="B100" s="2" t="str">
        <f>Inputs!B91</f>
        <v>Dedicated Circuit - Bulk</v>
      </c>
      <c r="C100" s="2" t="str">
        <f>Inputs!C91</f>
        <v>Residential</v>
      </c>
      <c r="D100" s="145">
        <f>CHOOSE(Inputs!$D$6,Inputs!E91,Inputs!F91,Inputs!G91,Inputs!H91,Inputs!I91)</f>
        <v>2659693.3171717525</v>
      </c>
      <c r="E100" s="145">
        <f>CHOOSE(Inputs!$D$6,Inputs!E141,Inputs!F141,Inputs!G141,Inputs!H141,Inputs!I141)</f>
        <v>0</v>
      </c>
      <c r="F100" s="145">
        <f>CHOOSE(Inputs!$D$6,Inputs!E188,Inputs!F188,Inputs!G188,Inputs!H188,Inputs!I188)</f>
        <v>31432.255622335771</v>
      </c>
      <c r="G100" s="112"/>
      <c r="H100" s="139"/>
    </row>
    <row r="101" spans="2:8">
      <c r="B101" s="2" t="str">
        <f>Inputs!B92</f>
        <v>Non-Residential Single Rate</v>
      </c>
      <c r="C101" s="2" t="str">
        <f>Inputs!C92</f>
        <v>Small Commercial</v>
      </c>
      <c r="D101" s="145">
        <f>CHOOSE(Inputs!$D$6,Inputs!E92,Inputs!F92,Inputs!G92,Inputs!H92,Inputs!I92)</f>
        <v>324230511.26994747</v>
      </c>
      <c r="E101" s="145">
        <f>CHOOSE(Inputs!$D$6,Inputs!E142,Inputs!F142,Inputs!G142,Inputs!H142,Inputs!I142)</f>
        <v>19861.483970686455</v>
      </c>
      <c r="F101" s="145">
        <f>CHOOSE(Inputs!$D$6,Inputs!E189,Inputs!F189,Inputs!G189,Inputs!H189,Inputs!I189)</f>
        <v>21605755.470740523</v>
      </c>
      <c r="G101" s="112"/>
      <c r="H101" s="139"/>
    </row>
    <row r="102" spans="2:8">
      <c r="B102" s="2" t="str">
        <f>Inputs!B93</f>
        <v>Non-Residential Single Rate - Bulk</v>
      </c>
      <c r="C102" s="2" t="str">
        <f>Inputs!C93</f>
        <v>Small Commercial</v>
      </c>
      <c r="D102" s="145">
        <f>CHOOSE(Inputs!$D$6,Inputs!E93,Inputs!F93,Inputs!G93,Inputs!H93,Inputs!I93)</f>
        <v>126853171.69259973</v>
      </c>
      <c r="E102" s="145">
        <f>CHOOSE(Inputs!$D$6,Inputs!E143,Inputs!F143,Inputs!G143,Inputs!H143,Inputs!I143)</f>
        <v>5824.064674825524</v>
      </c>
      <c r="F102" s="145">
        <f>CHOOSE(Inputs!$D$6,Inputs!E190,Inputs!F190,Inputs!G190,Inputs!H190,Inputs!I190)</f>
        <v>6344488.1671582134</v>
      </c>
      <c r="G102" s="112"/>
      <c r="H102" s="139"/>
    </row>
    <row r="103" spans="2:8">
      <c r="B103" s="2" t="str">
        <f>Inputs!B94</f>
        <v>Non-Residential Two Rate 5d</v>
      </c>
      <c r="C103" s="2" t="str">
        <f>Inputs!C94</f>
        <v>Small Commercial</v>
      </c>
      <c r="D103" s="145">
        <f>CHOOSE(Inputs!$D$6,Inputs!E94,Inputs!F94,Inputs!G94,Inputs!H94,Inputs!I94)</f>
        <v>519270311.96962678</v>
      </c>
      <c r="E103" s="145">
        <f>CHOOSE(Inputs!$D$6,Inputs!E144,Inputs!F144,Inputs!G144,Inputs!H144,Inputs!I144)</f>
        <v>11440.54497686717</v>
      </c>
      <c r="F103" s="145">
        <f>CHOOSE(Inputs!$D$6,Inputs!E191,Inputs!F191,Inputs!G191,Inputs!H191,Inputs!I191)</f>
        <v>29717684.084425606</v>
      </c>
      <c r="G103" s="112"/>
      <c r="H103" s="139"/>
    </row>
    <row r="104" spans="2:8">
      <c r="B104" s="2" t="str">
        <f>Inputs!B95</f>
        <v>Non-Residential Two Rate 5d - Bulk</v>
      </c>
      <c r="C104" s="2" t="str">
        <f>Inputs!C95</f>
        <v>Small Commercial</v>
      </c>
      <c r="D104" s="145">
        <f>CHOOSE(Inputs!$D$6,Inputs!E95,Inputs!F95,Inputs!G95,Inputs!H95,Inputs!I95)</f>
        <v>156751696.32119516</v>
      </c>
      <c r="E104" s="145">
        <f>CHOOSE(Inputs!$D$6,Inputs!E145,Inputs!F145,Inputs!G145,Inputs!H145,Inputs!I145)</f>
        <v>1873.9083046826345</v>
      </c>
      <c r="F104" s="145">
        <f>CHOOSE(Inputs!$D$6,Inputs!E192,Inputs!F192,Inputs!G192,Inputs!H192,Inputs!I192)</f>
        <v>6507094.2222209889</v>
      </c>
      <c r="G104" s="112"/>
      <c r="H104" s="139"/>
    </row>
    <row r="105" spans="2:8">
      <c r="B105" s="2" t="str">
        <f>Inputs!B96</f>
        <v>Non-Residential Interval</v>
      </c>
      <c r="C105" s="2" t="str">
        <f>Inputs!C96</f>
        <v>Small Commercial</v>
      </c>
      <c r="D105" s="145">
        <f>CHOOSE(Inputs!$D$6,Inputs!E96,Inputs!F96,Inputs!G96,Inputs!H96,Inputs!I96)</f>
        <v>189268379.65342486</v>
      </c>
      <c r="E105" s="145">
        <f>CHOOSE(Inputs!$D$6,Inputs!E146,Inputs!F146,Inputs!G146,Inputs!H146,Inputs!I146)</f>
        <v>5038.8363789877785</v>
      </c>
      <c r="F105" s="145">
        <f>CHOOSE(Inputs!$D$6,Inputs!E193,Inputs!F193,Inputs!G193,Inputs!H193,Inputs!I193)</f>
        <v>11186124.149052002</v>
      </c>
      <c r="G105" s="112"/>
      <c r="H105" s="139"/>
    </row>
    <row r="106" spans="2:8">
      <c r="B106" s="2" t="str">
        <f>Inputs!B97</f>
        <v>Non-Residential Interval - Bulk</v>
      </c>
      <c r="C106" s="2" t="str">
        <f>Inputs!C97</f>
        <v>Small Commercial</v>
      </c>
      <c r="D106" s="145">
        <f>CHOOSE(Inputs!$D$6,Inputs!E97,Inputs!F97,Inputs!G97,Inputs!H97,Inputs!I97)</f>
        <v>286588472.02508461</v>
      </c>
      <c r="E106" s="145">
        <f>CHOOSE(Inputs!$D$6,Inputs!E147,Inputs!F147,Inputs!G147,Inputs!H147,Inputs!I147)</f>
        <v>3122.9586486000085</v>
      </c>
      <c r="F106" s="145">
        <f>CHOOSE(Inputs!$D$6,Inputs!E194,Inputs!F194,Inputs!G194,Inputs!H194,Inputs!I194)</f>
        <v>11944391.448448744</v>
      </c>
      <c r="G106" s="112"/>
      <c r="H106" s="139"/>
    </row>
    <row r="107" spans="2:8">
      <c r="B107" s="2" t="str">
        <f>Inputs!B98</f>
        <v>Non-Residential</v>
      </c>
      <c r="C107" s="2" t="str">
        <f>Inputs!C98</f>
        <v>Small Commercial</v>
      </c>
      <c r="D107" s="145">
        <f>CHOOSE(Inputs!$D$6,Inputs!E98,Inputs!F98,Inputs!G98,Inputs!H98,Inputs!I98)</f>
        <v>4710511.1561567504</v>
      </c>
      <c r="E107" s="145">
        <f>CHOOSE(Inputs!$D$6,Inputs!E148,Inputs!F148,Inputs!G148,Inputs!H148,Inputs!I148)</f>
        <v>56.278687010002216</v>
      </c>
      <c r="F107" s="145">
        <f>CHOOSE(Inputs!$D$6,Inputs!E195,Inputs!F195,Inputs!G195,Inputs!H195,Inputs!I195)</f>
        <v>313974.59207110188</v>
      </c>
      <c r="G107" s="112"/>
      <c r="H107" s="139"/>
    </row>
    <row r="108" spans="2:8">
      <c r="B108" s="2" t="str">
        <f>Inputs!B99</f>
        <v>Non-Residential - Bulk</v>
      </c>
      <c r="C108" s="2" t="str">
        <f>Inputs!C99</f>
        <v>Small Commercial</v>
      </c>
      <c r="D108" s="145">
        <f>CHOOSE(Inputs!$D$6,Inputs!E99,Inputs!F99,Inputs!G99,Inputs!H99,Inputs!I99)</f>
        <v>8611291.7455333564</v>
      </c>
      <c r="E108" s="145">
        <f>CHOOSE(Inputs!$D$6,Inputs!E149,Inputs!F149,Inputs!G149,Inputs!H149,Inputs!I149)</f>
        <v>37.704045167305793</v>
      </c>
      <c r="F108" s="145">
        <f>CHOOSE(Inputs!$D$6,Inputs!E196,Inputs!F196,Inputs!G196,Inputs!H196,Inputs!I196)</f>
        <v>498340.29446878476</v>
      </c>
      <c r="G108" s="112"/>
      <c r="H108" s="139"/>
    </row>
    <row r="109" spans="2:8">
      <c r="B109" s="2" t="str">
        <f>Inputs!B100</f>
        <v>Non-Residential Two Rate 7d</v>
      </c>
      <c r="C109" s="2" t="str">
        <f>Inputs!C100</f>
        <v>Small Commercial</v>
      </c>
      <c r="D109" s="145">
        <f>CHOOSE(Inputs!$D$6,Inputs!E100,Inputs!F100,Inputs!G100,Inputs!H100,Inputs!I100)</f>
        <v>122052247.0946504</v>
      </c>
      <c r="E109" s="145">
        <f>CHOOSE(Inputs!$D$6,Inputs!E150,Inputs!F150,Inputs!G150,Inputs!H150,Inputs!I150)</f>
        <v>3074.6728875780077</v>
      </c>
      <c r="F109" s="145">
        <f>CHOOSE(Inputs!$D$6,Inputs!E197,Inputs!F197,Inputs!G197,Inputs!H197,Inputs!I197)</f>
        <v>6926003.2668339331</v>
      </c>
      <c r="G109" s="112"/>
      <c r="H109" s="139"/>
    </row>
    <row r="110" spans="2:8">
      <c r="B110" s="2" t="str">
        <f>Inputs!B101</f>
        <v>Non-Residential Two Rate 7d - Bulk</v>
      </c>
      <c r="C110" s="2" t="str">
        <f>Inputs!C101</f>
        <v>Small Commercial</v>
      </c>
      <c r="D110" s="145">
        <f>CHOOSE(Inputs!$D$6,Inputs!E101,Inputs!F101,Inputs!G101,Inputs!H101,Inputs!I101)</f>
        <v>30978672.333255682</v>
      </c>
      <c r="E110" s="145">
        <f>CHOOSE(Inputs!$D$6,Inputs!E151,Inputs!F151,Inputs!G151,Inputs!H151,Inputs!I151)</f>
        <v>450.20094444831494</v>
      </c>
      <c r="F110" s="145">
        <f>CHOOSE(Inputs!$D$6,Inputs!E198,Inputs!F198,Inputs!G198,Inputs!H198,Inputs!I198)</f>
        <v>1437009.7209655887</v>
      </c>
      <c r="G110" s="112"/>
      <c r="H110" s="139"/>
    </row>
    <row r="111" spans="2:8">
      <c r="B111" s="2" t="str">
        <f>Inputs!B102</f>
        <v>Large Two Rate 7d</v>
      </c>
      <c r="C111" s="2" t="str">
        <f>Inputs!C102</f>
        <v>Small Commercial</v>
      </c>
      <c r="D111" s="145">
        <f>CHOOSE(Inputs!$D$6,Inputs!E102,Inputs!F102,Inputs!G102,Inputs!H102,Inputs!I102)</f>
        <v>17751645.043644827</v>
      </c>
      <c r="E111" s="145">
        <f>CHOOSE(Inputs!$D$6,Inputs!E152,Inputs!F152,Inputs!G152,Inputs!H152,Inputs!I152)</f>
        <v>42.316572622425383</v>
      </c>
      <c r="F111" s="145">
        <f>CHOOSE(Inputs!$D$6,Inputs!E199,Inputs!F199,Inputs!G199,Inputs!H199,Inputs!I199)</f>
        <v>1190288.0548317628</v>
      </c>
      <c r="G111" s="112"/>
      <c r="H111" s="139"/>
    </row>
    <row r="112" spans="2:8">
      <c r="B112" s="2" t="str">
        <f>Inputs!B103</f>
        <v>Unmetered Supplies / Public Lighting</v>
      </c>
      <c r="C112" s="2" t="str">
        <f>Inputs!C103</f>
        <v>Small Commercial</v>
      </c>
      <c r="D112" s="145">
        <f>CHOOSE(Inputs!$D$6,Inputs!E103,Inputs!F103,Inputs!G103,Inputs!H103,Inputs!I103)</f>
        <v>34216814.252735481</v>
      </c>
      <c r="E112" s="145">
        <f>CHOOSE(Inputs!$D$6,Inputs!E153,Inputs!F153,Inputs!G153,Inputs!H153,Inputs!I153)</f>
        <v>1148.3197250837766</v>
      </c>
      <c r="F112" s="145">
        <f>CHOOSE(Inputs!$D$6,Inputs!E200,Inputs!F200,Inputs!G200,Inputs!H200,Inputs!I200)</f>
        <v>1228836.9335944345</v>
      </c>
      <c r="G112" s="112"/>
      <c r="H112" s="139"/>
    </row>
    <row r="113" spans="2:8">
      <c r="B113" s="2" t="str">
        <f>Inputs!B104</f>
        <v>Large Low Voltage Demand</v>
      </c>
      <c r="C113" s="2" t="str">
        <f>Inputs!C104</f>
        <v>Large Low voltage</v>
      </c>
      <c r="D113" s="145">
        <f>CHOOSE(Inputs!$D$6,Inputs!E104,Inputs!F104,Inputs!G104,Inputs!H104,Inputs!I104)</f>
        <v>157795974.28944445</v>
      </c>
      <c r="E113" s="145">
        <f>CHOOSE(Inputs!$D$6,Inputs!E154,Inputs!F154,Inputs!G154,Inputs!H154,Inputs!I154)</f>
        <v>246.8027545061116</v>
      </c>
      <c r="F113" s="145">
        <f>CHOOSE(Inputs!$D$6,Inputs!E201,Inputs!F201,Inputs!G201,Inputs!H201,Inputs!I201)</f>
        <v>3813539.5101236226</v>
      </c>
      <c r="G113" s="112"/>
      <c r="H113" s="139"/>
    </row>
    <row r="114" spans="2:8">
      <c r="B114" s="2" t="str">
        <f>Inputs!B105</f>
        <v>Large Low Voltage Demand - Bulk</v>
      </c>
      <c r="C114" s="2" t="str">
        <f>Inputs!C105</f>
        <v>Large Low voltage</v>
      </c>
      <c r="D114" s="145">
        <f>CHOOSE(Inputs!$D$6,Inputs!E105,Inputs!F105,Inputs!G105,Inputs!H105,Inputs!I105)</f>
        <v>1720225895.2872791</v>
      </c>
      <c r="E114" s="145">
        <f>CHOOSE(Inputs!$D$6,Inputs!E155,Inputs!F155,Inputs!G155,Inputs!H155,Inputs!I155)</f>
        <v>1318.9582311980269</v>
      </c>
      <c r="F114" s="145">
        <f>CHOOSE(Inputs!$D$6,Inputs!E202,Inputs!F202,Inputs!G202,Inputs!H202,Inputs!I202)</f>
        <v>36353673.667978302</v>
      </c>
      <c r="G114" s="112"/>
      <c r="H114" s="139"/>
    </row>
    <row r="115" spans="2:8">
      <c r="B115" s="2" t="str">
        <f>Inputs!B106</f>
        <v>Large Low Voltage Demand R</v>
      </c>
      <c r="C115" s="2" t="str">
        <f>Inputs!C106</f>
        <v>Large Low voltage</v>
      </c>
      <c r="D115" s="145">
        <f>CHOOSE(Inputs!$D$6,Inputs!E106,Inputs!F106,Inputs!G106,Inputs!H106,Inputs!I106)</f>
        <v>3927272.5745454603</v>
      </c>
      <c r="E115" s="145">
        <f>CHOOSE(Inputs!$D$6,Inputs!E156,Inputs!F156,Inputs!G156,Inputs!H156,Inputs!I156)</f>
        <v>2.5346596596596598</v>
      </c>
      <c r="F115" s="145">
        <f>CHOOSE(Inputs!$D$6,Inputs!E203,Inputs!F203,Inputs!G203,Inputs!H203,Inputs!I203)</f>
        <v>86152.213536919153</v>
      </c>
      <c r="G115" s="112"/>
      <c r="H115" s="139"/>
    </row>
    <row r="116" spans="2:8">
      <c r="B116" s="2" t="str">
        <f>Inputs!B107</f>
        <v>Large Low Voltage Demand G</v>
      </c>
      <c r="C116" s="2" t="str">
        <f>Inputs!C107</f>
        <v>Large Low voltage</v>
      </c>
      <c r="D116" s="145">
        <f>CHOOSE(Inputs!$D$6,Inputs!E107,Inputs!F107,Inputs!G107,Inputs!H107,Inputs!I107)</f>
        <v>550812</v>
      </c>
      <c r="E116" s="145">
        <f>CHOOSE(Inputs!$D$6,Inputs!E157,Inputs!F157,Inputs!G157,Inputs!H157,Inputs!I157)</f>
        <v>3.1582433104425562</v>
      </c>
      <c r="F116" s="145">
        <f>CHOOSE(Inputs!$D$6,Inputs!E204,Inputs!F204,Inputs!G204,Inputs!H204,Inputs!I204)</f>
        <v>49248.360498000002</v>
      </c>
      <c r="G116" s="112"/>
      <c r="H116" s="139"/>
    </row>
    <row r="117" spans="2:8">
      <c r="B117" s="2" t="str">
        <f>Inputs!B108</f>
        <v>Large Low Voltage Demand - Bulk R</v>
      </c>
      <c r="C117" s="2" t="str">
        <f>Inputs!C108</f>
        <v>Large Low voltage</v>
      </c>
      <c r="D117" s="145">
        <f>CHOOSE(Inputs!$D$6,Inputs!E108,Inputs!F108,Inputs!G108,Inputs!H108,Inputs!I108)</f>
        <v>87281098.739345253</v>
      </c>
      <c r="E117" s="145">
        <f>CHOOSE(Inputs!$D$6,Inputs!E158,Inputs!F158,Inputs!G158,Inputs!H158,Inputs!I158)</f>
        <v>77</v>
      </c>
      <c r="F117" s="145">
        <f>CHOOSE(Inputs!$D$6,Inputs!E205,Inputs!F205,Inputs!G205,Inputs!H205,Inputs!I205)</f>
        <v>1262366.9894140458</v>
      </c>
      <c r="G117" s="112"/>
      <c r="H117" s="139"/>
    </row>
    <row r="118" spans="2:8">
      <c r="B118" s="2" t="str">
        <f>Inputs!B109</f>
        <v>Large Low Voltage Demand - Bulk G</v>
      </c>
      <c r="C118" s="2" t="str">
        <f>Inputs!C109</f>
        <v>Large Low voltage</v>
      </c>
      <c r="D118" s="145">
        <f>CHOOSE(Inputs!$D$6,Inputs!E109,Inputs!F109,Inputs!G109,Inputs!H109,Inputs!I109)</f>
        <v>128381374.56988107</v>
      </c>
      <c r="E118" s="145">
        <f>CHOOSE(Inputs!$D$6,Inputs!E159,Inputs!F159,Inputs!G159,Inputs!H159,Inputs!I159)</f>
        <v>124</v>
      </c>
      <c r="F118" s="145">
        <f>CHOOSE(Inputs!$D$6,Inputs!E206,Inputs!F206,Inputs!G206,Inputs!H206,Inputs!I206)</f>
        <v>2871845.1647299421</v>
      </c>
      <c r="G118" s="112"/>
      <c r="H118" s="139"/>
    </row>
    <row r="119" spans="2:8">
      <c r="B119" s="2" t="str">
        <f>Inputs!B110</f>
        <v>Large Low Voltage</v>
      </c>
      <c r="C119" s="2" t="str">
        <f>Inputs!C110</f>
        <v>Large Low voltage</v>
      </c>
      <c r="D119" s="145">
        <f>CHOOSE(Inputs!$D$6,Inputs!E110,Inputs!F110,Inputs!G110,Inputs!H110,Inputs!I110)</f>
        <v>162274058.86398995</v>
      </c>
      <c r="E119" s="145">
        <f>CHOOSE(Inputs!$D$6,Inputs!E160,Inputs!F160,Inputs!G160,Inputs!H160,Inputs!I160)</f>
        <v>252.49565747621381</v>
      </c>
      <c r="F119" s="145">
        <f>CHOOSE(Inputs!$D$6,Inputs!E207,Inputs!F207,Inputs!G207,Inputs!H207,Inputs!I207)</f>
        <v>3889665.1549433968</v>
      </c>
      <c r="G119" s="112"/>
      <c r="H119" s="139"/>
    </row>
    <row r="120" spans="2:8">
      <c r="B120" s="2" t="str">
        <f>Inputs!B111</f>
        <v>Large Low Voltage Bulk</v>
      </c>
      <c r="C120" s="2" t="str">
        <f>Inputs!C111</f>
        <v>Large Low voltage</v>
      </c>
      <c r="D120" s="145">
        <f>CHOOSE(Inputs!$D$6,Inputs!E111,Inputs!F111,Inputs!G111,Inputs!H111,Inputs!I111)</f>
        <v>1935888368.5965056</v>
      </c>
      <c r="E120" s="145">
        <f>CHOOSE(Inputs!$D$6,Inputs!E161,Inputs!F161,Inputs!G161,Inputs!H161,Inputs!I161)</f>
        <v>1519.9582311980269</v>
      </c>
      <c r="F120" s="145">
        <f>CHOOSE(Inputs!$D$6,Inputs!E208,Inputs!F208,Inputs!G208,Inputs!H208,Inputs!I208)</f>
        <v>37434836.20522511</v>
      </c>
      <c r="G120" s="112"/>
      <c r="H120" s="139"/>
    </row>
    <row r="121" spans="2:8">
      <c r="B121" s="2" t="str">
        <f>Inputs!B112</f>
        <v>High Voltage Demand</v>
      </c>
      <c r="C121" s="2" t="str">
        <f>Inputs!C112</f>
        <v>High Voltage</v>
      </c>
      <c r="D121" s="145">
        <f>CHOOSE(Inputs!$D$6,Inputs!E112,Inputs!F112,Inputs!G112,Inputs!H112,Inputs!I112)</f>
        <v>582602285.23858511</v>
      </c>
      <c r="E121" s="145">
        <f>CHOOSE(Inputs!$D$6,Inputs!E162,Inputs!F162,Inputs!G162,Inputs!H162,Inputs!I162)</f>
        <v>81.275763465338969</v>
      </c>
      <c r="F121" s="145">
        <f>CHOOSE(Inputs!$D$6,Inputs!E209,Inputs!F209,Inputs!G209,Inputs!H209,Inputs!I209)</f>
        <v>6180952.6082975576</v>
      </c>
      <c r="G121" s="112"/>
      <c r="H121" s="139"/>
    </row>
    <row r="122" spans="2:8">
      <c r="B122" s="2" t="str">
        <f>Inputs!B113</f>
        <v>High Voltage Demand D1</v>
      </c>
      <c r="C122" s="2" t="str">
        <f>Inputs!C113</f>
        <v>High Voltage</v>
      </c>
      <c r="D122" s="145">
        <f>CHOOSE(Inputs!$D$6,Inputs!E113,Inputs!F113,Inputs!G113,Inputs!H113,Inputs!I113)</f>
        <v>0</v>
      </c>
      <c r="E122" s="145">
        <f>CHOOSE(Inputs!$D$6,Inputs!E163,Inputs!F163,Inputs!G163,Inputs!H163,Inputs!I163)</f>
        <v>0</v>
      </c>
      <c r="F122" s="145">
        <f>CHOOSE(Inputs!$D$6,Inputs!E210,Inputs!F210,Inputs!G210,Inputs!H210,Inputs!I210)</f>
        <v>0</v>
      </c>
      <c r="G122" s="112"/>
      <c r="H122" s="139"/>
    </row>
    <row r="123" spans="2:8">
      <c r="B123" s="2" t="str">
        <f>Inputs!B114</f>
        <v>High Voltage Demand R</v>
      </c>
      <c r="C123" s="2" t="str">
        <f>Inputs!C114</f>
        <v>High Voltage</v>
      </c>
      <c r="D123" s="145">
        <f>CHOOSE(Inputs!$D$6,Inputs!E114,Inputs!F114,Inputs!G114,Inputs!H114,Inputs!I114)</f>
        <v>0</v>
      </c>
      <c r="E123" s="145">
        <f>CHOOSE(Inputs!$D$6,Inputs!E164,Inputs!F164,Inputs!G164,Inputs!H164,Inputs!I164)</f>
        <v>0</v>
      </c>
      <c r="F123" s="145">
        <f>CHOOSE(Inputs!$D$6,Inputs!E211,Inputs!F211,Inputs!G211,Inputs!H211,Inputs!I211)</f>
        <v>0</v>
      </c>
      <c r="G123" s="112"/>
      <c r="H123" s="139"/>
    </row>
    <row r="124" spans="2:8">
      <c r="B124" s="2" t="str">
        <f>Inputs!B115</f>
        <v>High Voltage Demand G</v>
      </c>
      <c r="C124" s="2" t="str">
        <f>Inputs!C115</f>
        <v>High Voltage</v>
      </c>
      <c r="D124" s="145">
        <f>CHOOSE(Inputs!$D$6,Inputs!E115,Inputs!F115,Inputs!G115,Inputs!H115,Inputs!I115)</f>
        <v>7838081.2900452456</v>
      </c>
      <c r="E124" s="145">
        <f>CHOOSE(Inputs!$D$6,Inputs!E165,Inputs!F165,Inputs!G165,Inputs!H165,Inputs!I165)</f>
        <v>1</v>
      </c>
      <c r="F124" s="145">
        <f>CHOOSE(Inputs!$D$6,Inputs!E212,Inputs!F212,Inputs!G212,Inputs!H212,Inputs!I212)</f>
        <v>99624.437626704632</v>
      </c>
      <c r="G124" s="112"/>
      <c r="H124" s="139"/>
    </row>
    <row r="125" spans="2:8">
      <c r="B125" s="2" t="str">
        <f>Inputs!B116</f>
        <v>High Voltage</v>
      </c>
      <c r="C125" s="2" t="str">
        <f>Inputs!C116</f>
        <v>High Voltage</v>
      </c>
      <c r="D125" s="145">
        <f>CHOOSE(Inputs!$D$6,Inputs!E116,Inputs!F116,Inputs!G116,Inputs!H116,Inputs!I116)</f>
        <v>590440366.52863038</v>
      </c>
      <c r="E125" s="145">
        <f>CHOOSE(Inputs!$D$6,Inputs!E166,Inputs!F166,Inputs!G166,Inputs!H166,Inputs!I166)</f>
        <v>82.275763465338969</v>
      </c>
      <c r="F125" s="145">
        <f>CHOOSE(Inputs!$D$6,Inputs!E213,Inputs!F213,Inputs!G213,Inputs!H213,Inputs!I213)</f>
        <v>6428965.5749202976</v>
      </c>
      <c r="G125" s="112"/>
      <c r="H125" s="139"/>
    </row>
    <row r="126" spans="2:8">
      <c r="B126" s="2" t="str">
        <f>Inputs!B117</f>
        <v>Subtransmission Demand</v>
      </c>
      <c r="C126" s="2" t="str">
        <f>Inputs!C117</f>
        <v>Subtransmission</v>
      </c>
      <c r="D126" s="145">
        <f>CHOOSE(Inputs!$D$6,Inputs!E117,Inputs!F117,Inputs!G117,Inputs!H117,Inputs!I117)</f>
        <v>99361068.416260868</v>
      </c>
      <c r="E126" s="145">
        <f>CHOOSE(Inputs!$D$6,Inputs!E167,Inputs!F167,Inputs!G167,Inputs!H167,Inputs!I167)</f>
        <v>7</v>
      </c>
      <c r="F126" s="145">
        <f>CHOOSE(Inputs!$D$6,Inputs!E214,Inputs!F214,Inputs!G214,Inputs!H214,Inputs!I214)</f>
        <v>327264.06675739621</v>
      </c>
      <c r="G126" s="112"/>
      <c r="H126" s="139"/>
    </row>
    <row r="127" spans="2:8">
      <c r="B127" s="2" t="str">
        <f>Inputs!B118</f>
        <v>Subtransmission Demand</v>
      </c>
      <c r="C127" s="2" t="str">
        <f>Inputs!C118</f>
        <v>Subtransmission</v>
      </c>
      <c r="D127" s="145">
        <f>CHOOSE(Inputs!$D$6,Inputs!E118,Inputs!F118,Inputs!G118,Inputs!H118,Inputs!I118)</f>
        <v>99361068.416260868</v>
      </c>
      <c r="E127" s="145">
        <f>CHOOSE(Inputs!$D$6,Inputs!E168,Inputs!F168,Inputs!G168,Inputs!H168,Inputs!I168)</f>
        <v>7</v>
      </c>
      <c r="F127" s="145">
        <f>CHOOSE(Inputs!$D$6,Inputs!E215,Inputs!F215,Inputs!G215,Inputs!H215,Inputs!I215)</f>
        <v>674613.71461610263</v>
      </c>
      <c r="G127" s="112"/>
      <c r="H127" s="139"/>
    </row>
    <row r="128" spans="2:8">
      <c r="B128" s="213"/>
      <c r="C128" s="213"/>
      <c r="D128" s="221"/>
      <c r="E128" s="221"/>
      <c r="F128" s="221"/>
      <c r="G128" s="112"/>
      <c r="H128" s="139"/>
    </row>
    <row r="129" spans="2:8">
      <c r="B129" s="213"/>
      <c r="C129" s="213"/>
      <c r="D129" s="221"/>
      <c r="E129" s="221"/>
      <c r="F129" s="221"/>
      <c r="G129" s="112"/>
      <c r="H129" s="139"/>
    </row>
    <row r="130" spans="2:8">
      <c r="B130" s="213"/>
      <c r="C130" s="213"/>
      <c r="D130" s="221"/>
      <c r="E130" s="221"/>
      <c r="F130" s="221"/>
      <c r="G130" s="112"/>
      <c r="H130" s="139"/>
    </row>
    <row r="131" spans="2:8">
      <c r="B131" s="54" t="s">
        <v>3</v>
      </c>
      <c r="C131" s="117"/>
      <c r="D131" s="146">
        <f>SUM(D89:D127)-SUM(D119:D120,D125,D127)</f>
        <v>5797650344.5135574</v>
      </c>
      <c r="E131" s="146">
        <f>SUM(E89:E96,E101:E118,E121:E124,E126)</f>
        <v>328161.20115334273</v>
      </c>
      <c r="F131" s="146">
        <f>SUM(F89:F130)</f>
        <v>279322874.95906436</v>
      </c>
      <c r="H131" s="139"/>
    </row>
    <row r="132" spans="2:8" s="147" customFormat="1">
      <c r="C132" s="148"/>
      <c r="D132" s="149"/>
      <c r="E132" s="149"/>
      <c r="F132" s="1"/>
      <c r="H132" s="139"/>
    </row>
    <row r="133" spans="2:8">
      <c r="B133" s="127" t="s">
        <v>101</v>
      </c>
      <c r="D133" s="150">
        <f>D131-CHOOSE(Inputs!$D$6,Inputs!E125,Inputs!F125,Inputs!G125,Inputs!H125,Inputs!I125)</f>
        <v>0</v>
      </c>
      <c r="E133" s="151">
        <f>E131-CHOOSE(Inputs!$D$6,Inputs!E172,Inputs!F172,Inputs!G172,Inputs!H172,Inputs!I172)</f>
        <v>0</v>
      </c>
      <c r="F133" s="151">
        <f>F131-CHOOSE(Inputs!$D$6,Inputs!E219,Inputs!F219,Inputs!G219,Inputs!H219,Inputs!I219)</f>
        <v>0</v>
      </c>
      <c r="H133" s="139"/>
    </row>
    <row r="134" spans="2:8">
      <c r="H134" s="139"/>
    </row>
    <row r="135" spans="2:8">
      <c r="H135" s="139"/>
    </row>
    <row r="139" spans="2:8">
      <c r="H139" s="17"/>
    </row>
    <row r="140" spans="2:8">
      <c r="H140" s="17"/>
    </row>
    <row r="141" spans="2:8">
      <c r="H141" s="139"/>
    </row>
    <row r="142" spans="2:8">
      <c r="H142" s="139"/>
    </row>
    <row r="143" spans="2:8">
      <c r="H143" s="17"/>
    </row>
    <row r="144" spans="2:8">
      <c r="H144" s="17"/>
    </row>
    <row r="145" spans="8:8">
      <c r="H145" s="17"/>
    </row>
    <row r="146" spans="8:8">
      <c r="H146" s="17"/>
    </row>
    <row r="147" spans="8:8">
      <c r="H147" s="17"/>
    </row>
    <row r="148" spans="8:8">
      <c r="H148" s="17"/>
    </row>
    <row r="149" spans="8:8">
      <c r="H149" s="17"/>
    </row>
    <row r="150" spans="8:8">
      <c r="H150" s="17"/>
    </row>
    <row r="151" spans="8:8">
      <c r="H151" s="139"/>
    </row>
    <row r="152" spans="8:8">
      <c r="H152" s="139"/>
    </row>
    <row r="153" spans="8:8">
      <c r="H153" s="139"/>
    </row>
    <row r="154" spans="8:8">
      <c r="H154" s="139"/>
    </row>
    <row r="155" spans="8:8">
      <c r="H155" s="17"/>
    </row>
    <row r="156" spans="8:8">
      <c r="H156" s="17"/>
    </row>
    <row r="157" spans="8:8">
      <c r="H157" s="139"/>
    </row>
    <row r="158" spans="8:8">
      <c r="H158" s="139"/>
    </row>
    <row r="159" spans="8:8">
      <c r="H159" s="139"/>
    </row>
    <row r="160" spans="8:8">
      <c r="H160" s="139"/>
    </row>
    <row r="161" spans="8:8">
      <c r="H161" s="139"/>
    </row>
    <row r="162" spans="8:8">
      <c r="H162" s="139"/>
    </row>
    <row r="163" spans="8:8">
      <c r="H163" s="139"/>
    </row>
    <row r="164" spans="8:8">
      <c r="H164" s="139"/>
    </row>
    <row r="165" spans="8:8">
      <c r="H165" s="139"/>
    </row>
    <row r="166" spans="8:8">
      <c r="H166" s="139"/>
    </row>
    <row r="167" spans="8:8">
      <c r="H167" s="17"/>
    </row>
    <row r="168" spans="8:8">
      <c r="H168" s="17"/>
    </row>
    <row r="169" spans="8:8">
      <c r="H169" s="17"/>
    </row>
    <row r="170" spans="8:8">
      <c r="H170" s="17"/>
    </row>
    <row r="171" spans="8:8">
      <c r="H171" s="17"/>
    </row>
    <row r="172" spans="8:8">
      <c r="H172" s="17"/>
    </row>
    <row r="173" spans="8:8">
      <c r="H173" s="17"/>
    </row>
    <row r="174" spans="8:8">
      <c r="H174" s="17"/>
    </row>
    <row r="175" spans="8:8">
      <c r="H175" s="17"/>
    </row>
    <row r="176" spans="8:8">
      <c r="H176" s="17"/>
    </row>
    <row r="177" spans="8:8">
      <c r="H177" s="17"/>
    </row>
    <row r="178" spans="8:8">
      <c r="H178" s="17"/>
    </row>
    <row r="179" spans="8:8">
      <c r="H179" s="17"/>
    </row>
    <row r="180" spans="8:8">
      <c r="H180" s="17"/>
    </row>
    <row r="181" spans="8:8">
      <c r="H181" s="17"/>
    </row>
    <row r="182" spans="8:8">
      <c r="H182" s="17"/>
    </row>
    <row r="183" spans="8:8">
      <c r="H183" s="17"/>
    </row>
    <row r="184" spans="8:8">
      <c r="H184" s="17"/>
    </row>
    <row r="185" spans="8:8">
      <c r="H185" s="17"/>
    </row>
    <row r="186" spans="8:8">
      <c r="H186" s="17"/>
    </row>
    <row r="187" spans="8:8">
      <c r="H187" s="17"/>
    </row>
    <row r="188" spans="8:8">
      <c r="H188" s="17"/>
    </row>
    <row r="189" spans="8:8">
      <c r="H189" s="17"/>
    </row>
    <row r="190" spans="8:8">
      <c r="H190" s="17"/>
    </row>
    <row r="191" spans="8:8">
      <c r="H191" s="17"/>
    </row>
    <row r="192" spans="8:8">
      <c r="H192" s="17"/>
    </row>
    <row r="193" spans="8:8">
      <c r="H193" s="17"/>
    </row>
    <row r="194" spans="8:8">
      <c r="H194" s="17"/>
    </row>
    <row r="195" spans="8:8">
      <c r="H195" s="17"/>
    </row>
    <row r="196" spans="8:8">
      <c r="H196" s="17"/>
    </row>
    <row r="197" spans="8:8">
      <c r="H197" s="139"/>
    </row>
    <row r="198" spans="8:8">
      <c r="H198" s="139"/>
    </row>
    <row r="199" spans="8:8">
      <c r="H199" s="139"/>
    </row>
    <row r="200" spans="8:8">
      <c r="H200" s="139"/>
    </row>
    <row r="201" spans="8:8">
      <c r="H201" s="139"/>
    </row>
    <row r="202" spans="8:8">
      <c r="H202" s="139"/>
    </row>
    <row r="203" spans="8:8">
      <c r="H203" s="139"/>
    </row>
    <row r="204" spans="8:8">
      <c r="H204" s="139"/>
    </row>
    <row r="205" spans="8:8">
      <c r="H205" s="17"/>
    </row>
    <row r="206" spans="8:8">
      <c r="H206" s="17"/>
    </row>
    <row r="207" spans="8:8">
      <c r="H207" s="139"/>
    </row>
    <row r="208" spans="8:8">
      <c r="H208" s="139"/>
    </row>
    <row r="209" spans="8:8">
      <c r="H209" s="139"/>
    </row>
    <row r="210" spans="8:8">
      <c r="H210" s="139"/>
    </row>
    <row r="211" spans="8:8">
      <c r="H211" s="139"/>
    </row>
    <row r="212" spans="8:8">
      <c r="H212" s="139"/>
    </row>
    <row r="213" spans="8:8">
      <c r="H213" s="139"/>
    </row>
    <row r="214" spans="8:8">
      <c r="H214" s="139"/>
    </row>
    <row r="215" spans="8:8">
      <c r="H215" s="139"/>
    </row>
    <row r="216" spans="8:8">
      <c r="H216" s="17"/>
    </row>
    <row r="217" spans="8:8">
      <c r="H217" s="17"/>
    </row>
    <row r="218" spans="8:8">
      <c r="H218" s="17"/>
    </row>
    <row r="219" spans="8:8">
      <c r="H219" s="17"/>
    </row>
    <row r="220" spans="8:8">
      <c r="H220" s="17"/>
    </row>
    <row r="221" spans="8:8">
      <c r="H221" s="17"/>
    </row>
    <row r="222" spans="8:8">
      <c r="H222" s="17"/>
    </row>
    <row r="223" spans="8:8">
      <c r="H223" s="17"/>
    </row>
    <row r="224" spans="8:8">
      <c r="H224" s="17"/>
    </row>
    <row r="225" spans="8:8">
      <c r="H225" s="17"/>
    </row>
    <row r="226" spans="8:8">
      <c r="H226" s="17"/>
    </row>
    <row r="227" spans="8:8">
      <c r="H227" s="17"/>
    </row>
    <row r="228" spans="8:8">
      <c r="H228" s="17"/>
    </row>
    <row r="229" spans="8:8">
      <c r="H229" s="17"/>
    </row>
    <row r="230" spans="8:8">
      <c r="H230" s="17"/>
    </row>
    <row r="231" spans="8:8">
      <c r="H231" s="17"/>
    </row>
    <row r="232" spans="8:8">
      <c r="H232" s="17"/>
    </row>
    <row r="233" spans="8:8">
      <c r="H233" s="17"/>
    </row>
    <row r="234" spans="8:8">
      <c r="H234" s="17"/>
    </row>
    <row r="235" spans="8:8">
      <c r="H235" s="17"/>
    </row>
    <row r="236" spans="8:8">
      <c r="H236" s="17"/>
    </row>
    <row r="237" spans="8:8">
      <c r="H237" s="17"/>
    </row>
    <row r="238" spans="8:8">
      <c r="H238" s="17"/>
    </row>
    <row r="239" spans="8:8">
      <c r="H239" s="17"/>
    </row>
    <row r="240" spans="8:8">
      <c r="H240" s="17"/>
    </row>
    <row r="241" spans="8:8">
      <c r="H241" s="17"/>
    </row>
    <row r="242" spans="8:8">
      <c r="H242" s="17"/>
    </row>
    <row r="243" spans="8:8">
      <c r="H243" s="17"/>
    </row>
    <row r="244" spans="8:8">
      <c r="H244" s="17"/>
    </row>
    <row r="245" spans="8:8">
      <c r="H245" s="17"/>
    </row>
    <row r="246" spans="8:8">
      <c r="H246" s="17"/>
    </row>
    <row r="247" spans="8:8">
      <c r="H247" s="17"/>
    </row>
    <row r="248" spans="8:8">
      <c r="H248" s="17"/>
    </row>
    <row r="249" spans="8:8">
      <c r="H249" s="17"/>
    </row>
    <row r="250" spans="8:8">
      <c r="H250" s="17"/>
    </row>
    <row r="251" spans="8:8">
      <c r="H251" s="17"/>
    </row>
    <row r="252" spans="8:8">
      <c r="H252" s="17"/>
    </row>
    <row r="253" spans="8:8">
      <c r="H253" s="17"/>
    </row>
    <row r="254" spans="8:8">
      <c r="H254" s="17"/>
    </row>
    <row r="255" spans="8:8">
      <c r="H255" s="17"/>
    </row>
    <row r="256" spans="8:8">
      <c r="H256" s="17"/>
    </row>
    <row r="257" spans="8:8">
      <c r="H257" s="17"/>
    </row>
    <row r="258" spans="8:8">
      <c r="H258" s="17"/>
    </row>
  </sheetData>
  <phoneticPr fontId="2" type="noConversion"/>
  <pageMargins left="0.35" right="0.3" top="1" bottom="0.33" header="0.5" footer="0.78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8"/>
  </sheetPr>
  <dimension ref="A1:M18"/>
  <sheetViews>
    <sheetView showGridLines="0" zoomScaleNormal="100" workbookViewId="0">
      <selection activeCell="D10" sqref="D10"/>
    </sheetView>
  </sheetViews>
  <sheetFormatPr defaultRowHeight="12.75"/>
  <cols>
    <col min="1" max="1" width="3" style="1" customWidth="1"/>
    <col min="2" max="2" width="35.85546875" style="1" bestFit="1" customWidth="1"/>
    <col min="3" max="3" width="10.140625" style="45" customWidth="1"/>
    <col min="4" max="8" width="17.5703125" style="45" customWidth="1"/>
    <col min="9" max="9" width="9.7109375" style="1" customWidth="1"/>
    <col min="10" max="10" width="8.85546875" style="1" customWidth="1"/>
    <col min="11" max="16384" width="9.140625" style="1"/>
  </cols>
  <sheetData>
    <row r="1" spans="1:13" s="201" customFormat="1" ht="21">
      <c r="A1" s="198" t="s">
        <v>123</v>
      </c>
      <c r="B1" s="200"/>
      <c r="C1" s="203"/>
      <c r="D1" s="203"/>
      <c r="E1" s="203"/>
      <c r="F1" s="203"/>
      <c r="G1" s="203"/>
      <c r="H1" s="203"/>
      <c r="I1" s="200"/>
      <c r="J1" s="200"/>
      <c r="K1" s="200"/>
      <c r="L1" s="200"/>
      <c r="M1" s="200"/>
    </row>
    <row r="2" spans="1:13" s="209" customFormat="1" ht="15.75">
      <c r="A2" s="211" t="s">
        <v>7</v>
      </c>
      <c r="B2" s="208"/>
      <c r="C2" s="212"/>
      <c r="D2" s="212"/>
      <c r="E2" s="212"/>
      <c r="F2" s="212"/>
      <c r="G2" s="212"/>
      <c r="H2" s="212"/>
      <c r="I2" s="208"/>
      <c r="J2" s="208"/>
      <c r="K2" s="208"/>
      <c r="L2" s="208"/>
      <c r="M2" s="208"/>
    </row>
    <row r="3" spans="1:13">
      <c r="E3" s="46"/>
    </row>
    <row r="4" spans="1:13">
      <c r="C4" s="6"/>
      <c r="D4" s="6"/>
      <c r="E4" s="7"/>
      <c r="F4" s="6"/>
      <c r="G4" s="6"/>
      <c r="H4" s="6"/>
    </row>
    <row r="5" spans="1:13">
      <c r="A5" s="5"/>
      <c r="B5" s="224" t="s">
        <v>12</v>
      </c>
      <c r="C5" s="225" t="s">
        <v>30</v>
      </c>
      <c r="D5" s="232" t="s">
        <v>6</v>
      </c>
      <c r="E5" s="232" t="s">
        <v>23</v>
      </c>
      <c r="F5" s="232" t="s">
        <v>5</v>
      </c>
      <c r="G5" s="232" t="s">
        <v>4</v>
      </c>
      <c r="H5" s="232" t="s">
        <v>11</v>
      </c>
    </row>
    <row r="6" spans="1:13">
      <c r="A6" s="5"/>
      <c r="B6" s="44" t="s">
        <v>43</v>
      </c>
      <c r="C6" s="47" t="s">
        <v>104</v>
      </c>
      <c r="D6" s="48">
        <f>VLOOKUP(D$5,Selection!$B$26:$D$30,3,FALSE)*$D$18</f>
        <v>5589.7593698483952</v>
      </c>
      <c r="E6" s="48">
        <f>VLOOKUP(E$5,Selection!$B$26:$D$30,3,FALSE)*$D$18</f>
        <v>1058.9761592528405</v>
      </c>
      <c r="F6" s="48">
        <f>VLOOKUP(F$5,Selection!$B$26:$D$30,3,FALSE)*$D$18</f>
        <v>36.115832762783427</v>
      </c>
      <c r="G6" s="48">
        <f>VLOOKUP(G$5,Selection!$B$26:$D$30,3,FALSE)*$D$18</f>
        <v>1.6764654543239481</v>
      </c>
      <c r="H6" s="49">
        <f>VLOOKUP(H$5,Selection!$B$26:$D$30,3,FALSE)*$D$18</f>
        <v>0.14263323348207457</v>
      </c>
    </row>
    <row r="7" spans="1:13">
      <c r="B7" s="44" t="s">
        <v>42</v>
      </c>
      <c r="C7" s="47" t="s">
        <v>104</v>
      </c>
      <c r="D7" s="48">
        <f>D12*$D$17</f>
        <v>5952.5437103382383</v>
      </c>
      <c r="E7" s="48">
        <f>E12*$D$17</f>
        <v>7772.286174094188</v>
      </c>
      <c r="F7" s="48">
        <f>F12*$D$17</f>
        <v>2969.7308623688596</v>
      </c>
      <c r="G7" s="48">
        <f>G12*$D$17</f>
        <v>340.46666894114895</v>
      </c>
      <c r="H7" s="48">
        <f>H12*$D$17</f>
        <v>24.019034263396733</v>
      </c>
    </row>
    <row r="8" spans="1:13">
      <c r="B8" s="44" t="s">
        <v>0</v>
      </c>
      <c r="C8" s="50" t="s">
        <v>104</v>
      </c>
      <c r="D8" s="48">
        <f>D12*$D$16</f>
        <v>8310.085943264703</v>
      </c>
      <c r="E8" s="48">
        <f>E12*$D$16</f>
        <v>10850.548811627397</v>
      </c>
      <c r="F8" s="48">
        <f>F12*$D$16</f>
        <v>4145.9113776500972</v>
      </c>
      <c r="G8" s="48">
        <f>G12*$D$16</f>
        <v>475.31062641406982</v>
      </c>
      <c r="H8" s="48">
        <f>H12*$D$16</f>
        <v>33.531923277839269</v>
      </c>
    </row>
    <row r="9" spans="1:13">
      <c r="B9" s="51" t="s">
        <v>2</v>
      </c>
      <c r="C9" s="52" t="s">
        <v>104</v>
      </c>
      <c r="D9" s="53">
        <f>D12*$D$15</f>
        <v>12384.541508610027</v>
      </c>
      <c r="E9" s="53">
        <f>E12*$D$15</f>
        <v>16170.599566146786</v>
      </c>
      <c r="F9" s="53">
        <f>F12*$D$15</f>
        <v>6178.6619173465151</v>
      </c>
      <c r="G9" s="53">
        <f>G12*$D$15</f>
        <v>708.35659492540788</v>
      </c>
      <c r="H9" s="53">
        <f>H12*$D$15</f>
        <v>49.972707687157943</v>
      </c>
    </row>
    <row r="10" spans="1:13" s="5" customFormat="1">
      <c r="B10" s="54" t="s">
        <v>1</v>
      </c>
      <c r="C10" s="55" t="s">
        <v>104</v>
      </c>
      <c r="D10" s="56">
        <f>SUM(D6:D9)</f>
        <v>32236.930532061364</v>
      </c>
      <c r="E10" s="56">
        <f>SUM(E6:E9)</f>
        <v>35852.410711121207</v>
      </c>
      <c r="F10" s="56">
        <f>SUM(F6:F9)</f>
        <v>13330.419990128255</v>
      </c>
      <c r="G10" s="56">
        <f>SUM(G6:G9)</f>
        <v>1525.8103557349505</v>
      </c>
      <c r="H10" s="56">
        <f>SUM(H6:H9)</f>
        <v>107.66629846187601</v>
      </c>
      <c r="I10" s="57"/>
    </row>
    <row r="11" spans="1:13" s="58" customFormat="1">
      <c r="C11" s="59"/>
      <c r="D11" s="60"/>
      <c r="E11" s="60"/>
      <c r="F11" s="60"/>
      <c r="G11" s="60"/>
      <c r="H11" s="60"/>
    </row>
    <row r="12" spans="1:13">
      <c r="B12" s="44" t="s">
        <v>70</v>
      </c>
      <c r="C12" s="50" t="s">
        <v>31</v>
      </c>
      <c r="D12" s="61">
        <f>Selection!D38</f>
        <v>0.16472098152996539</v>
      </c>
      <c r="E12" s="61">
        <f>Selection!D39</f>
        <v>0.21507756509289483</v>
      </c>
      <c r="F12" s="61">
        <f>Selection!D40</f>
        <v>8.2179486003544674E-2</v>
      </c>
      <c r="G12" s="61">
        <f>Selection!D41</f>
        <v>9.4215190371171788E-3</v>
      </c>
      <c r="H12" s="61">
        <f>Selection!D42</f>
        <v>6.6466356095749943E-4</v>
      </c>
    </row>
    <row r="13" spans="1:13">
      <c r="B13" s="62"/>
    </row>
    <row r="14" spans="1:13">
      <c r="B14" s="1" t="s">
        <v>98</v>
      </c>
      <c r="C14" s="63" t="s">
        <v>104</v>
      </c>
      <c r="D14" s="64">
        <f>Selection!$C$33</f>
        <v>3645684.4804628324</v>
      </c>
    </row>
    <row r="15" spans="1:13">
      <c r="B15" s="1" t="s">
        <v>9</v>
      </c>
      <c r="C15" s="63" t="s">
        <v>104</v>
      </c>
      <c r="D15" s="64">
        <f>D14*Inputs!$C$5*0.5</f>
        <v>75184.966684751576</v>
      </c>
    </row>
    <row r="16" spans="1:13">
      <c r="B16" s="1" t="s">
        <v>8</v>
      </c>
      <c r="C16" s="63" t="s">
        <v>104</v>
      </c>
      <c r="D16" s="64">
        <f>Selection!C81</f>
        <v>50449.46834385494</v>
      </c>
    </row>
    <row r="17" spans="2:4">
      <c r="B17" s="1" t="s">
        <v>41</v>
      </c>
      <c r="C17" s="63" t="s">
        <v>104</v>
      </c>
      <c r="D17" s="64">
        <f>Selection!C80</f>
        <v>36137.131135631163</v>
      </c>
    </row>
    <row r="18" spans="2:4">
      <c r="B18" s="1" t="s">
        <v>44</v>
      </c>
      <c r="C18" s="63" t="s">
        <v>104</v>
      </c>
      <c r="D18" s="65">
        <f>Selection!C82</f>
        <v>6686.6704605518253</v>
      </c>
    </row>
  </sheetData>
  <phoneticPr fontId="2" type="noConversion"/>
  <pageMargins left="0.75" right="0.75" top="1" bottom="1" header="0.5" footer="0.5"/>
  <pageSetup paperSize="9" scale="8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8"/>
  </sheetPr>
  <dimension ref="A1:M45"/>
  <sheetViews>
    <sheetView showGridLines="0" zoomScaleNormal="100" workbookViewId="0">
      <selection activeCell="E15" sqref="E15"/>
    </sheetView>
  </sheetViews>
  <sheetFormatPr defaultRowHeight="12.75"/>
  <cols>
    <col min="1" max="1" width="3" style="1" customWidth="1"/>
    <col min="2" max="2" width="23.5703125" style="1" bestFit="1" customWidth="1"/>
    <col min="3" max="3" width="17" style="1" bestFit="1" customWidth="1"/>
    <col min="4" max="8" width="15.7109375" style="1" customWidth="1"/>
    <col min="9" max="13" width="10.7109375" style="1" customWidth="1"/>
    <col min="14" max="16384" width="9.140625" style="1"/>
  </cols>
  <sheetData>
    <row r="1" spans="1:13" s="201" customFormat="1" ht="21">
      <c r="A1" s="198" t="s">
        <v>123</v>
      </c>
      <c r="B1" s="200"/>
      <c r="C1" s="203"/>
      <c r="D1" s="203"/>
      <c r="E1" s="203"/>
      <c r="F1" s="203"/>
      <c r="G1" s="203"/>
      <c r="H1" s="203"/>
      <c r="I1" s="200"/>
      <c r="J1" s="200"/>
      <c r="K1" s="200"/>
      <c r="L1" s="200"/>
      <c r="M1" s="200"/>
    </row>
    <row r="2" spans="1:13" s="209" customFormat="1" ht="15.75">
      <c r="A2" s="211" t="s">
        <v>10</v>
      </c>
      <c r="B2" s="208"/>
      <c r="C2" s="212"/>
      <c r="D2" s="212"/>
      <c r="E2" s="212"/>
      <c r="F2" s="212"/>
      <c r="G2" s="212"/>
      <c r="H2" s="212"/>
      <c r="I2" s="208"/>
      <c r="J2" s="208"/>
      <c r="K2" s="208"/>
      <c r="L2" s="208"/>
      <c r="M2" s="208"/>
    </row>
    <row r="5" spans="1:13" s="6" customFormat="1" ht="25.5">
      <c r="B5" s="196" t="s">
        <v>21</v>
      </c>
      <c r="C5" s="144" t="s">
        <v>30</v>
      </c>
      <c r="D5" s="143" t="s">
        <v>93</v>
      </c>
      <c r="E5" s="143" t="s">
        <v>20</v>
      </c>
      <c r="F5" s="143" t="s">
        <v>8</v>
      </c>
      <c r="G5" s="143" t="s">
        <v>9</v>
      </c>
      <c r="H5" s="143" t="s">
        <v>109</v>
      </c>
      <c r="I5" s="14"/>
    </row>
    <row r="6" spans="1:13">
      <c r="B6" s="2" t="s">
        <v>11</v>
      </c>
      <c r="C6" s="15" t="s">
        <v>104</v>
      </c>
      <c r="D6" s="16">
        <f>Selection!C68</f>
        <v>398640.61867082934</v>
      </c>
      <c r="E6" s="16">
        <f>D6/Selection!D56*Selection!C56</f>
        <v>652826.5112327158</v>
      </c>
      <c r="F6" s="16">
        <f>E6/Selection!C56</f>
        <v>13056.530224654316</v>
      </c>
      <c r="G6" s="16">
        <f>E6*Inputs!$C$5*0.5</f>
        <v>13463.243942526567</v>
      </c>
      <c r="H6" s="16">
        <f t="shared" ref="H6:H12" si="0">SUM(F6,G6)</f>
        <v>26519.774167180884</v>
      </c>
      <c r="I6" s="17"/>
    </row>
    <row r="7" spans="1:13">
      <c r="B7" s="2" t="s">
        <v>14</v>
      </c>
      <c r="C7" s="15" t="s">
        <v>104</v>
      </c>
      <c r="D7" s="16">
        <f>Selection!C69</f>
        <v>1271911.6545691073</v>
      </c>
      <c r="E7" s="16">
        <f>D7/Selection!D57*Selection!C57</f>
        <v>2992857.9692301168</v>
      </c>
      <c r="F7" s="16">
        <f>E7/Selection!C57</f>
        <v>61078.734065920755</v>
      </c>
      <c r="G7" s="16">
        <f>E7*Inputs!$C$5*0.5</f>
        <v>61721.722742225022</v>
      </c>
      <c r="H7" s="16">
        <f t="shared" si="0"/>
        <v>122800.45680814577</v>
      </c>
      <c r="I7" s="17"/>
    </row>
    <row r="8" spans="1:13">
      <c r="B8" s="2" t="s">
        <v>15</v>
      </c>
      <c r="C8" s="15" t="s">
        <v>104</v>
      </c>
      <c r="D8" s="16">
        <f>Selection!C70</f>
        <v>7173.8554982030209</v>
      </c>
      <c r="E8" s="16">
        <f>D8/Selection!D58*Selection!C58</f>
        <v>101425.23560084995</v>
      </c>
      <c r="F8" s="16">
        <f>E8/Selection!C58</f>
        <v>6761.6823733899964</v>
      </c>
      <c r="G8" s="16">
        <f>E8*Inputs!$C$5*0.5</f>
        <v>2091.6930690268841</v>
      </c>
      <c r="H8" s="16">
        <f t="shared" si="0"/>
        <v>8853.3754424168801</v>
      </c>
      <c r="I8" s="17"/>
    </row>
    <row r="9" spans="1:13">
      <c r="B9" s="18" t="s">
        <v>16</v>
      </c>
      <c r="C9" s="15" t="s">
        <v>104</v>
      </c>
      <c r="D9" s="16">
        <f>Selection!C71</f>
        <v>7143.1718340362304</v>
      </c>
      <c r="E9" s="16">
        <f>D9/Selection!D59*Selection!C59</f>
        <v>21606.121723265267</v>
      </c>
      <c r="F9" s="16">
        <f>E9/Selection!C59</f>
        <v>864.24486893061066</v>
      </c>
      <c r="G9" s="16">
        <f>E9*Inputs!$C$5*0.5</f>
        <v>445.58314101393552</v>
      </c>
      <c r="H9" s="16">
        <f t="shared" si="0"/>
        <v>1309.8280099445462</v>
      </c>
      <c r="I9" s="17"/>
    </row>
    <row r="10" spans="1:13">
      <c r="B10" s="2" t="s">
        <v>17</v>
      </c>
      <c r="C10" s="15" t="s">
        <v>104</v>
      </c>
      <c r="D10" s="16">
        <f>Selection!C72</f>
        <v>13947.048114639028</v>
      </c>
      <c r="E10" s="16">
        <f>D10/Selection!D60*Selection!C60</f>
        <v>23520.124293417772</v>
      </c>
      <c r="F10" s="16">
        <f>E10/Selection!C60</f>
        <v>1809.2403302629054</v>
      </c>
      <c r="G10" s="16">
        <f>E10*Inputs!$C$5*0.5</f>
        <v>485.05562423145625</v>
      </c>
      <c r="H10" s="16">
        <f t="shared" si="0"/>
        <v>2294.2959544943615</v>
      </c>
      <c r="I10" s="17"/>
    </row>
    <row r="11" spans="1:13">
      <c r="B11" s="2" t="s">
        <v>18</v>
      </c>
      <c r="C11" s="15" t="s">
        <v>104</v>
      </c>
      <c r="D11" s="16">
        <f>Selection!C73</f>
        <v>30720.421935713177</v>
      </c>
      <c r="E11" s="16">
        <f>D11/Selection!D61*Selection!C61</f>
        <v>33787.283974179212</v>
      </c>
      <c r="F11" s="16">
        <f>E11/Selection!C61</f>
        <v>5631.2139956965357</v>
      </c>
      <c r="G11" s="16">
        <f>E11*Inputs!$C$5*0.5</f>
        <v>696.79530238568691</v>
      </c>
      <c r="H11" s="16">
        <f t="shared" si="0"/>
        <v>6328.0092980822228</v>
      </c>
      <c r="I11" s="17"/>
    </row>
    <row r="12" spans="1:13">
      <c r="B12" s="2" t="s">
        <v>19</v>
      </c>
      <c r="C12" s="15" t="s">
        <v>104</v>
      </c>
      <c r="D12" s="16">
        <f>Selection!C74</f>
        <v>11910.998349689617</v>
      </c>
      <c r="E12" s="16">
        <f>D12/Selection!D62*Selection!C62</f>
        <v>16079.435730243478</v>
      </c>
      <c r="F12" s="16">
        <f>E12/Selection!C62</f>
        <v>1607.9435730243479</v>
      </c>
      <c r="G12" s="16">
        <f>E12*Inputs!$C$5*0.5</f>
        <v>331.60627206402734</v>
      </c>
      <c r="H12" s="16">
        <f t="shared" si="0"/>
        <v>1939.5498450883752</v>
      </c>
      <c r="I12" s="17"/>
    </row>
    <row r="13" spans="1:13">
      <c r="B13" s="2" t="s">
        <v>102</v>
      </c>
      <c r="C13" s="15" t="s">
        <v>104</v>
      </c>
      <c r="D13" s="184"/>
      <c r="E13" s="184"/>
      <c r="F13" s="184"/>
      <c r="G13" s="184"/>
      <c r="H13" s="184"/>
      <c r="I13" s="17"/>
    </row>
    <row r="14" spans="1:13" s="5" customFormat="1">
      <c r="B14" s="19" t="s">
        <v>3</v>
      </c>
      <c r="C14" s="20" t="s">
        <v>104</v>
      </c>
      <c r="D14" s="21">
        <f>SUM(D6:D13)</f>
        <v>1741447.7689722178</v>
      </c>
      <c r="E14" s="21">
        <f t="shared" ref="E14:H14" si="1">SUM(E6:E13)</f>
        <v>3842102.6817847881</v>
      </c>
      <c r="F14" s="21">
        <f t="shared" si="1"/>
        <v>90809.58943187946</v>
      </c>
      <c r="G14" s="21">
        <f t="shared" si="1"/>
        <v>79235.700093473584</v>
      </c>
      <c r="H14" s="21">
        <f t="shared" si="1"/>
        <v>170045.28952535306</v>
      </c>
      <c r="I14" s="22"/>
    </row>
    <row r="15" spans="1:13" s="5" customFormat="1">
      <c r="B15" s="19" t="s">
        <v>62</v>
      </c>
      <c r="C15" s="20" t="s">
        <v>104</v>
      </c>
      <c r="D15" s="21">
        <f t="shared" ref="D15:H15" si="2">D14-D9</f>
        <v>1734304.5971381816</v>
      </c>
      <c r="E15" s="21">
        <f t="shared" si="2"/>
        <v>3820496.5600615228</v>
      </c>
      <c r="F15" s="21">
        <f t="shared" si="2"/>
        <v>89945.344562948856</v>
      </c>
      <c r="G15" s="21">
        <f t="shared" si="2"/>
        <v>78790.116952459648</v>
      </c>
      <c r="H15" s="21">
        <f t="shared" si="2"/>
        <v>168735.4615154085</v>
      </c>
      <c r="I15" s="22"/>
    </row>
    <row r="16" spans="1:13" s="5" customFormat="1">
      <c r="B16" s="23"/>
      <c r="C16" s="24"/>
      <c r="D16" s="25"/>
      <c r="E16" s="25"/>
      <c r="F16" s="25"/>
      <c r="G16" s="26"/>
      <c r="H16" s="26"/>
      <c r="I16" s="22"/>
    </row>
    <row r="17" spans="2:13">
      <c r="B17" s="1" t="s">
        <v>74</v>
      </c>
      <c r="C17" s="15" t="s">
        <v>104</v>
      </c>
      <c r="D17" s="27"/>
      <c r="E17" s="27"/>
      <c r="F17" s="27"/>
      <c r="G17" s="27"/>
      <c r="H17" s="27">
        <f>SUM(H10:H12)</f>
        <v>10561.85509766496</v>
      </c>
    </row>
    <row r="18" spans="2:13">
      <c r="B18" s="1" t="s">
        <v>73</v>
      </c>
      <c r="C18" s="15" t="s">
        <v>104</v>
      </c>
      <c r="D18" s="27"/>
      <c r="E18" s="27"/>
      <c r="F18" s="27"/>
      <c r="G18" s="27"/>
      <c r="H18" s="27">
        <f>SUM(H8)</f>
        <v>8853.3754424168801</v>
      </c>
    </row>
    <row r="19" spans="2:13">
      <c r="B19" s="2" t="s">
        <v>63</v>
      </c>
      <c r="C19" s="15" t="s">
        <v>104</v>
      </c>
      <c r="D19" s="27"/>
      <c r="E19" s="27"/>
      <c r="F19" s="27"/>
      <c r="G19" s="27"/>
      <c r="H19" s="27">
        <f>SUM(H6:H7,H13)</f>
        <v>149320.23097532665</v>
      </c>
    </row>
    <row r="21" spans="2:13">
      <c r="B21" s="5" t="s">
        <v>131</v>
      </c>
      <c r="D21" s="28"/>
      <c r="E21" s="28"/>
    </row>
    <row r="22" spans="2:13" ht="25.5">
      <c r="B22" s="196" t="s">
        <v>26</v>
      </c>
      <c r="C22" s="144" t="s">
        <v>30</v>
      </c>
      <c r="D22" s="143" t="s">
        <v>61</v>
      </c>
      <c r="E22" s="143" t="s">
        <v>15</v>
      </c>
      <c r="F22" s="143" t="s">
        <v>75</v>
      </c>
      <c r="G22" s="143" t="s">
        <v>64</v>
      </c>
    </row>
    <row r="23" spans="2:13">
      <c r="B23" s="29" t="s">
        <v>6</v>
      </c>
      <c r="C23" s="15" t="s">
        <v>104</v>
      </c>
      <c r="D23" s="30">
        <f>Selection!F38*$H$19</f>
        <v>103427.66833135799</v>
      </c>
      <c r="E23" s="30">
        <f>Selection!D26*$H$18</f>
        <v>7401.028452948668</v>
      </c>
      <c r="F23" s="30">
        <f>$H$17</f>
        <v>10561.85509766496</v>
      </c>
      <c r="G23" s="30">
        <f>SUM(D23:F23)</f>
        <v>121390.55188197161</v>
      </c>
    </row>
    <row r="24" spans="2:13">
      <c r="B24" s="2" t="s">
        <v>23</v>
      </c>
      <c r="C24" s="15" t="s">
        <v>104</v>
      </c>
      <c r="D24" s="31">
        <f>Selection!F39*$H$19</f>
        <v>99278.725647411033</v>
      </c>
      <c r="E24" s="31">
        <f>Selection!D27*$H$18</f>
        <v>1402.1198708303505</v>
      </c>
      <c r="F24" s="31">
        <f>$H$17</f>
        <v>10561.85509766496</v>
      </c>
      <c r="G24" s="31">
        <f>SUM(D24:F24)</f>
        <v>111242.70061590635</v>
      </c>
    </row>
    <row r="25" spans="2:13">
      <c r="B25" s="2" t="s">
        <v>5</v>
      </c>
      <c r="C25" s="15" t="s">
        <v>104</v>
      </c>
      <c r="D25" s="31">
        <f>Selection!F40*$H$19</f>
        <v>45923.854363698032</v>
      </c>
      <c r="E25" s="31">
        <f>Selection!D28*$H$18</f>
        <v>47.818571103633289</v>
      </c>
      <c r="F25" s="31">
        <f>$H$17</f>
        <v>10561.85509766496</v>
      </c>
      <c r="G25" s="31">
        <f>SUM(D25:F25)</f>
        <v>56533.528032466624</v>
      </c>
    </row>
    <row r="26" spans="2:13">
      <c r="B26" s="2" t="s">
        <v>4</v>
      </c>
      <c r="C26" s="15" t="s">
        <v>104</v>
      </c>
      <c r="D26" s="31">
        <f>Selection!F41*$H$19</f>
        <v>18909.122457798658</v>
      </c>
      <c r="E26" s="31">
        <f>Selection!D29*$H$18</f>
        <v>2.2196963602341206</v>
      </c>
      <c r="F26" s="31">
        <f>$H$17</f>
        <v>10561.85509766496</v>
      </c>
      <c r="G26" s="31">
        <f>SUM(D26:F26)</f>
        <v>29473.197251823851</v>
      </c>
    </row>
    <row r="27" spans="2:13">
      <c r="B27" s="32" t="s">
        <v>11</v>
      </c>
      <c r="C27" s="33" t="s">
        <v>104</v>
      </c>
      <c r="D27" s="34">
        <f>Selection!F42*$H$6</f>
        <v>1622.4044341687356</v>
      </c>
      <c r="E27" s="35">
        <f>Selection!D30*$H$18</f>
        <v>0.18885117399347645</v>
      </c>
      <c r="F27" s="35">
        <f>$H$17</f>
        <v>10561.85509766496</v>
      </c>
      <c r="G27" s="35">
        <f>SUM(D27:F27)</f>
        <v>12184.44838300769</v>
      </c>
    </row>
    <row r="28" spans="2:13">
      <c r="B28" s="2"/>
      <c r="C28" s="31"/>
      <c r="D28" s="36"/>
      <c r="E28" s="37"/>
      <c r="F28" s="37"/>
      <c r="G28" s="38"/>
      <c r="H28" s="36"/>
      <c r="I28" s="39"/>
      <c r="J28" s="31"/>
      <c r="K28" s="40"/>
      <c r="L28" s="40"/>
      <c r="M28" s="40"/>
    </row>
    <row r="29" spans="2:13">
      <c r="B29" s="5" t="s">
        <v>132</v>
      </c>
      <c r="C29" s="31"/>
      <c r="D29" s="36"/>
      <c r="E29" s="37"/>
      <c r="F29" s="37"/>
      <c r="G29" s="38"/>
      <c r="H29" s="36"/>
      <c r="I29" s="39"/>
      <c r="J29" s="31"/>
      <c r="K29" s="40"/>
      <c r="L29" s="40"/>
      <c r="M29" s="40"/>
    </row>
    <row r="30" spans="2:13">
      <c r="B30" s="196" t="s">
        <v>26</v>
      </c>
      <c r="C30" s="144" t="s">
        <v>30</v>
      </c>
      <c r="D30" s="143" t="s">
        <v>79</v>
      </c>
      <c r="F30" s="37"/>
      <c r="G30" s="38"/>
      <c r="H30" s="36"/>
      <c r="I30" s="39"/>
      <c r="J30" s="31"/>
      <c r="K30" s="40"/>
      <c r="L30" s="40"/>
      <c r="M30" s="40"/>
    </row>
    <row r="31" spans="2:13">
      <c r="B31" s="29" t="s">
        <v>6</v>
      </c>
      <c r="C31" s="15" t="s">
        <v>104</v>
      </c>
      <c r="D31" s="30">
        <f>Selection!$C$79-SUM('Avoided cost'!E6:H7)</f>
        <v>48890.656884822412</v>
      </c>
      <c r="F31" s="37"/>
      <c r="G31" s="38"/>
      <c r="H31" s="36"/>
      <c r="I31" s="39"/>
      <c r="J31" s="31"/>
      <c r="K31" s="40"/>
      <c r="L31" s="40"/>
      <c r="M31" s="40"/>
    </row>
    <row r="32" spans="2:13">
      <c r="B32" s="2" t="s">
        <v>23</v>
      </c>
      <c r="C32" s="15" t="s">
        <v>104</v>
      </c>
      <c r="D32" s="31">
        <f>Selection!$C$79-SUM('Avoided cost'!D6:D7,'Avoided cost'!F6:H7)</f>
        <v>46179.616137982805</v>
      </c>
      <c r="F32" s="37"/>
      <c r="G32" s="38"/>
      <c r="H32" s="36"/>
      <c r="I32" s="39"/>
      <c r="J32" s="31"/>
      <c r="K32" s="40"/>
      <c r="L32" s="40"/>
      <c r="M32" s="40"/>
    </row>
    <row r="33" spans="2:13">
      <c r="B33" s="2" t="s">
        <v>5</v>
      </c>
      <c r="C33" s="15" t="s">
        <v>104</v>
      </c>
      <c r="D33" s="40">
        <f>Selection!$C$79-SUM('Avoided cost'!D6:E7,'Avoided cost'!G6:H7)</f>
        <v>40354.200499767423</v>
      </c>
      <c r="F33" s="37"/>
      <c r="G33" s="38"/>
      <c r="H33" s="36"/>
      <c r="I33" s="39"/>
      <c r="J33" s="31"/>
      <c r="K33" s="40"/>
      <c r="L33" s="40"/>
      <c r="M33" s="40"/>
    </row>
    <row r="34" spans="2:13">
      <c r="B34" s="2" t="s">
        <v>4</v>
      </c>
      <c r="C34" s="15" t="s">
        <v>104</v>
      </c>
      <c r="D34" s="40">
        <f>Selection!$C$79-SUM('Avoided cost'!D6:F7,'Avoided cost'!H6:H7)</f>
        <v>37690.496939031247</v>
      </c>
      <c r="F34" s="37"/>
      <c r="G34" s="38"/>
      <c r="H34" s="36"/>
      <c r="I34" s="39"/>
      <c r="J34" s="31"/>
      <c r="K34" s="40"/>
      <c r="L34" s="40"/>
      <c r="M34" s="40"/>
    </row>
    <row r="35" spans="2:13">
      <c r="B35" s="32" t="s">
        <v>11</v>
      </c>
      <c r="C35" s="33" t="s">
        <v>104</v>
      </c>
      <c r="D35" s="35">
        <f>Selection!$C$79-SUM('Avoided cost'!D6:G7)</f>
        <v>37372.515472132654</v>
      </c>
      <c r="F35" s="37"/>
      <c r="G35" s="38"/>
      <c r="H35" s="36"/>
      <c r="I35" s="39"/>
      <c r="J35" s="31"/>
      <c r="K35" s="40"/>
      <c r="L35" s="40"/>
      <c r="M35" s="40"/>
    </row>
    <row r="36" spans="2:13">
      <c r="B36" s="2"/>
      <c r="C36" s="31"/>
      <c r="D36" s="36"/>
      <c r="E36" s="37"/>
      <c r="F36" s="37"/>
      <c r="G36" s="38"/>
      <c r="H36" s="36"/>
      <c r="I36" s="39"/>
      <c r="J36" s="31"/>
      <c r="K36" s="40"/>
      <c r="L36" s="40"/>
      <c r="M36" s="40"/>
    </row>
    <row r="37" spans="2:13">
      <c r="B37" s="5" t="s">
        <v>10</v>
      </c>
      <c r="F37" s="2"/>
      <c r="G37" s="2"/>
      <c r="H37" s="2"/>
      <c r="I37" s="2"/>
      <c r="J37" s="2"/>
      <c r="K37" s="2"/>
      <c r="L37" s="2"/>
      <c r="M37" s="2"/>
    </row>
    <row r="38" spans="2:13" ht="25.5">
      <c r="B38" s="196" t="s">
        <v>26</v>
      </c>
      <c r="C38" s="144" t="s">
        <v>30</v>
      </c>
      <c r="D38" s="143" t="s">
        <v>58</v>
      </c>
      <c r="E38" s="143" t="s">
        <v>59</v>
      </c>
      <c r="F38" s="143" t="s">
        <v>60</v>
      </c>
      <c r="G38" s="2"/>
      <c r="H38" s="41"/>
      <c r="I38" s="41"/>
      <c r="J38" s="41"/>
      <c r="K38" s="41"/>
      <c r="L38" s="41"/>
      <c r="M38" s="41"/>
    </row>
    <row r="39" spans="2:13">
      <c r="B39" s="29" t="s">
        <v>6</v>
      </c>
      <c r="C39" s="15" t="s">
        <v>104</v>
      </c>
      <c r="D39" s="30">
        <f>G23</f>
        <v>121390.55188197161</v>
      </c>
      <c r="E39" s="31">
        <f>D31</f>
        <v>48890.656884822412</v>
      </c>
      <c r="F39" s="30">
        <f>D39+E39</f>
        <v>170281.20876679401</v>
      </c>
      <c r="G39" s="2"/>
      <c r="H39" s="42"/>
      <c r="I39" s="40"/>
      <c r="J39" s="43"/>
      <c r="K39" s="40"/>
      <c r="L39" s="40"/>
      <c r="M39" s="40"/>
    </row>
    <row r="40" spans="2:13">
      <c r="B40" s="2" t="s">
        <v>23</v>
      </c>
      <c r="C40" s="15" t="s">
        <v>104</v>
      </c>
      <c r="D40" s="31">
        <f>G24</f>
        <v>111242.70061590635</v>
      </c>
      <c r="E40" s="31">
        <f>D32</f>
        <v>46179.616137982805</v>
      </c>
      <c r="F40" s="31">
        <f>D40+E40</f>
        <v>157422.31675388914</v>
      </c>
      <c r="G40" s="2"/>
      <c r="H40" s="42"/>
      <c r="I40" s="40"/>
      <c r="J40" s="43"/>
      <c r="K40" s="40"/>
      <c r="L40" s="40"/>
      <c r="M40" s="40"/>
    </row>
    <row r="41" spans="2:13">
      <c r="B41" s="2" t="s">
        <v>5</v>
      </c>
      <c r="C41" s="15" t="s">
        <v>104</v>
      </c>
      <c r="D41" s="31">
        <f>G25</f>
        <v>56533.528032466624</v>
      </c>
      <c r="E41" s="31">
        <f>D33</f>
        <v>40354.200499767423</v>
      </c>
      <c r="F41" s="31">
        <f>D41+E41</f>
        <v>96887.728532234047</v>
      </c>
      <c r="G41" s="2"/>
      <c r="H41" s="42"/>
      <c r="I41" s="40"/>
      <c r="J41" s="43"/>
      <c r="K41" s="40"/>
      <c r="L41" s="40"/>
      <c r="M41" s="40"/>
    </row>
    <row r="42" spans="2:13">
      <c r="B42" s="2" t="s">
        <v>4</v>
      </c>
      <c r="C42" s="15" t="s">
        <v>104</v>
      </c>
      <c r="D42" s="31">
        <f>G26</f>
        <v>29473.197251823851</v>
      </c>
      <c r="E42" s="31">
        <f>D34</f>
        <v>37690.496939031247</v>
      </c>
      <c r="F42" s="31">
        <f>D42+E42</f>
        <v>67163.694190855094</v>
      </c>
      <c r="G42" s="2"/>
      <c r="H42" s="42"/>
      <c r="I42" s="40"/>
      <c r="J42" s="43"/>
      <c r="K42" s="40"/>
      <c r="L42" s="40"/>
      <c r="M42" s="40"/>
    </row>
    <row r="43" spans="2:13">
      <c r="B43" s="32" t="s">
        <v>11</v>
      </c>
      <c r="C43" s="33" t="s">
        <v>104</v>
      </c>
      <c r="D43" s="34">
        <f>G27</f>
        <v>12184.44838300769</v>
      </c>
      <c r="E43" s="34">
        <f>D35</f>
        <v>37372.515472132654</v>
      </c>
      <c r="F43" s="34">
        <f>D43+E43</f>
        <v>49556.963855140348</v>
      </c>
      <c r="G43" s="2"/>
      <c r="H43" s="42"/>
      <c r="I43" s="40"/>
      <c r="J43" s="43"/>
      <c r="K43" s="40"/>
      <c r="L43" s="40"/>
      <c r="M43" s="40"/>
    </row>
    <row r="44" spans="2:13">
      <c r="H44" s="2"/>
      <c r="I44" s="2"/>
      <c r="J44" s="2"/>
      <c r="K44" s="2"/>
      <c r="L44" s="2"/>
      <c r="M44" s="2"/>
    </row>
    <row r="45" spans="2:13">
      <c r="H45" s="44"/>
    </row>
  </sheetData>
  <phoneticPr fontId="2" type="noConversion"/>
  <pageMargins left="0.32" right="0.22" top="0.17" bottom="0.31" header="0.17" footer="0.39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"/>
  <sheetViews>
    <sheetView showGridLines="0" workbookViewId="0">
      <selection activeCell="G42" sqref="G42"/>
    </sheetView>
  </sheetViews>
  <sheetFormatPr defaultRowHeight="12.75"/>
  <cols>
    <col min="1" max="1" width="9.140625" style="241"/>
    <col min="2" max="2" width="28.42578125" style="241" bestFit="1" customWidth="1"/>
    <col min="3" max="3" width="20.28515625" style="241" bestFit="1" customWidth="1"/>
    <col min="4" max="13" width="14.28515625" style="241" customWidth="1"/>
    <col min="14" max="16384" width="9.140625" style="241"/>
  </cols>
  <sheetData>
    <row r="1" spans="1:13" ht="21">
      <c r="A1" s="238" t="s">
        <v>123</v>
      </c>
      <c r="B1" s="239"/>
      <c r="C1" s="240"/>
      <c r="D1" s="240"/>
      <c r="E1" s="240"/>
      <c r="F1" s="240"/>
      <c r="G1" s="240"/>
      <c r="H1" s="240"/>
      <c r="I1" s="239"/>
      <c r="J1" s="239"/>
      <c r="K1" s="239"/>
      <c r="L1" s="239"/>
      <c r="M1" s="239"/>
    </row>
    <row r="2" spans="1:13" ht="15.75">
      <c r="A2" s="242" t="s">
        <v>146</v>
      </c>
      <c r="B2" s="243"/>
      <c r="C2" s="244"/>
      <c r="D2" s="244"/>
      <c r="E2" s="244"/>
      <c r="F2" s="244"/>
      <c r="G2" s="244"/>
      <c r="H2" s="244"/>
      <c r="I2" s="243"/>
      <c r="J2" s="243"/>
      <c r="K2" s="243"/>
      <c r="L2" s="243"/>
      <c r="M2" s="243"/>
    </row>
    <row r="5" spans="1:13">
      <c r="B5" s="257" t="s">
        <v>12</v>
      </c>
      <c r="C5" s="258"/>
      <c r="D5" s="257">
        <v>2016</v>
      </c>
      <c r="E5" s="257">
        <f>D5+1</f>
        <v>2017</v>
      </c>
      <c r="F5" s="257">
        <f t="shared" ref="F5:M5" si="0">E5+1</f>
        <v>2018</v>
      </c>
      <c r="G5" s="257">
        <f t="shared" si="0"/>
        <v>2019</v>
      </c>
      <c r="H5" s="257">
        <f t="shared" si="0"/>
        <v>2020</v>
      </c>
      <c r="I5" s="257">
        <f t="shared" si="0"/>
        <v>2021</v>
      </c>
      <c r="J5" s="257">
        <f t="shared" si="0"/>
        <v>2022</v>
      </c>
      <c r="K5" s="257">
        <f t="shared" si="0"/>
        <v>2023</v>
      </c>
      <c r="L5" s="257">
        <f t="shared" si="0"/>
        <v>2024</v>
      </c>
      <c r="M5" s="257">
        <f t="shared" si="0"/>
        <v>2025</v>
      </c>
    </row>
    <row r="7" spans="1:13">
      <c r="B7" s="259" t="s">
        <v>147</v>
      </c>
    </row>
    <row r="8" spans="1:13">
      <c r="B8" s="241" t="s">
        <v>142</v>
      </c>
      <c r="D8" s="260">
        <f>SUMIF('LRMC - Augex'!$C$6:$C$55,LRMC!$B8,'LRMC - Augex'!E$6:E$55)*10^6</f>
        <v>3713917.528957529</v>
      </c>
      <c r="E8" s="260">
        <f>SUMIF('LRMC - Augex'!$C$6:$C$55,LRMC!$B8,'LRMC - Augex'!F$6:F$55)*10^6</f>
        <v>3654508.8668709313</v>
      </c>
      <c r="F8" s="260">
        <f>SUMIF('LRMC - Augex'!$C$6:$C$55,LRMC!$B8,'LRMC - Augex'!G$6:G$55)*10^6</f>
        <v>310735.93214597378</v>
      </c>
      <c r="G8" s="260">
        <f>SUMIF('LRMC - Augex'!$C$6:$C$55,LRMC!$B8,'LRMC - Augex'!H$6:H$55)*10^6</f>
        <v>0</v>
      </c>
      <c r="H8" s="260">
        <f>SUMIF('LRMC - Augex'!$C$6:$C$55,LRMC!$B8,'LRMC - Augex'!I$6:I$55)*10^6</f>
        <v>0</v>
      </c>
      <c r="I8" s="260">
        <f>SUMIF('LRMC - Augex'!$C$6:$C$55,LRMC!$B8,'LRMC - Augex'!J$6:J$55)*10^6</f>
        <v>9322077.9643791988</v>
      </c>
      <c r="J8" s="260">
        <f>SUMIF('LRMC - Augex'!$C$6:$C$55,LRMC!$B8,'LRMC - Augex'!K$6:K$55)*10^6</f>
        <v>24082034.741312958</v>
      </c>
      <c r="K8" s="260">
        <f>SUMIF('LRMC - Augex'!$C$6:$C$55,LRMC!$B8,'LRMC - Augex'!L$6:L$55)*10^6</f>
        <v>23833445.995596182</v>
      </c>
      <c r="L8" s="260">
        <f>SUMIF('LRMC - Augex'!$C$6:$C$55,LRMC!$B8,'LRMC - Augex'!M$6:M$55)*10^6</f>
        <v>15977005.844505498</v>
      </c>
      <c r="M8" s="260">
        <f>SUMIF('LRMC - Augex'!$C$6:$C$55,LRMC!$B8,'LRMC - Augex'!N$6:N$55)*10^6+SUMIF('LRMC - Augex'!$C$6:$C$55,LRMC!$B8,'LRMC - Augex'!O$6:O$55)*10^6</f>
        <v>-11439034.438910035</v>
      </c>
    </row>
    <row r="9" spans="1:13">
      <c r="B9" s="241" t="s">
        <v>143</v>
      </c>
      <c r="D9" s="260">
        <f>SUMIF('LRMC - Augex'!$C$6:$C$55,LRMC!$B9,'LRMC - Augex'!E$6:E$55)*10^6</f>
        <v>0</v>
      </c>
      <c r="E9" s="260">
        <f>SUMIF('LRMC - Augex'!$C$6:$C$55,LRMC!$B9,'LRMC - Augex'!F$6:F$55)*10^6</f>
        <v>0</v>
      </c>
      <c r="F9" s="260">
        <f>SUMIF('LRMC - Augex'!$C$6:$C$55,LRMC!$B9,'LRMC - Augex'!G$6:G$55)*10^6</f>
        <v>0</v>
      </c>
      <c r="G9" s="260">
        <f>SUMIF('LRMC - Augex'!$C$6:$C$55,LRMC!$B9,'LRMC - Augex'!H$6:H$55)*10^6</f>
        <v>0</v>
      </c>
      <c r="H9" s="260">
        <f>SUMIF('LRMC - Augex'!$C$6:$C$55,LRMC!$B9,'LRMC - Augex'!I$6:I$55)*10^6</f>
        <v>0</v>
      </c>
      <c r="I9" s="260">
        <f>SUMIF('LRMC - Augex'!$C$6:$C$55,LRMC!$B9,'LRMC - Augex'!J$6:J$55)*10^6</f>
        <v>0</v>
      </c>
      <c r="J9" s="260">
        <f>SUMIF('LRMC - Augex'!$C$6:$C$55,LRMC!$B9,'LRMC - Augex'!K$6:K$55)*10^6</f>
        <v>0</v>
      </c>
      <c r="K9" s="260">
        <f>SUMIF('LRMC - Augex'!$C$6:$C$55,LRMC!$B9,'LRMC - Augex'!L$6:L$55)*10^6</f>
        <v>0</v>
      </c>
      <c r="L9" s="260">
        <f>SUMIF('LRMC - Augex'!$C$6:$C$55,LRMC!$B9,'LRMC - Augex'!M$6:M$55)*10^6</f>
        <v>0</v>
      </c>
      <c r="M9" s="260">
        <f>SUMIF('LRMC - Augex'!$C$6:$C$55,LRMC!$B9,'LRMC - Augex'!N$6:N$55)*10^6+SUMIF('LRMC - Augex'!$C$6:$C$55,LRMC!$B9,'LRMC - Augex'!O$6:O$55)*10^6</f>
        <v>0</v>
      </c>
    </row>
    <row r="10" spans="1:13">
      <c r="B10" s="241" t="s">
        <v>4</v>
      </c>
      <c r="D10" s="260">
        <f>SUMIF('LRMC - Augex'!$C$6:$C$55,LRMC!$B10,'LRMC - Augex'!E$6:E$55)*10^6</f>
        <v>6661701.3998606903</v>
      </c>
      <c r="E10" s="260">
        <f>SUMIF('LRMC - Augex'!$C$6:$C$55,LRMC!$B10,'LRMC - Augex'!F$6:F$55)*10^6</f>
        <v>7490330.5522499532</v>
      </c>
      <c r="F10" s="260">
        <f>SUMIF('LRMC - Augex'!$C$6:$C$55,LRMC!$B10,'LRMC - Augex'!G$6:G$55)*10^6</f>
        <v>6558122.7558120312</v>
      </c>
      <c r="G10" s="260">
        <f>SUMIF('LRMC - Augex'!$C$6:$C$55,LRMC!$B10,'LRMC - Augex'!H$6:H$55)*10^6</f>
        <v>6558122.7558120312</v>
      </c>
      <c r="H10" s="260">
        <f>SUMIF('LRMC - Augex'!$C$6:$C$55,LRMC!$B10,'LRMC - Augex'!I$6:I$55)*10^6</f>
        <v>6558122.7558120312</v>
      </c>
      <c r="I10" s="260">
        <f>SUMIF('LRMC - Augex'!$C$6:$C$55,LRMC!$B10,'LRMC - Augex'!J$6:J$55)*10^6</f>
        <v>9665482.0772717707</v>
      </c>
      <c r="J10" s="260">
        <f>SUMIF('LRMC - Augex'!$C$6:$C$55,LRMC!$B10,'LRMC - Augex'!K$6:K$55)*10^6</f>
        <v>17830301.736872464</v>
      </c>
      <c r="K10" s="260">
        <f>SUMIF('LRMC - Augex'!$C$6:$C$55,LRMC!$B10,'LRMC - Augex'!L$6:L$55)*10^6</f>
        <v>25013014.616716444</v>
      </c>
      <c r="L10" s="260">
        <f>SUMIF('LRMC - Augex'!$C$6:$C$55,LRMC!$B10,'LRMC - Augex'!M$6:M$55)*10^6</f>
        <v>26704169.02327599</v>
      </c>
      <c r="M10" s="260">
        <f>SUMIF('LRMC - Augex'!$C$6:$C$55,LRMC!$B10,'LRMC - Augex'!N$6:N$55)*10^6+SUMIF('LRMC - Augex'!$C$6:$C$55,LRMC!$B10,'LRMC - Augex'!O$6:O$55)*10^6</f>
        <v>5225724.743731562</v>
      </c>
    </row>
    <row r="11" spans="1:13">
      <c r="B11" s="241" t="s">
        <v>144</v>
      </c>
      <c r="D11" s="260">
        <f>SUMIF('LRMC - Augex'!$C$6:$C$55,LRMC!$B11,'LRMC - Augex'!E$6:E$55)*10^6</f>
        <v>1771194.8132320517</v>
      </c>
      <c r="E11" s="260">
        <f>SUMIF('LRMC - Augex'!$C$6:$C$55,LRMC!$B11,'LRMC - Augex'!F$6:F$55)*10^6</f>
        <v>1771194.8132320517</v>
      </c>
      <c r="F11" s="260">
        <f>SUMIF('LRMC - Augex'!$C$6:$C$55,LRMC!$B11,'LRMC - Augex'!G$6:G$55)*10^6</f>
        <v>1771194.8132320517</v>
      </c>
      <c r="G11" s="260">
        <f>SUMIF('LRMC - Augex'!$C$6:$C$55,LRMC!$B11,'LRMC - Augex'!H$6:H$55)*10^6</f>
        <v>1771194.8132320517</v>
      </c>
      <c r="H11" s="260">
        <f>SUMIF('LRMC - Augex'!$C$6:$C$55,LRMC!$B11,'LRMC - Augex'!I$6:I$55)*10^6</f>
        <v>1771194.8132320517</v>
      </c>
      <c r="I11" s="260">
        <f>SUMIF('LRMC - Augex'!$C$6:$C$55,LRMC!$B11,'LRMC - Augex'!J$6:J$55)*10^6</f>
        <v>1771194.8132320517</v>
      </c>
      <c r="J11" s="260">
        <f>SUMIF('LRMC - Augex'!$C$6:$C$55,LRMC!$B11,'LRMC - Augex'!K$6:K$55)*10^6</f>
        <v>1771194.8132320517</v>
      </c>
      <c r="K11" s="260">
        <f>SUMIF('LRMC - Augex'!$C$6:$C$55,LRMC!$B11,'LRMC - Augex'!L$6:L$55)*10^6</f>
        <v>1771194.8132320517</v>
      </c>
      <c r="L11" s="260">
        <f>SUMIF('LRMC - Augex'!$C$6:$C$55,LRMC!$B11,'LRMC - Augex'!M$6:M$55)*10^6</f>
        <v>1771194.8132320517</v>
      </c>
      <c r="M11" s="260">
        <f>SUMIF('LRMC - Augex'!$C$6:$C$55,LRMC!$B11,'LRMC - Augex'!N$6:N$55)*10^6+SUMIF('LRMC - Augex'!$C$6:$C$55,LRMC!$B11,'LRMC - Augex'!O$6:O$55)*10^6</f>
        <v>1771194.8132320517</v>
      </c>
    </row>
    <row r="12" spans="1:13">
      <c r="B12" s="241" t="s">
        <v>145</v>
      </c>
      <c r="D12" s="260">
        <f>SUMIF('LRMC - Augex'!$C$6:$C$55,LRMC!$B12,'LRMC - Augex'!E$6:E$55)*10^6</f>
        <v>1336164.508227688</v>
      </c>
      <c r="E12" s="260">
        <f>SUMIF('LRMC - Augex'!$C$6:$C$55,LRMC!$B12,'LRMC - Augex'!F$6:F$55)*10^6</f>
        <v>1336164.508227688</v>
      </c>
      <c r="F12" s="260">
        <f>SUMIF('LRMC - Augex'!$C$6:$C$55,LRMC!$B12,'LRMC - Augex'!G$6:G$55)*10^6</f>
        <v>1336164.508227688</v>
      </c>
      <c r="G12" s="260">
        <f>SUMIF('LRMC - Augex'!$C$6:$C$55,LRMC!$B12,'LRMC - Augex'!H$6:H$55)*10^6</f>
        <v>1336164.508227688</v>
      </c>
      <c r="H12" s="260">
        <f>SUMIF('LRMC - Augex'!$C$6:$C$55,LRMC!$B12,'LRMC - Augex'!I$6:I$55)*10^6</f>
        <v>1336164.508227688</v>
      </c>
      <c r="I12" s="260">
        <f>SUMIF('LRMC - Augex'!$C$6:$C$55,LRMC!$B12,'LRMC - Augex'!J$6:J$55)*10^6</f>
        <v>1336164.508227688</v>
      </c>
      <c r="J12" s="260">
        <f>SUMIF('LRMC - Augex'!$C$6:$C$55,LRMC!$B12,'LRMC - Augex'!K$6:K$55)*10^6</f>
        <v>1336164.508227688</v>
      </c>
      <c r="K12" s="260">
        <f>SUMIF('LRMC - Augex'!$C$6:$C$55,LRMC!$B12,'LRMC - Augex'!L$6:L$55)*10^6</f>
        <v>1336164.508227688</v>
      </c>
      <c r="L12" s="260">
        <f>SUMIF('LRMC - Augex'!$C$6:$C$55,LRMC!$B12,'LRMC - Augex'!M$6:M$55)*10^6</f>
        <v>1336164.508227688</v>
      </c>
      <c r="M12" s="260">
        <f>SUMIF('LRMC - Augex'!$C$6:$C$55,LRMC!$B12,'LRMC - Augex'!N$6:N$55)*10^6+SUMIF('LRMC - Augex'!$C$6:$C$55,LRMC!$B12,'LRMC - Augex'!O$6:O$55)*10^6</f>
        <v>1336164.508227688</v>
      </c>
    </row>
    <row r="13" spans="1:13">
      <c r="D13" s="261">
        <f>SUM(D8:D12)</f>
        <v>13482978.250277957</v>
      </c>
      <c r="E13" s="261">
        <f t="shared" ref="E13:M13" si="1">SUM(E8:E12)</f>
        <v>14252198.740580624</v>
      </c>
      <c r="F13" s="261">
        <f t="shared" si="1"/>
        <v>9976218.0094177444</v>
      </c>
      <c r="G13" s="261">
        <f t="shared" si="1"/>
        <v>9665482.0772717707</v>
      </c>
      <c r="H13" s="261">
        <f t="shared" si="1"/>
        <v>9665482.0772717707</v>
      </c>
      <c r="I13" s="261">
        <f t="shared" si="1"/>
        <v>22094919.36311071</v>
      </c>
      <c r="J13" s="261">
        <f t="shared" si="1"/>
        <v>45019695.799645163</v>
      </c>
      <c r="K13" s="261">
        <f t="shared" si="1"/>
        <v>51953819.93377237</v>
      </c>
      <c r="L13" s="261">
        <f t="shared" si="1"/>
        <v>45788534.18924123</v>
      </c>
      <c r="M13" s="261">
        <f t="shared" si="1"/>
        <v>-3105950.3737187339</v>
      </c>
    </row>
    <row r="14" spans="1:13">
      <c r="D14" s="260"/>
      <c r="E14" s="260"/>
      <c r="F14" s="260"/>
      <c r="G14" s="260"/>
      <c r="H14" s="260"/>
      <c r="I14" s="260"/>
      <c r="J14" s="260"/>
      <c r="K14" s="260"/>
      <c r="L14" s="260"/>
      <c r="M14" s="260"/>
    </row>
    <row r="15" spans="1:13">
      <c r="D15" s="260"/>
      <c r="E15" s="260"/>
      <c r="F15" s="260"/>
      <c r="G15" s="260"/>
      <c r="H15" s="260"/>
      <c r="I15" s="260"/>
      <c r="J15" s="260"/>
      <c r="K15" s="260"/>
      <c r="L15" s="260"/>
      <c r="M15" s="260"/>
    </row>
    <row r="16" spans="1:13">
      <c r="B16" s="259" t="s">
        <v>148</v>
      </c>
      <c r="C16" s="262">
        <v>5.0000000000000001E-3</v>
      </c>
      <c r="D16" s="260"/>
      <c r="E16" s="260"/>
      <c r="F16" s="260"/>
      <c r="G16" s="260"/>
      <c r="H16" s="260"/>
      <c r="I16" s="260"/>
      <c r="J16" s="260"/>
      <c r="K16" s="260"/>
      <c r="L16" s="260"/>
      <c r="M16" s="260"/>
    </row>
    <row r="17" spans="2:13">
      <c r="B17" s="241" t="s">
        <v>142</v>
      </c>
      <c r="D17" s="260">
        <f>$C$16*SUM($D8:D8)</f>
        <v>18569.587644787647</v>
      </c>
      <c r="E17" s="260">
        <f>$C$16*SUM($D8:E8)</f>
        <v>36842.131979142301</v>
      </c>
      <c r="F17" s="260">
        <f>$C$16*SUM($D8:F8)</f>
        <v>38395.811639872169</v>
      </c>
      <c r="G17" s="260">
        <f>$C$16*SUM($D8:G8)</f>
        <v>38395.811639872169</v>
      </c>
      <c r="H17" s="260">
        <f>$C$16*SUM($D8:H8)</f>
        <v>38395.811639872169</v>
      </c>
      <c r="I17" s="260">
        <f>$C$16*SUM($D8:I8)</f>
        <v>85006.201461768171</v>
      </c>
      <c r="J17" s="260">
        <f>$C$16*SUM($D8:J8)</f>
        <v>205416.37516833298</v>
      </c>
      <c r="K17" s="260">
        <f>$C$16*SUM($D8:K8)</f>
        <v>324583.6051463139</v>
      </c>
      <c r="L17" s="260">
        <f>$C$16*SUM($D8:L8)</f>
        <v>404468.63436884142</v>
      </c>
      <c r="M17" s="260">
        <f>$C$16*SUM($D8:M8)</f>
        <v>347273.46217429126</v>
      </c>
    </row>
    <row r="18" spans="2:13">
      <c r="B18" s="241" t="s">
        <v>143</v>
      </c>
      <c r="D18" s="260">
        <f>$C$16*SUM($D9:D9)</f>
        <v>0</v>
      </c>
      <c r="E18" s="260">
        <f>$C$16*SUM($D9:E9)</f>
        <v>0</v>
      </c>
      <c r="F18" s="260">
        <f>$C$16*SUM($D9:F9)</f>
        <v>0</v>
      </c>
      <c r="G18" s="260">
        <f>$C$16*SUM($D9:G9)</f>
        <v>0</v>
      </c>
      <c r="H18" s="260">
        <f>$C$16*SUM($D9:H9)</f>
        <v>0</v>
      </c>
      <c r="I18" s="260">
        <f>$C$16*SUM($D9:I9)</f>
        <v>0</v>
      </c>
      <c r="J18" s="260">
        <f>$C$16*SUM($D9:J9)</f>
        <v>0</v>
      </c>
      <c r="K18" s="260">
        <f>$C$16*SUM($D9:K9)</f>
        <v>0</v>
      </c>
      <c r="L18" s="260">
        <f>$C$16*SUM($D9:L9)</f>
        <v>0</v>
      </c>
      <c r="M18" s="260">
        <f>$C$16*SUM($D9:M9)</f>
        <v>0</v>
      </c>
    </row>
    <row r="19" spans="2:13">
      <c r="B19" s="241" t="s">
        <v>4</v>
      </c>
      <c r="D19" s="260">
        <f>$C$16*SUM($D10:D10)</f>
        <v>33308.506999303456</v>
      </c>
      <c r="E19" s="260">
        <f>$C$16*SUM($D10:E10)</f>
        <v>70760.15976055323</v>
      </c>
      <c r="F19" s="260">
        <f>$C$16*SUM($D10:F10)</f>
        <v>103550.77353961338</v>
      </c>
      <c r="G19" s="260">
        <f>$C$16*SUM($D10:G10)</f>
        <v>136341.38731867351</v>
      </c>
      <c r="H19" s="260">
        <f>$C$16*SUM($D10:H10)</f>
        <v>169132.00109773368</v>
      </c>
      <c r="I19" s="260">
        <f>$C$16*SUM($D10:I10)</f>
        <v>217459.41148409256</v>
      </c>
      <c r="J19" s="260">
        <f>$C$16*SUM($D10:J10)</f>
        <v>306610.92016845488</v>
      </c>
      <c r="K19" s="260">
        <f>$C$16*SUM($D10:K10)</f>
        <v>431675.99325203709</v>
      </c>
      <c r="L19" s="260">
        <f>$C$16*SUM($D10:L10)</f>
        <v>565196.838368417</v>
      </c>
      <c r="M19" s="260">
        <f>$C$16*SUM($D10:M10)</f>
        <v>591325.46208707488</v>
      </c>
    </row>
    <row r="20" spans="2:13">
      <c r="B20" s="241" t="s">
        <v>144</v>
      </c>
      <c r="D20" s="260">
        <f>$C$16*SUM($D11:D11)</f>
        <v>8855.9740661602591</v>
      </c>
      <c r="E20" s="260">
        <f>$C$16*SUM($D11:E11)</f>
        <v>17711.948132320518</v>
      </c>
      <c r="F20" s="260">
        <f>$C$16*SUM($D11:F11)</f>
        <v>26567.922198480777</v>
      </c>
      <c r="G20" s="260">
        <f>$C$16*SUM($D11:G11)</f>
        <v>35423.896264641036</v>
      </c>
      <c r="H20" s="260">
        <f>$C$16*SUM($D11:H11)</f>
        <v>44279.870330801292</v>
      </c>
      <c r="I20" s="260">
        <f>$C$16*SUM($D11:I11)</f>
        <v>53135.844396961547</v>
      </c>
      <c r="J20" s="260">
        <f>$C$16*SUM($D11:J11)</f>
        <v>61991.818463121803</v>
      </c>
      <c r="K20" s="260">
        <f>$C$16*SUM($D11:K11)</f>
        <v>70847.792529282058</v>
      </c>
      <c r="L20" s="260">
        <f>$C$16*SUM($D11:L11)</f>
        <v>79703.766595442314</v>
      </c>
      <c r="M20" s="260">
        <f>$C$16*SUM($D11:M11)</f>
        <v>88559.740661602584</v>
      </c>
    </row>
    <row r="21" spans="2:13">
      <c r="B21" s="241" t="s">
        <v>145</v>
      </c>
      <c r="D21" s="260">
        <f>$C$16*SUM($D12:D12)</f>
        <v>6680.8225411384401</v>
      </c>
      <c r="E21" s="260">
        <f>$C$16*SUM($D12:E12)</f>
        <v>13361.64508227688</v>
      </c>
      <c r="F21" s="260">
        <f>$C$16*SUM($D12:F12)</f>
        <v>20042.467623415319</v>
      </c>
      <c r="G21" s="260">
        <f>$C$16*SUM($D12:G12)</f>
        <v>26723.29016455376</v>
      </c>
      <c r="H21" s="260">
        <f>$C$16*SUM($D12:H12)</f>
        <v>33404.112705692205</v>
      </c>
      <c r="I21" s="260">
        <f>$C$16*SUM($D12:I12)</f>
        <v>40084.935246830646</v>
      </c>
      <c r="J21" s="260">
        <f>$C$16*SUM($D12:J12)</f>
        <v>46765.757787969087</v>
      </c>
      <c r="K21" s="260">
        <f>$C$16*SUM($D12:K12)</f>
        <v>53446.580329107521</v>
      </c>
      <c r="L21" s="260">
        <f>$C$16*SUM($D12:L12)</f>
        <v>60127.402870245962</v>
      </c>
      <c r="M21" s="260">
        <f>$C$16*SUM($D12:M12)</f>
        <v>66808.225411384396</v>
      </c>
    </row>
    <row r="22" spans="2:13">
      <c r="D22" s="261">
        <f>SUM(D17:D21)</f>
        <v>67414.891251389796</v>
      </c>
      <c r="E22" s="261">
        <f t="shared" ref="E22:M22" si="2">SUM(E17:E21)</f>
        <v>138675.88495429291</v>
      </c>
      <c r="F22" s="261">
        <f t="shared" si="2"/>
        <v>188556.97500138165</v>
      </c>
      <c r="G22" s="261">
        <f t="shared" si="2"/>
        <v>236884.38538774048</v>
      </c>
      <c r="H22" s="261">
        <f t="shared" si="2"/>
        <v>285211.79577409936</v>
      </c>
      <c r="I22" s="261">
        <f t="shared" si="2"/>
        <v>395686.39258965291</v>
      </c>
      <c r="J22" s="261">
        <f t="shared" si="2"/>
        <v>620784.87158787868</v>
      </c>
      <c r="K22" s="261">
        <f t="shared" si="2"/>
        <v>880553.97125674051</v>
      </c>
      <c r="L22" s="261">
        <f t="shared" si="2"/>
        <v>1109496.6422029466</v>
      </c>
      <c r="M22" s="261">
        <f t="shared" si="2"/>
        <v>1093966.8903343531</v>
      </c>
    </row>
    <row r="23" spans="2:13">
      <c r="D23" s="260"/>
      <c r="E23" s="260"/>
      <c r="F23" s="260"/>
      <c r="G23" s="260"/>
      <c r="H23" s="260"/>
      <c r="I23" s="260"/>
      <c r="J23" s="260"/>
      <c r="K23" s="260"/>
      <c r="L23" s="260"/>
      <c r="M23" s="260"/>
    </row>
    <row r="24" spans="2:13">
      <c r="D24" s="260"/>
      <c r="E24" s="260"/>
      <c r="F24" s="260"/>
      <c r="G24" s="260"/>
      <c r="H24" s="260"/>
      <c r="I24" s="260"/>
      <c r="J24" s="260"/>
      <c r="K24" s="260"/>
      <c r="L24" s="260"/>
      <c r="M24" s="260"/>
    </row>
    <row r="25" spans="2:13">
      <c r="B25" s="259" t="s">
        <v>149</v>
      </c>
      <c r="D25" s="261">
        <f>SUM('LRMC - Demand'!E6:E44)</f>
        <v>1662.9818289400678</v>
      </c>
      <c r="E25" s="261">
        <f>SUM('LRMC - Demand'!F6:F44)</f>
        <v>1718.7527952685305</v>
      </c>
      <c r="F25" s="261">
        <f>SUM('LRMC - Demand'!G6:G44)</f>
        <v>1750.4029107945082</v>
      </c>
      <c r="G25" s="261">
        <f>SUM('LRMC - Demand'!H6:H44)</f>
        <v>1773.3382911791546</v>
      </c>
      <c r="H25" s="261">
        <f>SUM('LRMC - Demand'!I6:I44)</f>
        <v>1788.9312452481627</v>
      </c>
      <c r="I25" s="261">
        <f>SUM('LRMC - Demand'!J6:J44)</f>
        <v>1800.7735833267161</v>
      </c>
      <c r="J25" s="261">
        <f>SUM('LRMC - Demand'!K6:K44)</f>
        <v>1822.0386754821016</v>
      </c>
      <c r="K25" s="261">
        <f>SUM('LRMC - Demand'!L6:L44)</f>
        <v>1855.9776842797867</v>
      </c>
      <c r="L25" s="261">
        <f>SUM('LRMC - Demand'!M6:M44)</f>
        <v>1889.0494946185304</v>
      </c>
      <c r="M25" s="261">
        <f>SUM('LRMC - Demand'!N6:N44)</f>
        <v>1923.0787135502967</v>
      </c>
    </row>
    <row r="26" spans="2:13">
      <c r="B26" s="241" t="s">
        <v>142</v>
      </c>
      <c r="D26" s="263"/>
      <c r="E26" s="260">
        <f>(E$25-D$25)*1000</f>
        <v>55770.966328462688</v>
      </c>
      <c r="F26" s="260">
        <f>(F$25-E$25)*1000+E26</f>
        <v>87421.081854440446</v>
      </c>
      <c r="G26" s="260">
        <f t="shared" ref="G26:M26" si="3">(G$25-F$25)*1000+F26</f>
        <v>110356.4622390868</v>
      </c>
      <c r="H26" s="260">
        <f t="shared" si="3"/>
        <v>125949.41630809491</v>
      </c>
      <c r="I26" s="260">
        <f t="shared" si="3"/>
        <v>137791.75438664836</v>
      </c>
      <c r="J26" s="260">
        <f t="shared" si="3"/>
        <v>159056.8465420338</v>
      </c>
      <c r="K26" s="260">
        <f t="shared" si="3"/>
        <v>192995.85533971892</v>
      </c>
      <c r="L26" s="260">
        <f t="shared" si="3"/>
        <v>226067.66567846265</v>
      </c>
      <c r="M26" s="260">
        <f t="shared" si="3"/>
        <v>260096.88461022897</v>
      </c>
    </row>
    <row r="27" spans="2:13">
      <c r="B27" s="241" t="s">
        <v>143</v>
      </c>
      <c r="D27" s="263"/>
      <c r="E27" s="260">
        <f t="shared" ref="E27:E30" si="4">(E$25-D$25)*1000</f>
        <v>55770.966328462688</v>
      </c>
      <c r="F27" s="260">
        <f t="shared" ref="F27:M30" si="5">(F$25-E$25)*1000+E27</f>
        <v>87421.081854440446</v>
      </c>
      <c r="G27" s="260">
        <f t="shared" si="5"/>
        <v>110356.4622390868</v>
      </c>
      <c r="H27" s="260">
        <f t="shared" si="5"/>
        <v>125949.41630809491</v>
      </c>
      <c r="I27" s="260">
        <f t="shared" si="5"/>
        <v>137791.75438664836</v>
      </c>
      <c r="J27" s="260">
        <f t="shared" si="5"/>
        <v>159056.8465420338</v>
      </c>
      <c r="K27" s="260">
        <f t="shared" si="5"/>
        <v>192995.85533971892</v>
      </c>
      <c r="L27" s="260">
        <f t="shared" si="5"/>
        <v>226067.66567846265</v>
      </c>
      <c r="M27" s="260">
        <f t="shared" si="5"/>
        <v>260096.88461022897</v>
      </c>
    </row>
    <row r="28" spans="2:13">
      <c r="B28" s="241" t="s">
        <v>4</v>
      </c>
      <c r="D28" s="263"/>
      <c r="E28" s="260">
        <f t="shared" si="4"/>
        <v>55770.966328462688</v>
      </c>
      <c r="F28" s="260">
        <f t="shared" si="5"/>
        <v>87421.081854440446</v>
      </c>
      <c r="G28" s="260">
        <f t="shared" si="5"/>
        <v>110356.4622390868</v>
      </c>
      <c r="H28" s="260">
        <f t="shared" si="5"/>
        <v>125949.41630809491</v>
      </c>
      <c r="I28" s="260">
        <f t="shared" si="5"/>
        <v>137791.75438664836</v>
      </c>
      <c r="J28" s="260">
        <f t="shared" si="5"/>
        <v>159056.8465420338</v>
      </c>
      <c r="K28" s="260">
        <f t="shared" si="5"/>
        <v>192995.85533971892</v>
      </c>
      <c r="L28" s="260">
        <f t="shared" si="5"/>
        <v>226067.66567846265</v>
      </c>
      <c r="M28" s="260">
        <f t="shared" si="5"/>
        <v>260096.88461022897</v>
      </c>
    </row>
    <row r="29" spans="2:13">
      <c r="B29" s="241" t="s">
        <v>144</v>
      </c>
      <c r="D29" s="263"/>
      <c r="E29" s="260">
        <f t="shared" si="4"/>
        <v>55770.966328462688</v>
      </c>
      <c r="F29" s="260">
        <f t="shared" si="5"/>
        <v>87421.081854440446</v>
      </c>
      <c r="G29" s="260">
        <f t="shared" si="5"/>
        <v>110356.4622390868</v>
      </c>
      <c r="H29" s="260">
        <f t="shared" si="5"/>
        <v>125949.41630809491</v>
      </c>
      <c r="I29" s="260">
        <f t="shared" si="5"/>
        <v>137791.75438664836</v>
      </c>
      <c r="J29" s="260">
        <f t="shared" si="5"/>
        <v>159056.8465420338</v>
      </c>
      <c r="K29" s="260">
        <f t="shared" si="5"/>
        <v>192995.85533971892</v>
      </c>
      <c r="L29" s="260">
        <f t="shared" si="5"/>
        <v>226067.66567846265</v>
      </c>
      <c r="M29" s="260">
        <f t="shared" si="5"/>
        <v>260096.88461022897</v>
      </c>
    </row>
    <row r="30" spans="2:13">
      <c r="B30" s="241" t="s">
        <v>145</v>
      </c>
      <c r="D30" s="263"/>
      <c r="E30" s="260">
        <f t="shared" si="4"/>
        <v>55770.966328462688</v>
      </c>
      <c r="F30" s="260">
        <f t="shared" si="5"/>
        <v>87421.081854440446</v>
      </c>
      <c r="G30" s="260">
        <f t="shared" si="5"/>
        <v>110356.4622390868</v>
      </c>
      <c r="H30" s="260">
        <f t="shared" si="5"/>
        <v>125949.41630809491</v>
      </c>
      <c r="I30" s="260">
        <f t="shared" si="5"/>
        <v>137791.75438664836</v>
      </c>
      <c r="J30" s="260">
        <f t="shared" si="5"/>
        <v>159056.8465420338</v>
      </c>
      <c r="K30" s="260">
        <f t="shared" si="5"/>
        <v>192995.85533971892</v>
      </c>
      <c r="L30" s="260">
        <f t="shared" si="5"/>
        <v>226067.66567846265</v>
      </c>
      <c r="M30" s="260">
        <f t="shared" si="5"/>
        <v>260096.88461022897</v>
      </c>
    </row>
    <row r="33" spans="2:11">
      <c r="B33" s="259" t="s">
        <v>110</v>
      </c>
      <c r="C33" s="264"/>
      <c r="D33" s="265" t="s">
        <v>150</v>
      </c>
    </row>
    <row r="34" spans="2:11">
      <c r="B34" s="241" t="s">
        <v>142</v>
      </c>
      <c r="D34" s="266">
        <f>NPV(5.64378%,E8:M8)/NPV(5.64378%,E26:M26)+NPV(5.64378%,E17:M17)/NPV(5.64378%,E26:M26)</f>
        <v>49.686332806879435</v>
      </c>
    </row>
    <row r="35" spans="2:11">
      <c r="B35" s="241" t="s">
        <v>143</v>
      </c>
      <c r="D35" s="266">
        <f>NPV(5.64378%,E9:M9)/NPV(5.64378%,E27:M27)+NPV(5.64378%,E18:M18)/NPV(5.64378%,E27:M27)</f>
        <v>0</v>
      </c>
    </row>
    <row r="36" spans="2:11">
      <c r="B36" s="241" t="s">
        <v>4</v>
      </c>
      <c r="D36" s="266">
        <f>NPV(5.64378%,E10:M10)/NPV(5.64378%,E28:M28)+NPV(5.64378%,E19:M19)/NPV(5.64378%,E28:M28)</f>
        <v>84.843833143030835</v>
      </c>
    </row>
    <row r="37" spans="2:11">
      <c r="B37" s="241" t="s">
        <v>144</v>
      </c>
      <c r="D37" s="266">
        <f>NPV(5.64378%,E11:M11)/NPV(5.64378%,E29:M29)+NPV(5.64378%,E20:M20)/NPV(5.64378%,E29:M29)</f>
        <v>12.827514510728115</v>
      </c>
    </row>
    <row r="38" spans="2:11">
      <c r="B38" s="241" t="s">
        <v>145</v>
      </c>
      <c r="D38" s="266">
        <f>NPV(5.64378%,E12:M12)/NPV(5.64378%,E30:M30)+NPV(5.64378%,E21:M21)/NPV(5.64378%,E30:M30)</f>
        <v>9.6768969116019097</v>
      </c>
    </row>
    <row r="41" spans="2:11" ht="38.25">
      <c r="B41" s="267" t="s">
        <v>151</v>
      </c>
      <c r="C41" s="267" t="s">
        <v>152</v>
      </c>
      <c r="D41" s="268" t="s">
        <v>153</v>
      </c>
      <c r="E41" s="268" t="s">
        <v>111</v>
      </c>
      <c r="F41" s="268" t="s">
        <v>112</v>
      </c>
      <c r="G41" s="268" t="s">
        <v>114</v>
      </c>
    </row>
    <row r="42" spans="2:11">
      <c r="B42" s="269" t="s">
        <v>6</v>
      </c>
      <c r="C42" s="269" t="s">
        <v>145</v>
      </c>
      <c r="D42" s="270">
        <f>SUM(D34:D38)</f>
        <v>157.03457737224031</v>
      </c>
      <c r="E42" s="271">
        <v>0.6</v>
      </c>
      <c r="F42" s="271">
        <f>D42*E42</f>
        <v>94.220746423344181</v>
      </c>
      <c r="G42" s="272">
        <f>F42*Selection!F15</f>
        <v>45619.518133352562</v>
      </c>
      <c r="H42" s="277"/>
      <c r="I42" s="277"/>
      <c r="J42" s="277"/>
      <c r="K42" s="277"/>
    </row>
    <row r="43" spans="2:11">
      <c r="B43" s="269" t="s">
        <v>23</v>
      </c>
      <c r="C43" s="269" t="s">
        <v>145</v>
      </c>
      <c r="D43" s="270">
        <f>SUM(D34:D38)</f>
        <v>157.03457737224031</v>
      </c>
      <c r="E43" s="271">
        <v>0.7</v>
      </c>
      <c r="F43" s="271">
        <f t="shared" ref="F43:F46" si="6">D43*E43</f>
        <v>109.92420416056821</v>
      </c>
      <c r="G43" s="272">
        <f>F43*Selection!F16</f>
        <v>81566.427093566774</v>
      </c>
      <c r="H43" s="277"/>
      <c r="I43" s="277"/>
      <c r="J43" s="277"/>
      <c r="K43" s="277"/>
    </row>
    <row r="44" spans="2:11">
      <c r="B44" s="269" t="s">
        <v>5</v>
      </c>
      <c r="C44" s="269" t="s">
        <v>144</v>
      </c>
      <c r="D44" s="270">
        <f>SUM(D34:D37)</f>
        <v>147.35768046063839</v>
      </c>
      <c r="E44" s="271">
        <v>0.7</v>
      </c>
      <c r="F44" s="271">
        <f t="shared" si="6"/>
        <v>103.15037632244687</v>
      </c>
      <c r="G44" s="272">
        <f>F44*Selection!F17</f>
        <v>58367.096378218434</v>
      </c>
      <c r="H44" s="277"/>
      <c r="I44" s="277"/>
      <c r="J44" s="277"/>
      <c r="K44" s="277"/>
    </row>
    <row r="45" spans="2:11">
      <c r="B45" s="269" t="s">
        <v>4</v>
      </c>
      <c r="C45" s="269" t="s">
        <v>4</v>
      </c>
      <c r="D45" s="270">
        <f>SUM(D34:D36)</f>
        <v>134.53016594991027</v>
      </c>
      <c r="E45" s="271">
        <v>0.5</v>
      </c>
      <c r="F45" s="271">
        <f t="shared" si="6"/>
        <v>67.265082974955135</v>
      </c>
      <c r="G45" s="272">
        <f>F45*Selection!F18</f>
        <v>8390.1649145924166</v>
      </c>
      <c r="H45" s="277"/>
      <c r="I45" s="277"/>
      <c r="J45" s="277"/>
      <c r="K45" s="277"/>
    </row>
    <row r="46" spans="2:11">
      <c r="B46" s="273" t="s">
        <v>142</v>
      </c>
      <c r="C46" s="273" t="s">
        <v>142</v>
      </c>
      <c r="D46" s="274">
        <f>D34</f>
        <v>49.686332806879435</v>
      </c>
      <c r="E46" s="275">
        <v>0.5</v>
      </c>
      <c r="F46" s="275">
        <f t="shared" si="6"/>
        <v>24.843166403439717</v>
      </c>
      <c r="G46" s="276">
        <f>F46*Selection!F19</f>
        <v>423.44800342552605</v>
      </c>
      <c r="H46" s="277"/>
      <c r="I46" s="277"/>
      <c r="J46" s="277"/>
      <c r="K46" s="27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M31"/>
  <sheetViews>
    <sheetView showGridLines="0" tabSelected="1" zoomScaleNormal="100" workbookViewId="0">
      <selection activeCell="L28" sqref="L28"/>
    </sheetView>
  </sheetViews>
  <sheetFormatPr defaultRowHeight="12.75"/>
  <cols>
    <col min="1" max="1" width="3" style="1" customWidth="1"/>
    <col min="2" max="2" width="27.5703125" style="1" bestFit="1" customWidth="1"/>
    <col min="3" max="7" width="20.7109375" style="1" customWidth="1"/>
    <col min="8" max="8" width="14.85546875" style="1" customWidth="1"/>
    <col min="9" max="16384" width="9.140625" style="1"/>
  </cols>
  <sheetData>
    <row r="1" spans="1:13" s="201" customFormat="1" ht="21">
      <c r="A1" s="198" t="s">
        <v>123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</row>
    <row r="2" spans="1:13" s="209" customFormat="1" ht="15.75">
      <c r="A2" s="211" t="s">
        <v>29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4" spans="1:13">
      <c r="B4" s="5" t="s">
        <v>94</v>
      </c>
      <c r="C4" s="7">
        <f>Inputs!C6</f>
        <v>2016</v>
      </c>
    </row>
    <row r="6" spans="1:13">
      <c r="B6" s="233" t="s">
        <v>26</v>
      </c>
      <c r="C6" s="234" t="s">
        <v>7</v>
      </c>
      <c r="D6" s="234" t="s">
        <v>96</v>
      </c>
      <c r="E6" s="234" t="s">
        <v>10</v>
      </c>
    </row>
    <row r="7" spans="1:13">
      <c r="B7" s="235"/>
      <c r="C7" s="236" t="s">
        <v>106</v>
      </c>
      <c r="D7" s="236" t="s">
        <v>106</v>
      </c>
      <c r="E7" s="236" t="s">
        <v>106</v>
      </c>
    </row>
    <row r="8" spans="1:13">
      <c r="B8" s="66" t="s">
        <v>6</v>
      </c>
      <c r="C8" s="67">
        <f>'Avoided cost'!D10</f>
        <v>32236.930532061364</v>
      </c>
      <c r="D8" s="67">
        <f>(SUMIF(Selection!$C$89:$C$130,Selection!$B26,Selection!$F$89:$F$130)/1000)/(1+Inputs!$C$4)</f>
        <v>78975.743303009978</v>
      </c>
      <c r="E8" s="67">
        <f>CHOOSE(Inputs!$D$7,'SAC - VPN'!F39,#REF!)</f>
        <v>170281.20876679401</v>
      </c>
    </row>
    <row r="9" spans="1:13">
      <c r="B9" s="66" t="s">
        <v>23</v>
      </c>
      <c r="C9" s="67">
        <f>'Avoided cost'!E10</f>
        <v>35852.410711121207</v>
      </c>
      <c r="D9" s="67">
        <f>(SUMIF(Selection!$C$89:$C$130,Selection!$B27,Selection!$F$89:$F$130)/1000)/(1+Inputs!$C$4)</f>
        <v>96487.79551688944</v>
      </c>
      <c r="E9" s="67">
        <f>CHOOSE(Inputs!$D$7,'SAC - VPN'!F40,#REF!)</f>
        <v>157422.31675388914</v>
      </c>
    </row>
    <row r="10" spans="1:13">
      <c r="B10" s="66" t="s">
        <v>5</v>
      </c>
      <c r="C10" s="67">
        <f>'Avoided cost'!F10</f>
        <v>13330.419990128255</v>
      </c>
      <c r="D10" s="67">
        <f>(SUMIF(Selection!$C$89:$C$130,Selection!$B28,Selection!$F$89:$F$130)/1000)/(1+Inputs!$C$4)</f>
        <v>83669.587577023762</v>
      </c>
      <c r="E10" s="67">
        <f>CHOOSE(Inputs!$D$7,'SAC - VPN'!F41,#REF!)</f>
        <v>96887.728532234047</v>
      </c>
    </row>
    <row r="11" spans="1:13">
      <c r="B11" s="66" t="s">
        <v>4</v>
      </c>
      <c r="C11" s="67">
        <f>'Avoided cost'!G10</f>
        <v>1525.8103557349505</v>
      </c>
      <c r="D11" s="67">
        <f>(SUMIF(Selection!$C$89:$C$130,Selection!$B29,Selection!$F$89:$F$130)/1000)/(1+Inputs!$C$4)</f>
        <v>12399.553776433719</v>
      </c>
      <c r="E11" s="67">
        <f>CHOOSE(Inputs!$D$7,'SAC - VPN'!F42,#REF!)</f>
        <v>67163.694190855094</v>
      </c>
    </row>
    <row r="12" spans="1:13">
      <c r="B12" s="69" t="s">
        <v>11</v>
      </c>
      <c r="C12" s="70">
        <f>'Avoided cost'!H10</f>
        <v>107.66629846187601</v>
      </c>
      <c r="D12" s="70">
        <f>(SUMIF(Selection!$C$89:$C$130,Selection!$B30,Selection!$F$89:$F$130)/1000)/(1+Inputs!$C$4)</f>
        <v>977.44173792536481</v>
      </c>
      <c r="E12" s="70">
        <f>CHOOSE(Inputs!$D$7,'SAC - VPN'!F43,#REF!)</f>
        <v>49556.963855140348</v>
      </c>
    </row>
    <row r="15" spans="1:13">
      <c r="B15" s="233" t="s">
        <v>26</v>
      </c>
      <c r="C15" s="234" t="s">
        <v>7</v>
      </c>
      <c r="D15" s="234" t="s">
        <v>96</v>
      </c>
      <c r="E15" s="234" t="s">
        <v>10</v>
      </c>
      <c r="G15" s="71"/>
      <c r="H15" s="71"/>
    </row>
    <row r="16" spans="1:13">
      <c r="B16" s="235"/>
      <c r="C16" s="236" t="s">
        <v>95</v>
      </c>
      <c r="D16" s="236" t="s">
        <v>95</v>
      </c>
      <c r="E16" s="236" t="s">
        <v>95</v>
      </c>
      <c r="G16" s="72"/>
      <c r="H16" s="2"/>
    </row>
    <row r="17" spans="2:8">
      <c r="B17" s="66" t="s">
        <v>6</v>
      </c>
      <c r="C17" s="67">
        <f>C8*(1+Inputs!$C$4)^($C$4-2015)</f>
        <v>33042.853795362898</v>
      </c>
      <c r="D17" s="67">
        <f>D8*(1+Inputs!$C$4)^($C$4-2015)</f>
        <v>80950.13688558522</v>
      </c>
      <c r="E17" s="67">
        <f>E8*(1+Inputs!$C$4)^($C$4-2015)</f>
        <v>174538.23898596384</v>
      </c>
      <c r="G17" s="43"/>
      <c r="H17" s="2"/>
    </row>
    <row r="18" spans="2:8">
      <c r="B18" s="66" t="s">
        <v>23</v>
      </c>
      <c r="C18" s="67">
        <f>C9*(1+Inputs!$C$4)^($C$4-2015)</f>
        <v>36748.720978899233</v>
      </c>
      <c r="D18" s="67">
        <f>D9*(1+Inputs!$C$4)^($C$4-2015)</f>
        <v>98899.990404811673</v>
      </c>
      <c r="E18" s="67">
        <f>E9*(1+Inputs!$C$4)^($C$4-2015)</f>
        <v>161357.87467273636</v>
      </c>
      <c r="G18" s="43"/>
      <c r="H18" s="2"/>
    </row>
    <row r="19" spans="2:8">
      <c r="B19" s="66" t="s">
        <v>5</v>
      </c>
      <c r="C19" s="67">
        <f>C10*(1+Inputs!$C$4)^($C$4-2015)</f>
        <v>13663.680489881461</v>
      </c>
      <c r="D19" s="67">
        <f>D10*(1+Inputs!$C$4)^($C$4-2015)</f>
        <v>85761.327266449342</v>
      </c>
      <c r="E19" s="67">
        <f>E10*(1+Inputs!$C$4)^($C$4-2015)</f>
        <v>99309.92174553989</v>
      </c>
      <c r="G19" s="43"/>
      <c r="H19" s="2"/>
    </row>
    <row r="20" spans="2:8">
      <c r="B20" s="66" t="s">
        <v>4</v>
      </c>
      <c r="C20" s="67">
        <f>C11*(1+Inputs!$C$4)^($C$4-2015)</f>
        <v>1563.9556146283242</v>
      </c>
      <c r="D20" s="67">
        <f>D11*(1+Inputs!$C$4)^($C$4-2015)</f>
        <v>12709.542620844561</v>
      </c>
      <c r="E20" s="67">
        <f>E11*(1+Inputs!$C$4)^($C$4-2015)</f>
        <v>68842.78654562647</v>
      </c>
      <c r="G20" s="43"/>
      <c r="H20" s="2"/>
    </row>
    <row r="21" spans="2:8">
      <c r="B21" s="69" t="s">
        <v>11</v>
      </c>
      <c r="C21" s="70">
        <f>C12*(1+Inputs!$C$4)^($C$4-2015)</f>
        <v>110.35795592342291</v>
      </c>
      <c r="D21" s="70">
        <f>D12*(1+Inputs!$C$4)^($C$4-2015)</f>
        <v>1001.8777813734988</v>
      </c>
      <c r="E21" s="70">
        <f>E12*(1+Inputs!$C$4)^($C$4-2015)</f>
        <v>50795.887951518853</v>
      </c>
      <c r="G21" s="43"/>
      <c r="H21" s="2"/>
    </row>
    <row r="23" spans="2:8">
      <c r="D23" s="282"/>
    </row>
    <row r="24" spans="2:8" s="44" customFormat="1">
      <c r="B24" s="73"/>
    </row>
    <row r="25" spans="2:8" s="44" customFormat="1"/>
    <row r="26" spans="2:8" s="44" customFormat="1">
      <c r="B26" s="73"/>
    </row>
    <row r="27" spans="2:8" s="44" customFormat="1">
      <c r="B27" s="66"/>
    </row>
    <row r="28" spans="2:8" s="44" customFormat="1">
      <c r="B28" s="66"/>
    </row>
    <row r="29" spans="2:8" s="44" customFormat="1">
      <c r="B29" s="66"/>
    </row>
    <row r="30" spans="2:8" s="44" customFormat="1">
      <c r="B30" s="66"/>
    </row>
    <row r="31" spans="2:8" s="44" customFormat="1">
      <c r="B31" s="66"/>
    </row>
  </sheetData>
  <phoneticPr fontId="2" type="noConversion"/>
  <pageMargins left="0.56000000000000005" right="0.39" top="1" bottom="0.6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Formats</vt:lpstr>
      <vt:lpstr>Inputs</vt:lpstr>
      <vt:lpstr>LRMC - Demand</vt:lpstr>
      <vt:lpstr>LRMC - Augex</vt:lpstr>
      <vt:lpstr>Selection</vt:lpstr>
      <vt:lpstr>Avoided cost</vt:lpstr>
      <vt:lpstr>SAC - VPN</vt:lpstr>
      <vt:lpstr>LRMC</vt:lpstr>
      <vt:lpstr>Summary</vt:lpstr>
      <vt:lpstr>MCR_HV</vt:lpstr>
      <vt:lpstr>MCR_LargeLV</vt:lpstr>
      <vt:lpstr>MCR_Res</vt:lpstr>
      <vt:lpstr>MCR_SmallComm</vt:lpstr>
      <vt:lpstr>MCR_Sub</vt:lpstr>
      <vt:lpstr>Summary!Print_Area</vt:lpstr>
    </vt:vector>
  </TitlesOfParts>
  <Company>Powercor Australia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Kumar</dc:creator>
  <cp:lastModifiedBy>May Liao</cp:lastModifiedBy>
  <cp:lastPrinted>2015-11-18T21:32:13Z</cp:lastPrinted>
  <dcterms:created xsi:type="dcterms:W3CDTF">2010-03-09T03:40:30Z</dcterms:created>
  <dcterms:modified xsi:type="dcterms:W3CDTF">2015-11-19T03:20:26Z</dcterms:modified>
</cp:coreProperties>
</file>