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95" windowHeight="11010"/>
  </bookViews>
  <sheets>
    <sheet name="Output" sheetId="1" r:id="rId1"/>
    <sheet name="NER 6.1.1 (6)" sheetId="20" r:id="rId2"/>
    <sheet name="General Inputs" sheetId="4" r:id="rId3"/>
    <sheet name="Base Capex Actual" sheetId="6" r:id="rId4"/>
    <sheet name="Provisions Actual" sheetId="7" r:id="rId5"/>
    <sheet name="Direct OH Actual" sheetId="8" r:id="rId6"/>
    <sheet name="Indirect OH Actual" sheetId="10" r:id="rId7"/>
    <sheet name="Base Capex Forecast" sheetId="3" r:id="rId8"/>
    <sheet name="Gifted Assets" sheetId="17" r:id="rId9"/>
    <sheet name="Cash Rebates" sheetId="18" r:id="rId10"/>
    <sheet name="Cash Contributions" sheetId="19" r:id="rId11"/>
    <sheet name="Base Capex" sheetId="2" r:id="rId12"/>
    <sheet name="Provisions" sheetId="5" r:id="rId13"/>
    <sheet name="Real Price Change" sheetId="14" r:id="rId14"/>
    <sheet name="Direct Capex" sheetId="21" r:id="rId15"/>
    <sheet name="OH rate" sheetId="13" r:id="rId16"/>
    <sheet name="Direct OH" sheetId="11" r:id="rId17"/>
    <sheet name="Indirect OH" sheetId="12" r:id="rId18"/>
    <sheet name="Total Gross Capex" sheetId="16" r:id="rId19"/>
    <sheet name="Check" sheetId="15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IT2" localSheetId="1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IT2" localSheetId="1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1" localSheetId="1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1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localSheetId="1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3" hidden="1">[1]PCOR00!#REF!</definedName>
    <definedName name="_BQ4.1" localSheetId="10" hidden="1">[1]PCOR00!#REF!</definedName>
    <definedName name="_BQ4.1" localSheetId="9" hidden="1">[1]PCOR00!#REF!</definedName>
    <definedName name="_BQ4.1" localSheetId="14" hidden="1">[1]PCOR00!#REF!</definedName>
    <definedName name="_BQ4.1" localSheetId="16" hidden="1">[1]PCOR00!#REF!</definedName>
    <definedName name="_BQ4.1" localSheetId="5" hidden="1">[1]PCOR00!#REF!</definedName>
    <definedName name="_BQ4.1" localSheetId="8" hidden="1">[1]PCOR00!#REF!</definedName>
    <definedName name="_BQ4.1" localSheetId="17" hidden="1">[1]PCOR00!#REF!</definedName>
    <definedName name="_BQ4.1" localSheetId="6" hidden="1">[1]PCOR00!#REF!</definedName>
    <definedName name="_BQ4.1" localSheetId="1" hidden="1">[1]PCOR00!#REF!</definedName>
    <definedName name="_BQ4.1" localSheetId="12" hidden="1">[1]PCOR00!#REF!</definedName>
    <definedName name="_BQ4.1" localSheetId="4" hidden="1">[1]PCOR00!#REF!</definedName>
    <definedName name="_BQ4.1" localSheetId="13" hidden="1">[1]PCOR00!#REF!</definedName>
    <definedName name="_BQ4.1" localSheetId="18" hidden="1">[1]PCOR00!#REF!</definedName>
    <definedName name="_BQ4.1" hidden="1">[1]PCOR00!#REF!</definedName>
    <definedName name="_BQ4.19" localSheetId="3" hidden="1">#REF!</definedName>
    <definedName name="_BQ4.19" localSheetId="10" hidden="1">#REF!</definedName>
    <definedName name="_BQ4.19" localSheetId="9" hidden="1">#REF!</definedName>
    <definedName name="_BQ4.19" localSheetId="14" hidden="1">#REF!</definedName>
    <definedName name="_BQ4.19" localSheetId="16" hidden="1">#REF!</definedName>
    <definedName name="_BQ4.19" localSheetId="5" hidden="1">#REF!</definedName>
    <definedName name="_BQ4.19" localSheetId="8" hidden="1">#REF!</definedName>
    <definedName name="_BQ4.19" localSheetId="17" hidden="1">#REF!</definedName>
    <definedName name="_BQ4.19" localSheetId="6" hidden="1">#REF!</definedName>
    <definedName name="_BQ4.19" localSheetId="1" hidden="1">#REF!</definedName>
    <definedName name="_BQ4.19" localSheetId="12" hidden="1">#REF!</definedName>
    <definedName name="_BQ4.19" localSheetId="4" hidden="1">#REF!</definedName>
    <definedName name="_BQ4.19" localSheetId="13" hidden="1">#REF!</definedName>
    <definedName name="_BQ4.19" localSheetId="18" hidden="1">#REF!</definedName>
    <definedName name="_BQ4.19" hidden="1">#REF!</definedName>
    <definedName name="_BQ4.5" localSheetId="3" hidden="1">#REF!</definedName>
    <definedName name="_BQ4.5" localSheetId="10" hidden="1">#REF!</definedName>
    <definedName name="_BQ4.5" localSheetId="9" hidden="1">#REF!</definedName>
    <definedName name="_BQ4.5" localSheetId="14" hidden="1">#REF!</definedName>
    <definedName name="_BQ4.5" localSheetId="16" hidden="1">#REF!</definedName>
    <definedName name="_BQ4.5" localSheetId="5" hidden="1">#REF!</definedName>
    <definedName name="_BQ4.5" localSheetId="8" hidden="1">#REF!</definedName>
    <definedName name="_BQ4.5" localSheetId="17" hidden="1">#REF!</definedName>
    <definedName name="_BQ4.5" localSheetId="6" hidden="1">#REF!</definedName>
    <definedName name="_BQ4.5" localSheetId="1" hidden="1">#REF!</definedName>
    <definedName name="_BQ4.5" localSheetId="12" hidden="1">#REF!</definedName>
    <definedName name="_BQ4.5" localSheetId="4" hidden="1">#REF!</definedName>
    <definedName name="_BQ4.5" localSheetId="13" hidden="1">#REF!</definedName>
    <definedName name="_BQ4.5" localSheetId="18" hidden="1">#REF!</definedName>
    <definedName name="_BQ4.5" hidden="1">#REF!</definedName>
    <definedName name="_BQ4.6" localSheetId="3" hidden="1">#REF!</definedName>
    <definedName name="_BQ4.6" localSheetId="10" hidden="1">#REF!</definedName>
    <definedName name="_BQ4.6" localSheetId="9" hidden="1">#REF!</definedName>
    <definedName name="_BQ4.6" localSheetId="14" hidden="1">#REF!</definedName>
    <definedName name="_BQ4.6" localSheetId="16" hidden="1">#REF!</definedName>
    <definedName name="_BQ4.6" localSheetId="5" hidden="1">#REF!</definedName>
    <definedName name="_BQ4.6" localSheetId="8" hidden="1">#REF!</definedName>
    <definedName name="_BQ4.6" localSheetId="17" hidden="1">#REF!</definedName>
    <definedName name="_BQ4.6" localSheetId="6" hidden="1">#REF!</definedName>
    <definedName name="_BQ4.6" localSheetId="1" hidden="1">#REF!</definedName>
    <definedName name="_BQ4.6" localSheetId="12" hidden="1">#REF!</definedName>
    <definedName name="_BQ4.6" localSheetId="4" hidden="1">#REF!</definedName>
    <definedName name="_BQ4.6" localSheetId="13" hidden="1">#REF!</definedName>
    <definedName name="_BQ4.6" localSheetId="18" hidden="1">#REF!</definedName>
    <definedName name="_BQ4.6" hidden="1">#REF!</definedName>
    <definedName name="_IT2" localSheetId="1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localSheetId="3" hidden="1">#REF!</definedName>
    <definedName name="_Key1" localSheetId="10" hidden="1">#REF!</definedName>
    <definedName name="_Key1" localSheetId="9" hidden="1">#REF!</definedName>
    <definedName name="_Key1" localSheetId="14" hidden="1">#REF!</definedName>
    <definedName name="_Key1" localSheetId="16" hidden="1">#REF!</definedName>
    <definedName name="_Key1" localSheetId="5" hidden="1">#REF!</definedName>
    <definedName name="_Key1" localSheetId="8" hidden="1">#REF!</definedName>
    <definedName name="_Key1" localSheetId="17" hidden="1">#REF!</definedName>
    <definedName name="_Key1" localSheetId="6" hidden="1">#REF!</definedName>
    <definedName name="_Key1" localSheetId="1" hidden="1">#REF!</definedName>
    <definedName name="_Key1" localSheetId="12" hidden="1">#REF!</definedName>
    <definedName name="_Key1" localSheetId="4" hidden="1">#REF!</definedName>
    <definedName name="_Key1" localSheetId="13" hidden="1">#REF!</definedName>
    <definedName name="_Key1" localSheetId="18" hidden="1">#REF!</definedName>
    <definedName name="_Key1" hidden="1">#REF!</definedName>
    <definedName name="_Key2" localSheetId="3" hidden="1">#REF!</definedName>
    <definedName name="_Key2" localSheetId="10" hidden="1">#REF!</definedName>
    <definedName name="_Key2" localSheetId="9" hidden="1">#REF!</definedName>
    <definedName name="_Key2" localSheetId="14" hidden="1">#REF!</definedName>
    <definedName name="_Key2" localSheetId="16" hidden="1">#REF!</definedName>
    <definedName name="_Key2" localSheetId="5" hidden="1">#REF!</definedName>
    <definedName name="_Key2" localSheetId="8" hidden="1">#REF!</definedName>
    <definedName name="_Key2" localSheetId="17" hidden="1">#REF!</definedName>
    <definedName name="_Key2" localSheetId="6" hidden="1">#REF!</definedName>
    <definedName name="_Key2" localSheetId="1" hidden="1">#REF!</definedName>
    <definedName name="_Key2" localSheetId="12" hidden="1">#REF!</definedName>
    <definedName name="_Key2" localSheetId="4" hidden="1">#REF!</definedName>
    <definedName name="_Key2" localSheetId="13" hidden="1">#REF!</definedName>
    <definedName name="_Key2" localSheetId="18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10" hidden="1">#REF!</definedName>
    <definedName name="_Sort" localSheetId="9" hidden="1">#REF!</definedName>
    <definedName name="_Sort" localSheetId="14" hidden="1">#REF!</definedName>
    <definedName name="_Sort" localSheetId="16" hidden="1">#REF!</definedName>
    <definedName name="_Sort" localSheetId="5" hidden="1">#REF!</definedName>
    <definedName name="_Sort" localSheetId="8" hidden="1">#REF!</definedName>
    <definedName name="_Sort" localSheetId="17" hidden="1">#REF!</definedName>
    <definedName name="_Sort" localSheetId="6" hidden="1">#REF!</definedName>
    <definedName name="_Sort" localSheetId="1" hidden="1">#REF!</definedName>
    <definedName name="_Sort" localSheetId="12" hidden="1">#REF!</definedName>
    <definedName name="_Sort" localSheetId="4" hidden="1">#REF!</definedName>
    <definedName name="_Sort" localSheetId="13" hidden="1">#REF!</definedName>
    <definedName name="_Sort" localSheetId="18" hidden="1">#REF!</definedName>
    <definedName name="_Sort" hidden="1">#REF!</definedName>
    <definedName name="a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localSheetId="14" hidden="1">{#N/A,#N/A,FALSE,"SUM QTR 3";#N/A,#N/A,FALSE,"Detail QTR 3 (w_o ly)"}</definedName>
    <definedName name="as" localSheetId="2" hidden="1">{#N/A,#N/A,FALSE,"SUM QTR 3";#N/A,#N/A,FALSE,"Detail QTR 3 (w_o ly)"}</definedName>
    <definedName name="as" localSheetId="1" hidden="1">{#N/A,#N/A,FALSE,"SUM QTR 3";#N/A,#N/A,FALSE,"Detail QTR 3 (w_o ly)"}</definedName>
    <definedName name="as" hidden="1">{#N/A,#N/A,FALSE,"SUM QTR 3";#N/A,#N/A,FALSE,"Detail QTR 3 (w_o ly)"}</definedName>
    <definedName name="b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3" hidden="1">'[3]AMI P &amp; L'!#REF!</definedName>
    <definedName name="BEx008P2NVFDLBHL7IZ5WTMVOQ1F" localSheetId="10" hidden="1">'[3]AMI P &amp; L'!#REF!</definedName>
    <definedName name="BEx008P2NVFDLBHL7IZ5WTMVOQ1F" localSheetId="9" hidden="1">'[3]AMI P &amp; L'!#REF!</definedName>
    <definedName name="BEx008P2NVFDLBHL7IZ5WTMVOQ1F" localSheetId="14" hidden="1">'[3]AMI P &amp; L'!#REF!</definedName>
    <definedName name="BEx008P2NVFDLBHL7IZ5WTMVOQ1F" localSheetId="16" hidden="1">'[3]AMI P &amp; L'!#REF!</definedName>
    <definedName name="BEx008P2NVFDLBHL7IZ5WTMVOQ1F" localSheetId="5" hidden="1">'[3]AMI P &amp; L'!#REF!</definedName>
    <definedName name="BEx008P2NVFDLBHL7IZ5WTMVOQ1F" localSheetId="8" hidden="1">'[3]AMI P &amp; L'!#REF!</definedName>
    <definedName name="BEx008P2NVFDLBHL7IZ5WTMVOQ1F" localSheetId="17" hidden="1">'[3]AMI P &amp; L'!#REF!</definedName>
    <definedName name="BEx008P2NVFDLBHL7IZ5WTMVOQ1F" localSheetId="6" hidden="1">'[3]AMI P &amp; L'!#REF!</definedName>
    <definedName name="BEx008P2NVFDLBHL7IZ5WTMVOQ1F" localSheetId="1" hidden="1">'[3]AMI P &amp; L'!#REF!</definedName>
    <definedName name="BEx008P2NVFDLBHL7IZ5WTMVOQ1F" localSheetId="12" hidden="1">'[3]AMI P &amp; L'!#REF!</definedName>
    <definedName name="BEx008P2NVFDLBHL7IZ5WTMVOQ1F" localSheetId="4" hidden="1">'[3]AMI P &amp; L'!#REF!</definedName>
    <definedName name="BEx008P2NVFDLBHL7IZ5WTMVOQ1F" localSheetId="13" hidden="1">'[3]AMI P &amp; L'!#REF!</definedName>
    <definedName name="BEx008P2NVFDLBHL7IZ5WTMVOQ1F" localSheetId="18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GMYF28R2S8B9QVCX2Q0MFKY" localSheetId="3" hidden="1">#REF!</definedName>
    <definedName name="BEx00GMYF28R2S8B9QVCX2Q0MFKY" localSheetId="10" hidden="1">#REF!</definedName>
    <definedName name="BEx00GMYF28R2S8B9QVCX2Q0MFKY" localSheetId="9" hidden="1">#REF!</definedName>
    <definedName name="BEx00GMYF28R2S8B9QVCX2Q0MFKY" localSheetId="14" hidden="1">#REF!</definedName>
    <definedName name="BEx00GMYF28R2S8B9QVCX2Q0MFKY" localSheetId="16" hidden="1">#REF!</definedName>
    <definedName name="BEx00GMYF28R2S8B9QVCX2Q0MFKY" localSheetId="5" hidden="1">#REF!</definedName>
    <definedName name="BEx00GMYF28R2S8B9QVCX2Q0MFKY" localSheetId="8" hidden="1">#REF!</definedName>
    <definedName name="BEx00GMYF28R2S8B9QVCX2Q0MFKY" localSheetId="17" hidden="1">#REF!</definedName>
    <definedName name="BEx00GMYF28R2S8B9QVCX2Q0MFKY" localSheetId="6" hidden="1">#REF!</definedName>
    <definedName name="BEx00GMYF28R2S8B9QVCX2Q0MFKY" localSheetId="1" hidden="1">#REF!</definedName>
    <definedName name="BEx00GMYF28R2S8B9QVCX2Q0MFKY" localSheetId="12" hidden="1">#REF!</definedName>
    <definedName name="BEx00GMYF28R2S8B9QVCX2Q0MFKY" localSheetId="4" hidden="1">#REF!</definedName>
    <definedName name="BEx00GMYF28R2S8B9QVCX2Q0MFKY" localSheetId="13" hidden="1">#REF!</definedName>
    <definedName name="BEx00GMYF28R2S8B9QVCX2Q0MFKY" localSheetId="18" hidden="1">#REF!</definedName>
    <definedName name="BEx00GMYF28R2S8B9QVCX2Q0MFKY" hidden="1">#REF!</definedName>
    <definedName name="BEx00JC31DY11L45SEU4B10BIN6W" hidden="1">'[2]Reco Sheet for Fcast'!$K$2</definedName>
    <definedName name="BEx00KZHZBHP3TDV1YMX4B19B95O" localSheetId="3" hidden="1">'[3]AMI P &amp; L'!#REF!</definedName>
    <definedName name="BEx00KZHZBHP3TDV1YMX4B19B95O" localSheetId="10" hidden="1">'[3]AMI P &amp; L'!#REF!</definedName>
    <definedName name="BEx00KZHZBHP3TDV1YMX4B19B95O" localSheetId="9" hidden="1">'[3]AMI P &amp; L'!#REF!</definedName>
    <definedName name="BEx00KZHZBHP3TDV1YMX4B19B95O" localSheetId="14" hidden="1">'[3]AMI P &amp; L'!#REF!</definedName>
    <definedName name="BEx00KZHZBHP3TDV1YMX4B19B95O" localSheetId="16" hidden="1">'[3]AMI P &amp; L'!#REF!</definedName>
    <definedName name="BEx00KZHZBHP3TDV1YMX4B19B95O" localSheetId="5" hidden="1">'[3]AMI P &amp; L'!#REF!</definedName>
    <definedName name="BEx00KZHZBHP3TDV1YMX4B19B95O" localSheetId="8" hidden="1">'[3]AMI P &amp; L'!#REF!</definedName>
    <definedName name="BEx00KZHZBHP3TDV1YMX4B19B95O" localSheetId="17" hidden="1">'[3]AMI P &amp; L'!#REF!</definedName>
    <definedName name="BEx00KZHZBHP3TDV1YMX4B19B95O" localSheetId="6" hidden="1">'[3]AMI P &amp; L'!#REF!</definedName>
    <definedName name="BEx00KZHZBHP3TDV1YMX4B19B95O" localSheetId="1" hidden="1">'[3]AMI P &amp; L'!#REF!</definedName>
    <definedName name="BEx00KZHZBHP3TDV1YMX4B19B95O" localSheetId="12" hidden="1">'[3]AMI P &amp; L'!#REF!</definedName>
    <definedName name="BEx00KZHZBHP3TDV1YMX4B19B95O" localSheetId="4" hidden="1">'[3]AMI P &amp; L'!#REF!</definedName>
    <definedName name="BEx00KZHZBHP3TDV1YMX4B19B95O" localSheetId="13" hidden="1">'[3]AMI P &amp; L'!#REF!</definedName>
    <definedName name="BEx00KZHZBHP3TDV1YMX4B19B95O" localSheetId="18" hidden="1">'[3]AMI P &amp; L'!#REF!</definedName>
    <definedName name="BEx00KZHZBHP3TDV1YMX4B19B95O" hidden="1">'[3]AMI P &amp; L'!#REF!</definedName>
    <definedName name="BEx00SH8T8K9VNC04KJ9YSNO5IDF" localSheetId="3" hidden="1">#REF!</definedName>
    <definedName name="BEx00SH8T8K9VNC04KJ9YSNO5IDF" localSheetId="10" hidden="1">#REF!</definedName>
    <definedName name="BEx00SH8T8K9VNC04KJ9YSNO5IDF" localSheetId="9" hidden="1">#REF!</definedName>
    <definedName name="BEx00SH8T8K9VNC04KJ9YSNO5IDF" localSheetId="14" hidden="1">#REF!</definedName>
    <definedName name="BEx00SH8T8K9VNC04KJ9YSNO5IDF" localSheetId="16" hidden="1">#REF!</definedName>
    <definedName name="BEx00SH8T8K9VNC04KJ9YSNO5IDF" localSheetId="5" hidden="1">#REF!</definedName>
    <definedName name="BEx00SH8T8K9VNC04KJ9YSNO5IDF" localSheetId="8" hidden="1">#REF!</definedName>
    <definedName name="BEx00SH8T8K9VNC04KJ9YSNO5IDF" localSheetId="17" hidden="1">#REF!</definedName>
    <definedName name="BEx00SH8T8K9VNC04KJ9YSNO5IDF" localSheetId="6" hidden="1">#REF!</definedName>
    <definedName name="BEx00SH8T8K9VNC04KJ9YSNO5IDF" localSheetId="1" hidden="1">#REF!</definedName>
    <definedName name="BEx00SH8T8K9VNC04KJ9YSNO5IDF" localSheetId="12" hidden="1">#REF!</definedName>
    <definedName name="BEx00SH8T8K9VNC04KJ9YSNO5IDF" localSheetId="4" hidden="1">#REF!</definedName>
    <definedName name="BEx00SH8T8K9VNC04KJ9YSNO5IDF" localSheetId="13" hidden="1">#REF!</definedName>
    <definedName name="BEx00SH8T8K9VNC04KJ9YSNO5IDF" localSheetId="18" hidden="1">#REF!</definedName>
    <definedName name="BEx00SH8T8K9VNC04KJ9YSNO5IDF" hidden="1">#REF!</definedName>
    <definedName name="BEx00T2T2FQT46NJL0L8MDKW11ZY" localSheetId="3" hidden="1">#REF!</definedName>
    <definedName name="BEx00T2T2FQT46NJL0L8MDKW11ZY" localSheetId="10" hidden="1">#REF!</definedName>
    <definedName name="BEx00T2T2FQT46NJL0L8MDKW11ZY" localSheetId="9" hidden="1">#REF!</definedName>
    <definedName name="BEx00T2T2FQT46NJL0L8MDKW11ZY" localSheetId="14" hidden="1">#REF!</definedName>
    <definedName name="BEx00T2T2FQT46NJL0L8MDKW11ZY" localSheetId="16" hidden="1">#REF!</definedName>
    <definedName name="BEx00T2T2FQT46NJL0L8MDKW11ZY" localSheetId="5" hidden="1">#REF!</definedName>
    <definedName name="BEx00T2T2FQT46NJL0L8MDKW11ZY" localSheetId="8" hidden="1">#REF!</definedName>
    <definedName name="BEx00T2T2FQT46NJL0L8MDKW11ZY" localSheetId="17" hidden="1">#REF!</definedName>
    <definedName name="BEx00T2T2FQT46NJL0L8MDKW11ZY" localSheetId="6" hidden="1">#REF!</definedName>
    <definedName name="BEx00T2T2FQT46NJL0L8MDKW11ZY" localSheetId="1" hidden="1">#REF!</definedName>
    <definedName name="BEx00T2T2FQT46NJL0L8MDKW11ZY" localSheetId="12" hidden="1">#REF!</definedName>
    <definedName name="BEx00T2T2FQT46NJL0L8MDKW11ZY" localSheetId="4" hidden="1">#REF!</definedName>
    <definedName name="BEx00T2T2FQT46NJL0L8MDKW11ZY" localSheetId="13" hidden="1">#REF!</definedName>
    <definedName name="BEx00T2T2FQT46NJL0L8MDKW11ZY" localSheetId="18" hidden="1">#REF!</definedName>
    <definedName name="BEx00T2T2FQT46NJL0L8MDKW11ZY" hidden="1">#REF!</definedName>
    <definedName name="BEx00WOACHDXJ6I70WQ2OGP79902" localSheetId="3" hidden="1">#REF!</definedName>
    <definedName name="BEx00WOACHDXJ6I70WQ2OGP79902" localSheetId="10" hidden="1">#REF!</definedName>
    <definedName name="BEx00WOACHDXJ6I70WQ2OGP79902" localSheetId="9" hidden="1">#REF!</definedName>
    <definedName name="BEx00WOACHDXJ6I70WQ2OGP79902" localSheetId="14" hidden="1">#REF!</definedName>
    <definedName name="BEx00WOACHDXJ6I70WQ2OGP79902" localSheetId="16" hidden="1">#REF!</definedName>
    <definedName name="BEx00WOACHDXJ6I70WQ2OGP79902" localSheetId="5" hidden="1">#REF!</definedName>
    <definedName name="BEx00WOACHDXJ6I70WQ2OGP79902" localSheetId="8" hidden="1">#REF!</definedName>
    <definedName name="BEx00WOACHDXJ6I70WQ2OGP79902" localSheetId="17" hidden="1">#REF!</definedName>
    <definedName name="BEx00WOACHDXJ6I70WQ2OGP79902" localSheetId="6" hidden="1">#REF!</definedName>
    <definedName name="BEx00WOACHDXJ6I70WQ2OGP79902" localSheetId="1" hidden="1">#REF!</definedName>
    <definedName name="BEx00WOACHDXJ6I70WQ2OGP79902" localSheetId="12" hidden="1">#REF!</definedName>
    <definedName name="BEx00WOACHDXJ6I70WQ2OGP79902" localSheetId="4" hidden="1">#REF!</definedName>
    <definedName name="BEx00WOACHDXJ6I70WQ2OGP79902" localSheetId="13" hidden="1">#REF!</definedName>
    <definedName name="BEx00WOACHDXJ6I70WQ2OGP79902" localSheetId="18" hidden="1">#REF!</definedName>
    <definedName name="BEx00WOACHDXJ6I70WQ2OGP79902" hidden="1">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3" hidden="1">'[3]AMI P &amp; L'!#REF!</definedName>
    <definedName name="BEx02Q08R9G839Q4RFGG9026C7PX" localSheetId="10" hidden="1">'[3]AMI P &amp; L'!#REF!</definedName>
    <definedName name="BEx02Q08R9G839Q4RFGG9026C7PX" localSheetId="9" hidden="1">'[3]AMI P &amp; L'!#REF!</definedName>
    <definedName name="BEx02Q08R9G839Q4RFGG9026C7PX" localSheetId="14" hidden="1">'[3]AMI P &amp; L'!#REF!</definedName>
    <definedName name="BEx02Q08R9G839Q4RFGG9026C7PX" localSheetId="16" hidden="1">'[3]AMI P &amp; L'!#REF!</definedName>
    <definedName name="BEx02Q08R9G839Q4RFGG9026C7PX" localSheetId="5" hidden="1">'[3]AMI P &amp; L'!#REF!</definedName>
    <definedName name="BEx02Q08R9G839Q4RFGG9026C7PX" localSheetId="8" hidden="1">'[3]AMI P &amp; L'!#REF!</definedName>
    <definedName name="BEx02Q08R9G839Q4RFGG9026C7PX" localSheetId="17" hidden="1">'[3]AMI P &amp; L'!#REF!</definedName>
    <definedName name="BEx02Q08R9G839Q4RFGG9026C7PX" localSheetId="6" hidden="1">'[3]AMI P &amp; L'!#REF!</definedName>
    <definedName name="BEx02Q08R9G839Q4RFGG9026C7PX" localSheetId="1" hidden="1">'[3]AMI P &amp; L'!#REF!</definedName>
    <definedName name="BEx02Q08R9G839Q4RFGG9026C7PX" localSheetId="12" hidden="1">'[3]AMI P &amp; L'!#REF!</definedName>
    <definedName name="BEx02Q08R9G839Q4RFGG9026C7PX" localSheetId="4" hidden="1">'[3]AMI P &amp; L'!#REF!</definedName>
    <definedName name="BEx02Q08R9G839Q4RFGG9026C7PX" localSheetId="13" hidden="1">'[3]AMI P &amp; L'!#REF!</definedName>
    <definedName name="BEx02Q08R9G839Q4RFGG9026C7PX" localSheetId="18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03PDFJKQW2OHQI7W7CW4LSF2M" localSheetId="3" hidden="1">#REF!</definedName>
    <definedName name="BEx03PDFJKQW2OHQI7W7CW4LSF2M" localSheetId="10" hidden="1">#REF!</definedName>
    <definedName name="BEx03PDFJKQW2OHQI7W7CW4LSF2M" localSheetId="9" hidden="1">#REF!</definedName>
    <definedName name="BEx03PDFJKQW2OHQI7W7CW4LSF2M" localSheetId="14" hidden="1">#REF!</definedName>
    <definedName name="BEx03PDFJKQW2OHQI7W7CW4LSF2M" localSheetId="16" hidden="1">#REF!</definedName>
    <definedName name="BEx03PDFJKQW2OHQI7W7CW4LSF2M" localSheetId="5" hidden="1">#REF!</definedName>
    <definedName name="BEx03PDFJKQW2OHQI7W7CW4LSF2M" localSheetId="8" hidden="1">#REF!</definedName>
    <definedName name="BEx03PDFJKQW2OHQI7W7CW4LSF2M" localSheetId="17" hidden="1">#REF!</definedName>
    <definedName name="BEx03PDFJKQW2OHQI7W7CW4LSF2M" localSheetId="6" hidden="1">#REF!</definedName>
    <definedName name="BEx03PDFJKQW2OHQI7W7CW4LSF2M" localSheetId="1" hidden="1">#REF!</definedName>
    <definedName name="BEx03PDFJKQW2OHQI7W7CW4LSF2M" localSheetId="12" hidden="1">#REF!</definedName>
    <definedName name="BEx03PDFJKQW2OHQI7W7CW4LSF2M" localSheetId="4" hidden="1">#REF!</definedName>
    <definedName name="BEx03PDFJKQW2OHQI7W7CW4LSF2M" localSheetId="13" hidden="1">#REF!</definedName>
    <definedName name="BEx03PDFJKQW2OHQI7W7CW4LSF2M" localSheetId="18" hidden="1">#REF!</definedName>
    <definedName name="BEx03PDFJKQW2OHQI7W7CW4LSF2M" hidden="1">#REF!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GZC85YXCQD4K2C3BXTAVCSE" localSheetId="3" hidden="1">#REF!</definedName>
    <definedName name="BEx1FGZC85YXCQD4K2C3BXTAVCSE" localSheetId="10" hidden="1">#REF!</definedName>
    <definedName name="BEx1FGZC85YXCQD4K2C3BXTAVCSE" localSheetId="9" hidden="1">#REF!</definedName>
    <definedName name="BEx1FGZC85YXCQD4K2C3BXTAVCSE" localSheetId="14" hidden="1">#REF!</definedName>
    <definedName name="BEx1FGZC85YXCQD4K2C3BXTAVCSE" localSheetId="16" hidden="1">#REF!</definedName>
    <definedName name="BEx1FGZC85YXCQD4K2C3BXTAVCSE" localSheetId="5" hidden="1">#REF!</definedName>
    <definedName name="BEx1FGZC85YXCQD4K2C3BXTAVCSE" localSheetId="8" hidden="1">#REF!</definedName>
    <definedName name="BEx1FGZC85YXCQD4K2C3BXTAVCSE" localSheetId="17" hidden="1">#REF!</definedName>
    <definedName name="BEx1FGZC85YXCQD4K2C3BXTAVCSE" localSheetId="6" hidden="1">#REF!</definedName>
    <definedName name="BEx1FGZC85YXCQD4K2C3BXTAVCSE" localSheetId="1" hidden="1">#REF!</definedName>
    <definedName name="BEx1FGZC85YXCQD4K2C3BXTAVCSE" localSheetId="12" hidden="1">#REF!</definedName>
    <definedName name="BEx1FGZC85YXCQD4K2C3BXTAVCSE" localSheetId="4" hidden="1">#REF!</definedName>
    <definedName name="BEx1FGZC85YXCQD4K2C3BXTAVCSE" localSheetId="13" hidden="1">#REF!</definedName>
    <definedName name="BEx1FGZC85YXCQD4K2C3BXTAVCSE" localSheetId="18" hidden="1">#REF!</definedName>
    <definedName name="BEx1FGZC85YXCQD4K2C3BXTAVCSE" hidden="1">#REF!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DCLOR3BD5H46U1PH5ECMD66" localSheetId="3" hidden="1">#REF!</definedName>
    <definedName name="BEx1GDCLOR3BD5H46U1PH5ECMD66" localSheetId="10" hidden="1">#REF!</definedName>
    <definedName name="BEx1GDCLOR3BD5H46U1PH5ECMD66" localSheetId="9" hidden="1">#REF!</definedName>
    <definedName name="BEx1GDCLOR3BD5H46U1PH5ECMD66" localSheetId="14" hidden="1">#REF!</definedName>
    <definedName name="BEx1GDCLOR3BD5H46U1PH5ECMD66" localSheetId="16" hidden="1">#REF!</definedName>
    <definedName name="BEx1GDCLOR3BD5H46U1PH5ECMD66" localSheetId="5" hidden="1">#REF!</definedName>
    <definedName name="BEx1GDCLOR3BD5H46U1PH5ECMD66" localSheetId="8" hidden="1">#REF!</definedName>
    <definedName name="BEx1GDCLOR3BD5H46U1PH5ECMD66" localSheetId="17" hidden="1">#REF!</definedName>
    <definedName name="BEx1GDCLOR3BD5H46U1PH5ECMD66" localSheetId="6" hidden="1">#REF!</definedName>
    <definedName name="BEx1GDCLOR3BD5H46U1PH5ECMD66" localSheetId="1" hidden="1">#REF!</definedName>
    <definedName name="BEx1GDCLOR3BD5H46U1PH5ECMD66" localSheetId="12" hidden="1">#REF!</definedName>
    <definedName name="BEx1GDCLOR3BD5H46U1PH5ECMD66" localSheetId="4" hidden="1">#REF!</definedName>
    <definedName name="BEx1GDCLOR3BD5H46U1PH5ECMD66" localSheetId="13" hidden="1">#REF!</definedName>
    <definedName name="BEx1GDCLOR3BD5H46U1PH5ECMD66" localSheetId="18" hidden="1">#REF!</definedName>
    <definedName name="BEx1GDCLOR3BD5H46U1PH5ECMD66" hidden="1">#REF!</definedName>
    <definedName name="BEx1GVBYVO13O10BPURJQKD3L4DD" hidden="1">'[4]Bud Mth'!$I$8:$J$8</definedName>
    <definedName name="BEx1GVMRHFXUP6XYYY9NR12PV5TF" hidden="1">'[2]Reco Sheet for Fcast'!$F$8:$G$8</definedName>
    <definedName name="BEx1H6KIT7BHUH6MDDWC935V9N47" hidden="1">'[2]Reco Sheet for Fcast'!$I$8:$J$8</definedName>
    <definedName name="BEx1H8YTIDTTO90YLC2ZSSNJ7TNN" localSheetId="3" hidden="1">'[5]Capital orders'!#REF!</definedName>
    <definedName name="BEx1H8YTIDTTO90YLC2ZSSNJ7TNN" localSheetId="10" hidden="1">'[5]Capital orders'!#REF!</definedName>
    <definedName name="BEx1H8YTIDTTO90YLC2ZSSNJ7TNN" localSheetId="9" hidden="1">'[5]Capital orders'!#REF!</definedName>
    <definedName name="BEx1H8YTIDTTO90YLC2ZSSNJ7TNN" localSheetId="14" hidden="1">'[5]Capital orders'!#REF!</definedName>
    <definedName name="BEx1H8YTIDTTO90YLC2ZSSNJ7TNN" localSheetId="16" hidden="1">'[5]Capital orders'!#REF!</definedName>
    <definedName name="BEx1H8YTIDTTO90YLC2ZSSNJ7TNN" localSheetId="5" hidden="1">'[5]Capital orders'!#REF!</definedName>
    <definedName name="BEx1H8YTIDTTO90YLC2ZSSNJ7TNN" localSheetId="8" hidden="1">'[5]Capital orders'!#REF!</definedName>
    <definedName name="BEx1H8YTIDTTO90YLC2ZSSNJ7TNN" localSheetId="17" hidden="1">'[5]Capital orders'!#REF!</definedName>
    <definedName name="BEx1H8YTIDTTO90YLC2ZSSNJ7TNN" localSheetId="6" hidden="1">'[5]Capital orders'!#REF!</definedName>
    <definedName name="BEx1H8YTIDTTO90YLC2ZSSNJ7TNN" localSheetId="1" hidden="1">'[5]Capital orders'!#REF!</definedName>
    <definedName name="BEx1H8YTIDTTO90YLC2ZSSNJ7TNN" localSheetId="12" hidden="1">'[5]Capital orders'!#REF!</definedName>
    <definedName name="BEx1H8YTIDTTO90YLC2ZSSNJ7TNN" localSheetId="4" hidden="1">'[5]Capital orders'!#REF!</definedName>
    <definedName name="BEx1H8YTIDTTO90YLC2ZSSNJ7TNN" localSheetId="13" hidden="1">'[5]Capital orders'!#REF!</definedName>
    <definedName name="BEx1H8YTIDTTO90YLC2ZSSNJ7TNN" localSheetId="18" hidden="1">'[5]Capital orders'!#REF!</definedName>
    <definedName name="BEx1H8YTIDTTO90YLC2ZSSNJ7TNN" hidden="1">'[5]Capital orders'!#REF!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H266WCSRYYOY23LANSAM8Z1" localSheetId="3" hidden="1">#REF!</definedName>
    <definedName name="BEx1HH266WCSRYYOY23LANSAM8Z1" localSheetId="10" hidden="1">#REF!</definedName>
    <definedName name="BEx1HH266WCSRYYOY23LANSAM8Z1" localSheetId="9" hidden="1">#REF!</definedName>
    <definedName name="BEx1HH266WCSRYYOY23LANSAM8Z1" localSheetId="14" hidden="1">#REF!</definedName>
    <definedName name="BEx1HH266WCSRYYOY23LANSAM8Z1" localSheetId="16" hidden="1">#REF!</definedName>
    <definedName name="BEx1HH266WCSRYYOY23LANSAM8Z1" localSheetId="5" hidden="1">#REF!</definedName>
    <definedName name="BEx1HH266WCSRYYOY23LANSAM8Z1" localSheetId="8" hidden="1">#REF!</definedName>
    <definedName name="BEx1HH266WCSRYYOY23LANSAM8Z1" localSheetId="17" hidden="1">#REF!</definedName>
    <definedName name="BEx1HH266WCSRYYOY23LANSAM8Z1" localSheetId="6" hidden="1">#REF!</definedName>
    <definedName name="BEx1HH266WCSRYYOY23LANSAM8Z1" localSheetId="1" hidden="1">#REF!</definedName>
    <definedName name="BEx1HH266WCSRYYOY23LANSAM8Z1" localSheetId="12" hidden="1">#REF!</definedName>
    <definedName name="BEx1HH266WCSRYYOY23LANSAM8Z1" localSheetId="4" hidden="1">#REF!</definedName>
    <definedName name="BEx1HH266WCSRYYOY23LANSAM8Z1" localSheetId="13" hidden="1">#REF!</definedName>
    <definedName name="BEx1HH266WCSRYYOY23LANSAM8Z1" localSheetId="18" hidden="1">#REF!</definedName>
    <definedName name="BEx1HH266WCSRYYOY23LANSAM8Z1" hidden="1">#REF!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L21EMOYZ97EOEQ30N9KV83" localSheetId="3" hidden="1">#REF!</definedName>
    <definedName name="BEx1I4L21EMOYZ97EOEQ30N9KV83" localSheetId="10" hidden="1">#REF!</definedName>
    <definedName name="BEx1I4L21EMOYZ97EOEQ30N9KV83" localSheetId="9" hidden="1">#REF!</definedName>
    <definedName name="BEx1I4L21EMOYZ97EOEQ30N9KV83" localSheetId="14" hidden="1">#REF!</definedName>
    <definedName name="BEx1I4L21EMOYZ97EOEQ30N9KV83" localSheetId="16" hidden="1">#REF!</definedName>
    <definedName name="BEx1I4L21EMOYZ97EOEQ30N9KV83" localSheetId="5" hidden="1">#REF!</definedName>
    <definedName name="BEx1I4L21EMOYZ97EOEQ30N9KV83" localSheetId="8" hidden="1">#REF!</definedName>
    <definedName name="BEx1I4L21EMOYZ97EOEQ30N9KV83" localSheetId="17" hidden="1">#REF!</definedName>
    <definedName name="BEx1I4L21EMOYZ97EOEQ30N9KV83" localSheetId="6" hidden="1">#REF!</definedName>
    <definedName name="BEx1I4L21EMOYZ97EOEQ30N9KV83" localSheetId="1" hidden="1">#REF!</definedName>
    <definedName name="BEx1I4L21EMOYZ97EOEQ30N9KV83" localSheetId="12" hidden="1">#REF!</definedName>
    <definedName name="BEx1I4L21EMOYZ97EOEQ30N9KV83" localSheetId="4" hidden="1">#REF!</definedName>
    <definedName name="BEx1I4L21EMOYZ97EOEQ30N9KV83" localSheetId="13" hidden="1">#REF!</definedName>
    <definedName name="BEx1I4L21EMOYZ97EOEQ30N9KV83" localSheetId="18" hidden="1">#REF!</definedName>
    <definedName name="BEx1I4L21EMOYZ97EOEQ30N9KV83" hidden="1">#REF!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3" hidden="1">'[3]AMI P &amp; L'!#REF!</definedName>
    <definedName name="BEx1J7E8VCGLPYU82QXVUG5N3ZAI" localSheetId="10" hidden="1">'[3]AMI P &amp; L'!#REF!</definedName>
    <definedName name="BEx1J7E8VCGLPYU82QXVUG5N3ZAI" localSheetId="9" hidden="1">'[3]AMI P &amp; L'!#REF!</definedName>
    <definedName name="BEx1J7E8VCGLPYU82QXVUG5N3ZAI" localSheetId="14" hidden="1">'[3]AMI P &amp; L'!#REF!</definedName>
    <definedName name="BEx1J7E8VCGLPYU82QXVUG5N3ZAI" localSheetId="16" hidden="1">'[3]AMI P &amp; L'!#REF!</definedName>
    <definedName name="BEx1J7E8VCGLPYU82QXVUG5N3ZAI" localSheetId="5" hidden="1">'[3]AMI P &amp; L'!#REF!</definedName>
    <definedName name="BEx1J7E8VCGLPYU82QXVUG5N3ZAI" localSheetId="8" hidden="1">'[3]AMI P &amp; L'!#REF!</definedName>
    <definedName name="BEx1J7E8VCGLPYU82QXVUG5N3ZAI" localSheetId="17" hidden="1">'[3]AMI P &amp; L'!#REF!</definedName>
    <definedName name="BEx1J7E8VCGLPYU82QXVUG5N3ZAI" localSheetId="6" hidden="1">'[3]AMI P &amp; L'!#REF!</definedName>
    <definedName name="BEx1J7E8VCGLPYU82QXVUG5N3ZAI" localSheetId="1" hidden="1">'[3]AMI P &amp; L'!#REF!</definedName>
    <definedName name="BEx1J7E8VCGLPYU82QXVUG5N3ZAI" localSheetId="12" hidden="1">'[3]AMI P &amp; L'!#REF!</definedName>
    <definedName name="BEx1J7E8VCGLPYU82QXVUG5N3ZAI" localSheetId="4" hidden="1">'[3]AMI P &amp; L'!#REF!</definedName>
    <definedName name="BEx1J7E8VCGLPYU82QXVUG5N3ZAI" localSheetId="13" hidden="1">'[3]AMI P &amp; L'!#REF!</definedName>
    <definedName name="BEx1J7E8VCGLPYU82QXVUG5N3ZAI" localSheetId="18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PJ2JSOQN114PESLM5AHS817" localSheetId="3" hidden="1">#REF!</definedName>
    <definedName name="BEx1JPJ2JSOQN114PESLM5AHS817" localSheetId="10" hidden="1">#REF!</definedName>
    <definedName name="BEx1JPJ2JSOQN114PESLM5AHS817" localSheetId="9" hidden="1">#REF!</definedName>
    <definedName name="BEx1JPJ2JSOQN114PESLM5AHS817" localSheetId="14" hidden="1">#REF!</definedName>
    <definedName name="BEx1JPJ2JSOQN114PESLM5AHS817" localSheetId="16" hidden="1">#REF!</definedName>
    <definedName name="BEx1JPJ2JSOQN114PESLM5AHS817" localSheetId="5" hidden="1">#REF!</definedName>
    <definedName name="BEx1JPJ2JSOQN114PESLM5AHS817" localSheetId="8" hidden="1">#REF!</definedName>
    <definedName name="BEx1JPJ2JSOQN114PESLM5AHS817" localSheetId="17" hidden="1">#REF!</definedName>
    <definedName name="BEx1JPJ2JSOQN114PESLM5AHS817" localSheetId="6" hidden="1">#REF!</definedName>
    <definedName name="BEx1JPJ2JSOQN114PESLM5AHS817" localSheetId="1" hidden="1">#REF!</definedName>
    <definedName name="BEx1JPJ2JSOQN114PESLM5AHS817" localSheetId="12" hidden="1">#REF!</definedName>
    <definedName name="BEx1JPJ2JSOQN114PESLM5AHS817" localSheetId="4" hidden="1">#REF!</definedName>
    <definedName name="BEx1JPJ2JSOQN114PESLM5AHS817" localSheetId="13" hidden="1">#REF!</definedName>
    <definedName name="BEx1JPJ2JSOQN114PESLM5AHS817" localSheetId="18" hidden="1">#REF!</definedName>
    <definedName name="BEx1JPJ2JSOQN114PESLM5AHS817" hidden="1">#REF!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KZZC3KMOCVC65KUPQLQG4VI6" localSheetId="3" hidden="1">'[5]Capital orders'!#REF!</definedName>
    <definedName name="BEx1KZZC3KMOCVC65KUPQLQG4VI6" localSheetId="10" hidden="1">'[5]Capital orders'!#REF!</definedName>
    <definedName name="BEx1KZZC3KMOCVC65KUPQLQG4VI6" localSheetId="9" hidden="1">'[5]Capital orders'!#REF!</definedName>
    <definedName name="BEx1KZZC3KMOCVC65KUPQLQG4VI6" localSheetId="14" hidden="1">'[5]Capital orders'!#REF!</definedName>
    <definedName name="BEx1KZZC3KMOCVC65KUPQLQG4VI6" localSheetId="16" hidden="1">'[5]Capital orders'!#REF!</definedName>
    <definedName name="BEx1KZZC3KMOCVC65KUPQLQG4VI6" localSheetId="5" hidden="1">'[5]Capital orders'!#REF!</definedName>
    <definedName name="BEx1KZZC3KMOCVC65KUPQLQG4VI6" localSheetId="8" hidden="1">'[5]Capital orders'!#REF!</definedName>
    <definedName name="BEx1KZZC3KMOCVC65KUPQLQG4VI6" localSheetId="17" hidden="1">'[5]Capital orders'!#REF!</definedName>
    <definedName name="BEx1KZZC3KMOCVC65KUPQLQG4VI6" localSheetId="6" hidden="1">'[5]Capital orders'!#REF!</definedName>
    <definedName name="BEx1KZZC3KMOCVC65KUPQLQG4VI6" localSheetId="1" hidden="1">'[5]Capital orders'!#REF!</definedName>
    <definedName name="BEx1KZZC3KMOCVC65KUPQLQG4VI6" localSheetId="12" hidden="1">'[5]Capital orders'!#REF!</definedName>
    <definedName name="BEx1KZZC3KMOCVC65KUPQLQG4VI6" localSheetId="4" hidden="1">'[5]Capital orders'!#REF!</definedName>
    <definedName name="BEx1KZZC3KMOCVC65KUPQLQG4VI6" localSheetId="13" hidden="1">'[5]Capital orders'!#REF!</definedName>
    <definedName name="BEx1KZZC3KMOCVC65KUPQLQG4VI6" localSheetId="18" hidden="1">'[5]Capital orders'!#REF!</definedName>
    <definedName name="BEx1KZZC3KMOCVC65KUPQLQG4VI6" hidden="1">'[5]Capital orders'!#REF!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3" hidden="1">'[3]AMI P &amp; L'!#REF!</definedName>
    <definedName name="BEx1LRUSJW4JG54X07QWD9R27WV9" localSheetId="10" hidden="1">'[3]AMI P &amp; L'!#REF!</definedName>
    <definedName name="BEx1LRUSJW4JG54X07QWD9R27WV9" localSheetId="9" hidden="1">'[3]AMI P &amp; L'!#REF!</definedName>
    <definedName name="BEx1LRUSJW4JG54X07QWD9R27WV9" localSheetId="14" hidden="1">'[3]AMI P &amp; L'!#REF!</definedName>
    <definedName name="BEx1LRUSJW4JG54X07QWD9R27WV9" localSheetId="16" hidden="1">'[3]AMI P &amp; L'!#REF!</definedName>
    <definedName name="BEx1LRUSJW4JG54X07QWD9R27WV9" localSheetId="5" hidden="1">'[3]AMI P &amp; L'!#REF!</definedName>
    <definedName name="BEx1LRUSJW4JG54X07QWD9R27WV9" localSheetId="8" hidden="1">'[3]AMI P &amp; L'!#REF!</definedName>
    <definedName name="BEx1LRUSJW4JG54X07QWD9R27WV9" localSheetId="17" hidden="1">'[3]AMI P &amp; L'!#REF!</definedName>
    <definedName name="BEx1LRUSJW4JG54X07QWD9R27WV9" localSheetId="6" hidden="1">'[3]AMI P &amp; L'!#REF!</definedName>
    <definedName name="BEx1LRUSJW4JG54X07QWD9R27WV9" localSheetId="1" hidden="1">'[3]AMI P &amp; L'!#REF!</definedName>
    <definedName name="BEx1LRUSJW4JG54X07QWD9R27WV9" localSheetId="12" hidden="1">'[3]AMI P &amp; L'!#REF!</definedName>
    <definedName name="BEx1LRUSJW4JG54X07QWD9R27WV9" localSheetId="4" hidden="1">'[3]AMI P &amp; L'!#REF!</definedName>
    <definedName name="BEx1LRUSJW4JG54X07QWD9R27WV9" localSheetId="13" hidden="1">'[3]AMI P &amp; L'!#REF!</definedName>
    <definedName name="BEx1LRUSJW4JG54X07QWD9R27WV9" localSheetId="18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3" hidden="1">#REF!</definedName>
    <definedName name="BEx1M2CEKIG7U2M98E8QT7PXKFJI" localSheetId="10" hidden="1">#REF!</definedName>
    <definedName name="BEx1M2CEKIG7U2M98E8QT7PXKFJI" localSheetId="9" hidden="1">#REF!</definedName>
    <definedName name="BEx1M2CEKIG7U2M98E8QT7PXKFJI" localSheetId="14" hidden="1">#REF!</definedName>
    <definedName name="BEx1M2CEKIG7U2M98E8QT7PXKFJI" localSheetId="16" hidden="1">#REF!</definedName>
    <definedName name="BEx1M2CEKIG7U2M98E8QT7PXKFJI" localSheetId="5" hidden="1">#REF!</definedName>
    <definedName name="BEx1M2CEKIG7U2M98E8QT7PXKFJI" localSheetId="8" hidden="1">#REF!</definedName>
    <definedName name="BEx1M2CEKIG7U2M98E8QT7PXKFJI" localSheetId="17" hidden="1">#REF!</definedName>
    <definedName name="BEx1M2CEKIG7U2M98E8QT7PXKFJI" localSheetId="6" hidden="1">#REF!</definedName>
    <definedName name="BEx1M2CEKIG7U2M98E8QT7PXKFJI" localSheetId="1" hidden="1">#REF!</definedName>
    <definedName name="BEx1M2CEKIG7U2M98E8QT7PXKFJI" localSheetId="12" hidden="1">#REF!</definedName>
    <definedName name="BEx1M2CEKIG7U2M98E8QT7PXKFJI" localSheetId="4" hidden="1">#REF!</definedName>
    <definedName name="BEx1M2CEKIG7U2M98E8QT7PXKFJI" localSheetId="13" hidden="1">#REF!</definedName>
    <definedName name="BEx1M2CEKIG7U2M98E8QT7PXKFJI" localSheetId="18" hidden="1">#REF!</definedName>
    <definedName name="BEx1M2CEKIG7U2M98E8QT7PXKFJI" hidden="1">#REF!</definedName>
    <definedName name="BEx1M51HHDYGIT8PON7U8ICL2S95" hidden="1">'[2]Reco Sheet for Fcast'!$F$10:$G$10</definedName>
    <definedName name="BEx1M9DVXW1QKW4BT3H733BJ74CE" localSheetId="3" hidden="1">#REF!</definedName>
    <definedName name="BEx1M9DVXW1QKW4BT3H733BJ74CE" localSheetId="10" hidden="1">#REF!</definedName>
    <definedName name="BEx1M9DVXW1QKW4BT3H733BJ74CE" localSheetId="9" hidden="1">#REF!</definedName>
    <definedName name="BEx1M9DVXW1QKW4BT3H733BJ74CE" localSheetId="14" hidden="1">#REF!</definedName>
    <definedName name="BEx1M9DVXW1QKW4BT3H733BJ74CE" localSheetId="16" hidden="1">#REF!</definedName>
    <definedName name="BEx1M9DVXW1QKW4BT3H733BJ74CE" localSheetId="5" hidden="1">#REF!</definedName>
    <definedName name="BEx1M9DVXW1QKW4BT3H733BJ74CE" localSheetId="8" hidden="1">#REF!</definedName>
    <definedName name="BEx1M9DVXW1QKW4BT3H733BJ74CE" localSheetId="17" hidden="1">#REF!</definedName>
    <definedName name="BEx1M9DVXW1QKW4BT3H733BJ74CE" localSheetId="6" hidden="1">#REF!</definedName>
    <definedName name="BEx1M9DVXW1QKW4BT3H733BJ74CE" localSheetId="1" hidden="1">#REF!</definedName>
    <definedName name="BEx1M9DVXW1QKW4BT3H733BJ74CE" localSheetId="12" hidden="1">#REF!</definedName>
    <definedName name="BEx1M9DVXW1QKW4BT3H733BJ74CE" localSheetId="4" hidden="1">#REF!</definedName>
    <definedName name="BEx1M9DVXW1QKW4BT3H733BJ74CE" localSheetId="13" hidden="1">#REF!</definedName>
    <definedName name="BEx1M9DVXW1QKW4BT3H733BJ74CE" localSheetId="18" hidden="1">#REF!</definedName>
    <definedName name="BEx1M9DVXW1QKW4BT3H733BJ74CE" hidden="1">#REF!</definedName>
    <definedName name="BEx1MJVIWNE5X8L7TRVWT9WWEUBJ" localSheetId="3" hidden="1">#REF!</definedName>
    <definedName name="BEx1MJVIWNE5X8L7TRVWT9WWEUBJ" localSheetId="10" hidden="1">#REF!</definedName>
    <definedName name="BEx1MJVIWNE5X8L7TRVWT9WWEUBJ" localSheetId="9" hidden="1">#REF!</definedName>
    <definedName name="BEx1MJVIWNE5X8L7TRVWT9WWEUBJ" localSheetId="14" hidden="1">#REF!</definedName>
    <definedName name="BEx1MJVIWNE5X8L7TRVWT9WWEUBJ" localSheetId="16" hidden="1">#REF!</definedName>
    <definedName name="BEx1MJVIWNE5X8L7TRVWT9WWEUBJ" localSheetId="5" hidden="1">#REF!</definedName>
    <definedName name="BEx1MJVIWNE5X8L7TRVWT9WWEUBJ" localSheetId="8" hidden="1">#REF!</definedName>
    <definedName name="BEx1MJVIWNE5X8L7TRVWT9WWEUBJ" localSheetId="17" hidden="1">#REF!</definedName>
    <definedName name="BEx1MJVIWNE5X8L7TRVWT9WWEUBJ" localSheetId="6" hidden="1">#REF!</definedName>
    <definedName name="BEx1MJVIWNE5X8L7TRVWT9WWEUBJ" localSheetId="1" hidden="1">#REF!</definedName>
    <definedName name="BEx1MJVIWNE5X8L7TRVWT9WWEUBJ" localSheetId="12" hidden="1">#REF!</definedName>
    <definedName name="BEx1MJVIWNE5X8L7TRVWT9WWEUBJ" localSheetId="4" hidden="1">#REF!</definedName>
    <definedName name="BEx1MJVIWNE5X8L7TRVWT9WWEUBJ" localSheetId="13" hidden="1">#REF!</definedName>
    <definedName name="BEx1MJVIWNE5X8L7TRVWT9WWEUBJ" localSheetId="18" hidden="1">#REF!</definedName>
    <definedName name="BEx1MJVIWNE5X8L7TRVWT9WWEUBJ" hidden="1">#REF!</definedName>
    <definedName name="BEx1MMFAHNWB5B2QUWBELI39PCEY" hidden="1">'[4]Bud Mth'!$C$15:$D$29</definedName>
    <definedName name="BEx1MTRKKVCHOZ0YGID6HZ49LJTO" localSheetId="3" hidden="1">'[3]AMI P &amp; L'!#REF!</definedName>
    <definedName name="BEx1MTRKKVCHOZ0YGID6HZ49LJTO" localSheetId="10" hidden="1">'[3]AMI P &amp; L'!#REF!</definedName>
    <definedName name="BEx1MTRKKVCHOZ0YGID6HZ49LJTO" localSheetId="9" hidden="1">'[3]AMI P &amp; L'!#REF!</definedName>
    <definedName name="BEx1MTRKKVCHOZ0YGID6HZ49LJTO" localSheetId="14" hidden="1">'[3]AMI P &amp; L'!#REF!</definedName>
    <definedName name="BEx1MTRKKVCHOZ0YGID6HZ49LJTO" localSheetId="16" hidden="1">'[3]AMI P &amp; L'!#REF!</definedName>
    <definedName name="BEx1MTRKKVCHOZ0YGID6HZ49LJTO" localSheetId="5" hidden="1">'[3]AMI P &amp; L'!#REF!</definedName>
    <definedName name="BEx1MTRKKVCHOZ0YGID6HZ49LJTO" localSheetId="8" hidden="1">'[3]AMI P &amp; L'!#REF!</definedName>
    <definedName name="BEx1MTRKKVCHOZ0YGID6HZ49LJTO" localSheetId="17" hidden="1">'[3]AMI P &amp; L'!#REF!</definedName>
    <definedName name="BEx1MTRKKVCHOZ0YGID6HZ49LJTO" localSheetId="6" hidden="1">'[3]AMI P &amp; L'!#REF!</definedName>
    <definedName name="BEx1MTRKKVCHOZ0YGID6HZ49LJTO" localSheetId="1" hidden="1">'[3]AMI P &amp; L'!#REF!</definedName>
    <definedName name="BEx1MTRKKVCHOZ0YGID6HZ49LJTO" localSheetId="12" hidden="1">'[3]AMI P &amp; L'!#REF!</definedName>
    <definedName name="BEx1MTRKKVCHOZ0YGID6HZ49LJTO" localSheetId="4" hidden="1">'[3]AMI P &amp; L'!#REF!</definedName>
    <definedName name="BEx1MTRKKVCHOZ0YGID6HZ49LJTO" localSheetId="13" hidden="1">'[3]AMI P &amp; L'!#REF!</definedName>
    <definedName name="BEx1MTRKKVCHOZ0YGID6HZ49LJTO" localSheetId="18" hidden="1">'[3]AMI P &amp; L'!#REF!</definedName>
    <definedName name="BEx1MTRKKVCHOZ0YGID6HZ49LJTO" hidden="1">'[3]AMI P &amp; L'!#REF!</definedName>
    <definedName name="BEx1N0CYK8OCCI654CPSXGPO2B4B" localSheetId="3" hidden="1">#REF!</definedName>
    <definedName name="BEx1N0CYK8OCCI654CPSXGPO2B4B" localSheetId="10" hidden="1">#REF!</definedName>
    <definedName name="BEx1N0CYK8OCCI654CPSXGPO2B4B" localSheetId="9" hidden="1">#REF!</definedName>
    <definedName name="BEx1N0CYK8OCCI654CPSXGPO2B4B" localSheetId="14" hidden="1">#REF!</definedName>
    <definedName name="BEx1N0CYK8OCCI654CPSXGPO2B4B" localSheetId="16" hidden="1">#REF!</definedName>
    <definedName name="BEx1N0CYK8OCCI654CPSXGPO2B4B" localSheetId="5" hidden="1">#REF!</definedName>
    <definedName name="BEx1N0CYK8OCCI654CPSXGPO2B4B" localSheetId="8" hidden="1">#REF!</definedName>
    <definedName name="BEx1N0CYK8OCCI654CPSXGPO2B4B" localSheetId="17" hidden="1">#REF!</definedName>
    <definedName name="BEx1N0CYK8OCCI654CPSXGPO2B4B" localSheetId="6" hidden="1">#REF!</definedName>
    <definedName name="BEx1N0CYK8OCCI654CPSXGPO2B4B" localSheetId="1" hidden="1">#REF!</definedName>
    <definedName name="BEx1N0CYK8OCCI654CPSXGPO2B4B" localSheetId="12" hidden="1">#REF!</definedName>
    <definedName name="BEx1N0CYK8OCCI654CPSXGPO2B4B" localSheetId="4" hidden="1">#REF!</definedName>
    <definedName name="BEx1N0CYK8OCCI654CPSXGPO2B4B" localSheetId="13" hidden="1">#REF!</definedName>
    <definedName name="BEx1N0CYK8OCCI654CPSXGPO2B4B" localSheetId="18" hidden="1">#REF!</definedName>
    <definedName name="BEx1N0CYK8OCCI654CPSXGPO2B4B" hidden="1">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RG2YMOKTWZPWUQYQFKT95AR" localSheetId="3" hidden="1">#REF!</definedName>
    <definedName name="BEx1ORG2YMOKTWZPWUQYQFKT95AR" localSheetId="10" hidden="1">#REF!</definedName>
    <definedName name="BEx1ORG2YMOKTWZPWUQYQFKT95AR" localSheetId="9" hidden="1">#REF!</definedName>
    <definedName name="BEx1ORG2YMOKTWZPWUQYQFKT95AR" localSheetId="14" hidden="1">#REF!</definedName>
    <definedName name="BEx1ORG2YMOKTWZPWUQYQFKT95AR" localSheetId="16" hidden="1">#REF!</definedName>
    <definedName name="BEx1ORG2YMOKTWZPWUQYQFKT95AR" localSheetId="5" hidden="1">#REF!</definedName>
    <definedName name="BEx1ORG2YMOKTWZPWUQYQFKT95AR" localSheetId="8" hidden="1">#REF!</definedName>
    <definedName name="BEx1ORG2YMOKTWZPWUQYQFKT95AR" localSheetId="17" hidden="1">#REF!</definedName>
    <definedName name="BEx1ORG2YMOKTWZPWUQYQFKT95AR" localSheetId="6" hidden="1">#REF!</definedName>
    <definedName name="BEx1ORG2YMOKTWZPWUQYQFKT95AR" localSheetId="1" hidden="1">#REF!</definedName>
    <definedName name="BEx1ORG2YMOKTWZPWUQYQFKT95AR" localSheetId="12" hidden="1">#REF!</definedName>
    <definedName name="BEx1ORG2YMOKTWZPWUQYQFKT95AR" localSheetId="4" hidden="1">#REF!</definedName>
    <definedName name="BEx1ORG2YMOKTWZPWUQYQFKT95AR" localSheetId="13" hidden="1">#REF!</definedName>
    <definedName name="BEx1ORG2YMOKTWZPWUQYQFKT95AR" localSheetId="18" hidden="1">#REF!</definedName>
    <definedName name="BEx1ORG2YMOKTWZPWUQYQFKT95AR" hidden="1">#REF!</definedName>
    <definedName name="BEx1ORG3LGKCPSRMVQ2O9REG2US8" localSheetId="3" hidden="1">#REF!</definedName>
    <definedName name="BEx1ORG3LGKCPSRMVQ2O9REG2US8" localSheetId="10" hidden="1">#REF!</definedName>
    <definedName name="BEx1ORG3LGKCPSRMVQ2O9REG2US8" localSheetId="9" hidden="1">#REF!</definedName>
    <definedName name="BEx1ORG3LGKCPSRMVQ2O9REG2US8" localSheetId="14" hidden="1">#REF!</definedName>
    <definedName name="BEx1ORG3LGKCPSRMVQ2O9REG2US8" localSheetId="16" hidden="1">#REF!</definedName>
    <definedName name="BEx1ORG3LGKCPSRMVQ2O9REG2US8" localSheetId="5" hidden="1">#REF!</definedName>
    <definedName name="BEx1ORG3LGKCPSRMVQ2O9REG2US8" localSheetId="8" hidden="1">#REF!</definedName>
    <definedName name="BEx1ORG3LGKCPSRMVQ2O9REG2US8" localSheetId="17" hidden="1">#REF!</definedName>
    <definedName name="BEx1ORG3LGKCPSRMVQ2O9REG2US8" localSheetId="6" hidden="1">#REF!</definedName>
    <definedName name="BEx1ORG3LGKCPSRMVQ2O9REG2US8" localSheetId="1" hidden="1">#REF!</definedName>
    <definedName name="BEx1ORG3LGKCPSRMVQ2O9REG2US8" localSheetId="12" hidden="1">#REF!</definedName>
    <definedName name="BEx1ORG3LGKCPSRMVQ2O9REG2US8" localSheetId="4" hidden="1">#REF!</definedName>
    <definedName name="BEx1ORG3LGKCPSRMVQ2O9REG2US8" localSheetId="13" hidden="1">#REF!</definedName>
    <definedName name="BEx1ORG3LGKCPSRMVQ2O9REG2US8" localSheetId="18" hidden="1">#REF!</definedName>
    <definedName name="BEx1ORG3LGKCPSRMVQ2O9REG2US8" hidden="1">#REF!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34WRUTVZPX177UUQ9BT3Q9X" localSheetId="3" hidden="1">'[5]Capital orders'!#REF!</definedName>
    <definedName name="BEx1P34WRUTVZPX177UUQ9BT3Q9X" localSheetId="10" hidden="1">'[5]Capital orders'!#REF!</definedName>
    <definedName name="BEx1P34WRUTVZPX177UUQ9BT3Q9X" localSheetId="9" hidden="1">'[5]Capital orders'!#REF!</definedName>
    <definedName name="BEx1P34WRUTVZPX177UUQ9BT3Q9X" localSheetId="14" hidden="1">'[5]Capital orders'!#REF!</definedName>
    <definedName name="BEx1P34WRUTVZPX177UUQ9BT3Q9X" localSheetId="16" hidden="1">'[5]Capital orders'!#REF!</definedName>
    <definedName name="BEx1P34WRUTVZPX177UUQ9BT3Q9X" localSheetId="5" hidden="1">'[5]Capital orders'!#REF!</definedName>
    <definedName name="BEx1P34WRUTVZPX177UUQ9BT3Q9X" localSheetId="8" hidden="1">'[5]Capital orders'!#REF!</definedName>
    <definedName name="BEx1P34WRUTVZPX177UUQ9BT3Q9X" localSheetId="17" hidden="1">'[5]Capital orders'!#REF!</definedName>
    <definedName name="BEx1P34WRUTVZPX177UUQ9BT3Q9X" localSheetId="6" hidden="1">'[5]Capital orders'!#REF!</definedName>
    <definedName name="BEx1P34WRUTVZPX177UUQ9BT3Q9X" localSheetId="1" hidden="1">'[5]Capital orders'!#REF!</definedName>
    <definedName name="BEx1P34WRUTVZPX177UUQ9BT3Q9X" localSheetId="12" hidden="1">'[5]Capital orders'!#REF!</definedName>
    <definedName name="BEx1P34WRUTVZPX177UUQ9BT3Q9X" localSheetId="4" hidden="1">'[5]Capital orders'!#REF!</definedName>
    <definedName name="BEx1P34WRUTVZPX177UUQ9BT3Q9X" localSheetId="13" hidden="1">'[5]Capital orders'!#REF!</definedName>
    <definedName name="BEx1P34WRUTVZPX177UUQ9BT3Q9X" localSheetId="18" hidden="1">'[5]Capital orders'!#REF!</definedName>
    <definedName name="BEx1P34WRUTVZPX177UUQ9BT3Q9X" hidden="1">'[5]Capital orders'!#REF!</definedName>
    <definedName name="BEx1P7S1J4TKGVJ43C2Q2R3M9WRB" hidden="1">'[2]Reco Sheet for Fcast'!$I$6:$J$6</definedName>
    <definedName name="BEx1PA11BLPVZM8RC5BL46WX8YB5" hidden="1">'[2]Reco Sheet for Fcast'!$F$8:$G$8</definedName>
    <definedName name="BEx1PARXRTD8C90CTHDGZ2MZ48RR" localSheetId="3" hidden="1">#REF!</definedName>
    <definedName name="BEx1PARXRTD8C90CTHDGZ2MZ48RR" localSheetId="10" hidden="1">#REF!</definedName>
    <definedName name="BEx1PARXRTD8C90CTHDGZ2MZ48RR" localSheetId="9" hidden="1">#REF!</definedName>
    <definedName name="BEx1PARXRTD8C90CTHDGZ2MZ48RR" localSheetId="14" hidden="1">#REF!</definedName>
    <definedName name="BEx1PARXRTD8C90CTHDGZ2MZ48RR" localSheetId="16" hidden="1">#REF!</definedName>
    <definedName name="BEx1PARXRTD8C90CTHDGZ2MZ48RR" localSheetId="5" hidden="1">#REF!</definedName>
    <definedName name="BEx1PARXRTD8C90CTHDGZ2MZ48RR" localSheetId="8" hidden="1">#REF!</definedName>
    <definedName name="BEx1PARXRTD8C90CTHDGZ2MZ48RR" localSheetId="17" hidden="1">#REF!</definedName>
    <definedName name="BEx1PARXRTD8C90CTHDGZ2MZ48RR" localSheetId="6" hidden="1">#REF!</definedName>
    <definedName name="BEx1PARXRTD8C90CTHDGZ2MZ48RR" localSheetId="1" hidden="1">#REF!</definedName>
    <definedName name="BEx1PARXRTD8C90CTHDGZ2MZ48RR" localSheetId="12" hidden="1">#REF!</definedName>
    <definedName name="BEx1PARXRTD8C90CTHDGZ2MZ48RR" localSheetId="4" hidden="1">#REF!</definedName>
    <definedName name="BEx1PARXRTD8C90CTHDGZ2MZ48RR" localSheetId="13" hidden="1">#REF!</definedName>
    <definedName name="BEx1PARXRTD8C90CTHDGZ2MZ48RR" localSheetId="18" hidden="1">#REF!</definedName>
    <definedName name="BEx1PARXRTD8C90CTHDGZ2MZ48RR" hidden="1">#REF!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L2UM89QA546C0N5UAES7FWW" localSheetId="3" hidden="1">#REF!</definedName>
    <definedName name="BEx1QL2UM89QA546C0N5UAES7FWW" localSheetId="10" hidden="1">#REF!</definedName>
    <definedName name="BEx1QL2UM89QA546C0N5UAES7FWW" localSheetId="9" hidden="1">#REF!</definedName>
    <definedName name="BEx1QL2UM89QA546C0N5UAES7FWW" localSheetId="14" hidden="1">#REF!</definedName>
    <definedName name="BEx1QL2UM89QA546C0N5UAES7FWW" localSheetId="16" hidden="1">#REF!</definedName>
    <definedName name="BEx1QL2UM89QA546C0N5UAES7FWW" localSheetId="5" hidden="1">#REF!</definedName>
    <definedName name="BEx1QL2UM89QA546C0N5UAES7FWW" localSheetId="8" hidden="1">#REF!</definedName>
    <definedName name="BEx1QL2UM89QA546C0N5UAES7FWW" localSheetId="17" hidden="1">#REF!</definedName>
    <definedName name="BEx1QL2UM89QA546C0N5UAES7FWW" localSheetId="6" hidden="1">#REF!</definedName>
    <definedName name="BEx1QL2UM89QA546C0N5UAES7FWW" localSheetId="1" hidden="1">#REF!</definedName>
    <definedName name="BEx1QL2UM89QA546C0N5UAES7FWW" localSheetId="12" hidden="1">#REF!</definedName>
    <definedName name="BEx1QL2UM89QA546C0N5UAES7FWW" localSheetId="4" hidden="1">#REF!</definedName>
    <definedName name="BEx1QL2UM89QA546C0N5UAES7FWW" localSheetId="13" hidden="1">#REF!</definedName>
    <definedName name="BEx1QL2UM89QA546C0N5UAES7FWW" localSheetId="18" hidden="1">#REF!</definedName>
    <definedName name="BEx1QL2UM89QA546C0N5UAES7FWW" hidden="1">#REF!</definedName>
    <definedName name="BEx1QM4PKKBHXHR5BZ2NON028UYL" localSheetId="3" hidden="1">#REF!</definedName>
    <definedName name="BEx1QM4PKKBHXHR5BZ2NON028UYL" localSheetId="10" hidden="1">#REF!</definedName>
    <definedName name="BEx1QM4PKKBHXHR5BZ2NON028UYL" localSheetId="9" hidden="1">#REF!</definedName>
    <definedName name="BEx1QM4PKKBHXHR5BZ2NON028UYL" localSheetId="14" hidden="1">#REF!</definedName>
    <definedName name="BEx1QM4PKKBHXHR5BZ2NON028UYL" localSheetId="16" hidden="1">#REF!</definedName>
    <definedName name="BEx1QM4PKKBHXHR5BZ2NON028UYL" localSheetId="5" hidden="1">#REF!</definedName>
    <definedName name="BEx1QM4PKKBHXHR5BZ2NON028UYL" localSheetId="8" hidden="1">#REF!</definedName>
    <definedName name="BEx1QM4PKKBHXHR5BZ2NON028UYL" localSheetId="17" hidden="1">#REF!</definedName>
    <definedName name="BEx1QM4PKKBHXHR5BZ2NON028UYL" localSheetId="6" hidden="1">#REF!</definedName>
    <definedName name="BEx1QM4PKKBHXHR5BZ2NON028UYL" localSheetId="1" hidden="1">#REF!</definedName>
    <definedName name="BEx1QM4PKKBHXHR5BZ2NON028UYL" localSheetId="12" hidden="1">#REF!</definedName>
    <definedName name="BEx1QM4PKKBHXHR5BZ2NON028UYL" localSheetId="4" hidden="1">#REF!</definedName>
    <definedName name="BEx1QM4PKKBHXHR5BZ2NON028UYL" localSheetId="13" hidden="1">#REF!</definedName>
    <definedName name="BEx1QM4PKKBHXHR5BZ2NON028UYL" localSheetId="18" hidden="1">#REF!</definedName>
    <definedName name="BEx1QM4PKKBHXHR5BZ2NON028UYL" hidden="1">#REF!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HLLW599ZLQG0S5YT7QI63BA" localSheetId="3" hidden="1">'[5]Capital orders'!#REF!</definedName>
    <definedName name="BEx1RHLLW599ZLQG0S5YT7QI63BA" localSheetId="10" hidden="1">'[5]Capital orders'!#REF!</definedName>
    <definedName name="BEx1RHLLW599ZLQG0S5YT7QI63BA" localSheetId="9" hidden="1">'[5]Capital orders'!#REF!</definedName>
    <definedName name="BEx1RHLLW599ZLQG0S5YT7QI63BA" localSheetId="14" hidden="1">'[5]Capital orders'!#REF!</definedName>
    <definedName name="BEx1RHLLW599ZLQG0S5YT7QI63BA" localSheetId="16" hidden="1">'[5]Capital orders'!#REF!</definedName>
    <definedName name="BEx1RHLLW599ZLQG0S5YT7QI63BA" localSheetId="5" hidden="1">'[5]Capital orders'!#REF!</definedName>
    <definedName name="BEx1RHLLW599ZLQG0S5YT7QI63BA" localSheetId="8" hidden="1">'[5]Capital orders'!#REF!</definedName>
    <definedName name="BEx1RHLLW599ZLQG0S5YT7QI63BA" localSheetId="17" hidden="1">'[5]Capital orders'!#REF!</definedName>
    <definedName name="BEx1RHLLW599ZLQG0S5YT7QI63BA" localSheetId="6" hidden="1">'[5]Capital orders'!#REF!</definedName>
    <definedName name="BEx1RHLLW599ZLQG0S5YT7QI63BA" localSheetId="1" hidden="1">'[5]Capital orders'!#REF!</definedName>
    <definedName name="BEx1RHLLW599ZLQG0S5YT7QI63BA" localSheetId="12" hidden="1">'[5]Capital orders'!#REF!</definedName>
    <definedName name="BEx1RHLLW599ZLQG0S5YT7QI63BA" localSheetId="4" hidden="1">'[5]Capital orders'!#REF!</definedName>
    <definedName name="BEx1RHLLW599ZLQG0S5YT7QI63BA" localSheetId="13" hidden="1">'[5]Capital orders'!#REF!</definedName>
    <definedName name="BEx1RHLLW599ZLQG0S5YT7QI63BA" localSheetId="18" hidden="1">'[5]Capital orders'!#REF!</definedName>
    <definedName name="BEx1RHLLW599ZLQG0S5YT7QI63BA" hidden="1">'[5]Capital orders'!#REF!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3BSDAKCI9LVFYLTM3MJY3BE" localSheetId="3" hidden="1">'[5]Capital orders'!#REF!</definedName>
    <definedName name="BEx1S3BSDAKCI9LVFYLTM3MJY3BE" localSheetId="10" hidden="1">'[5]Capital orders'!#REF!</definedName>
    <definedName name="BEx1S3BSDAKCI9LVFYLTM3MJY3BE" localSheetId="9" hidden="1">'[5]Capital orders'!#REF!</definedName>
    <definedName name="BEx1S3BSDAKCI9LVFYLTM3MJY3BE" localSheetId="14" hidden="1">'[5]Capital orders'!#REF!</definedName>
    <definedName name="BEx1S3BSDAKCI9LVFYLTM3MJY3BE" localSheetId="16" hidden="1">'[5]Capital orders'!#REF!</definedName>
    <definedName name="BEx1S3BSDAKCI9LVFYLTM3MJY3BE" localSheetId="5" hidden="1">'[5]Capital orders'!#REF!</definedName>
    <definedName name="BEx1S3BSDAKCI9LVFYLTM3MJY3BE" localSheetId="8" hidden="1">'[5]Capital orders'!#REF!</definedName>
    <definedName name="BEx1S3BSDAKCI9LVFYLTM3MJY3BE" localSheetId="17" hidden="1">'[5]Capital orders'!#REF!</definedName>
    <definedName name="BEx1S3BSDAKCI9LVFYLTM3MJY3BE" localSheetId="6" hidden="1">'[5]Capital orders'!#REF!</definedName>
    <definedName name="BEx1S3BSDAKCI9LVFYLTM3MJY3BE" localSheetId="1" hidden="1">'[5]Capital orders'!#REF!</definedName>
    <definedName name="BEx1S3BSDAKCI9LVFYLTM3MJY3BE" localSheetId="12" hidden="1">'[5]Capital orders'!#REF!</definedName>
    <definedName name="BEx1S3BSDAKCI9LVFYLTM3MJY3BE" localSheetId="4" hidden="1">'[5]Capital orders'!#REF!</definedName>
    <definedName name="BEx1S3BSDAKCI9LVFYLTM3MJY3BE" localSheetId="13" hidden="1">'[5]Capital orders'!#REF!</definedName>
    <definedName name="BEx1S3BSDAKCI9LVFYLTM3MJY3BE" localSheetId="18" hidden="1">'[5]Capital orders'!#REF!</definedName>
    <definedName name="BEx1S3BSDAKCI9LVFYLTM3MJY3BE" hidden="1">'[5]Capital orders'!#REF!</definedName>
    <definedName name="BEx1S5VFNKIXHTTCWSV60UC50EZ8" hidden="1">'[2]Reco Sheet for Fcast'!$I$7:$J$7</definedName>
    <definedName name="BEx1SEKAWOQJB87D3XQKKK1S7Q7X" localSheetId="3" hidden="1">#REF!</definedName>
    <definedName name="BEx1SEKAWOQJB87D3XQKKK1S7Q7X" localSheetId="10" hidden="1">#REF!</definedName>
    <definedName name="BEx1SEKAWOQJB87D3XQKKK1S7Q7X" localSheetId="9" hidden="1">#REF!</definedName>
    <definedName name="BEx1SEKAWOQJB87D3XQKKK1S7Q7X" localSheetId="14" hidden="1">#REF!</definedName>
    <definedName name="BEx1SEKAWOQJB87D3XQKKK1S7Q7X" localSheetId="16" hidden="1">#REF!</definedName>
    <definedName name="BEx1SEKAWOQJB87D3XQKKK1S7Q7X" localSheetId="5" hidden="1">#REF!</definedName>
    <definedName name="BEx1SEKAWOQJB87D3XQKKK1S7Q7X" localSheetId="8" hidden="1">#REF!</definedName>
    <definedName name="BEx1SEKAWOQJB87D3XQKKK1S7Q7X" localSheetId="17" hidden="1">#REF!</definedName>
    <definedName name="BEx1SEKAWOQJB87D3XQKKK1S7Q7X" localSheetId="6" hidden="1">#REF!</definedName>
    <definedName name="BEx1SEKAWOQJB87D3XQKKK1S7Q7X" localSheetId="1" hidden="1">#REF!</definedName>
    <definedName name="BEx1SEKAWOQJB87D3XQKKK1S7Q7X" localSheetId="12" hidden="1">#REF!</definedName>
    <definedName name="BEx1SEKAWOQJB87D3XQKKK1S7Q7X" localSheetId="4" hidden="1">#REF!</definedName>
    <definedName name="BEx1SEKAWOQJB87D3XQKKK1S7Q7X" localSheetId="13" hidden="1">#REF!</definedName>
    <definedName name="BEx1SEKAWOQJB87D3XQKKK1S7Q7X" localSheetId="18" hidden="1">#REF!</definedName>
    <definedName name="BEx1SEKAWOQJB87D3XQKKK1S7Q7X" hidden="1">#REF!</definedName>
    <definedName name="BEx1SK3U02H0RGKEYXW7ZMCEOF3V" hidden="1">'[2]Reco Sheet for Fcast'!$E$2:$F$2</definedName>
    <definedName name="BEx1SL0D3RL9MNMJMKKSCKHRMB2U" localSheetId="3" hidden="1">#REF!</definedName>
    <definedName name="BEx1SL0D3RL9MNMJMKKSCKHRMB2U" localSheetId="10" hidden="1">#REF!</definedName>
    <definedName name="BEx1SL0D3RL9MNMJMKKSCKHRMB2U" localSheetId="9" hidden="1">#REF!</definedName>
    <definedName name="BEx1SL0D3RL9MNMJMKKSCKHRMB2U" localSheetId="14" hidden="1">#REF!</definedName>
    <definedName name="BEx1SL0D3RL9MNMJMKKSCKHRMB2U" localSheetId="16" hidden="1">#REF!</definedName>
    <definedName name="BEx1SL0D3RL9MNMJMKKSCKHRMB2U" localSheetId="5" hidden="1">#REF!</definedName>
    <definedName name="BEx1SL0D3RL9MNMJMKKSCKHRMB2U" localSheetId="8" hidden="1">#REF!</definedName>
    <definedName name="BEx1SL0D3RL9MNMJMKKSCKHRMB2U" localSheetId="17" hidden="1">#REF!</definedName>
    <definedName name="BEx1SL0D3RL9MNMJMKKSCKHRMB2U" localSheetId="6" hidden="1">#REF!</definedName>
    <definedName name="BEx1SL0D3RL9MNMJMKKSCKHRMB2U" localSheetId="1" hidden="1">#REF!</definedName>
    <definedName name="BEx1SL0D3RL9MNMJMKKSCKHRMB2U" localSheetId="12" hidden="1">#REF!</definedName>
    <definedName name="BEx1SL0D3RL9MNMJMKKSCKHRMB2U" localSheetId="4" hidden="1">#REF!</definedName>
    <definedName name="BEx1SL0D3RL9MNMJMKKSCKHRMB2U" localSheetId="13" hidden="1">#REF!</definedName>
    <definedName name="BEx1SL0D3RL9MNMJMKKSCKHRMB2U" localSheetId="18" hidden="1">#REF!</definedName>
    <definedName name="BEx1SL0D3RL9MNMJMKKSCKHRMB2U" hidden="1">#REF!</definedName>
    <definedName name="BEx1SSNEZINBJT29QVS62VS1THT4" hidden="1">'[2]Reco Sheet for Fcast'!$F$9:$G$9</definedName>
    <definedName name="BEx1STULPAG4G6PQYHP3DRYTPCHJ" localSheetId="3" hidden="1">'[5]Capital orders'!#REF!</definedName>
    <definedName name="BEx1STULPAG4G6PQYHP3DRYTPCHJ" localSheetId="10" hidden="1">'[5]Capital orders'!#REF!</definedName>
    <definedName name="BEx1STULPAG4G6PQYHP3DRYTPCHJ" localSheetId="9" hidden="1">'[5]Capital orders'!#REF!</definedName>
    <definedName name="BEx1STULPAG4G6PQYHP3DRYTPCHJ" localSheetId="14" hidden="1">'[5]Capital orders'!#REF!</definedName>
    <definedName name="BEx1STULPAG4G6PQYHP3DRYTPCHJ" localSheetId="16" hidden="1">'[5]Capital orders'!#REF!</definedName>
    <definedName name="BEx1STULPAG4G6PQYHP3DRYTPCHJ" localSheetId="5" hidden="1">'[5]Capital orders'!#REF!</definedName>
    <definedName name="BEx1STULPAG4G6PQYHP3DRYTPCHJ" localSheetId="8" hidden="1">'[5]Capital orders'!#REF!</definedName>
    <definedName name="BEx1STULPAG4G6PQYHP3DRYTPCHJ" localSheetId="17" hidden="1">'[5]Capital orders'!#REF!</definedName>
    <definedName name="BEx1STULPAG4G6PQYHP3DRYTPCHJ" localSheetId="6" hidden="1">'[5]Capital orders'!#REF!</definedName>
    <definedName name="BEx1STULPAG4G6PQYHP3DRYTPCHJ" localSheetId="1" hidden="1">'[5]Capital orders'!#REF!</definedName>
    <definedName name="BEx1STULPAG4G6PQYHP3DRYTPCHJ" localSheetId="12" hidden="1">'[5]Capital orders'!#REF!</definedName>
    <definedName name="BEx1STULPAG4G6PQYHP3DRYTPCHJ" localSheetId="4" hidden="1">'[5]Capital orders'!#REF!</definedName>
    <definedName name="BEx1STULPAG4G6PQYHP3DRYTPCHJ" localSheetId="13" hidden="1">'[5]Capital orders'!#REF!</definedName>
    <definedName name="BEx1STULPAG4G6PQYHP3DRYTPCHJ" localSheetId="18" hidden="1">'[5]Capital orders'!#REF!</definedName>
    <definedName name="BEx1STULPAG4G6PQYHP3DRYTPCHJ" hidden="1">'[5]Capital orders'!#REF!</definedName>
    <definedName name="BEx1SVNCHNANBJIDIQVB8AFK4HAN" localSheetId="3" hidden="1">'[3]AMI P &amp; L'!#REF!</definedName>
    <definedName name="BEx1SVNCHNANBJIDIQVB8AFK4HAN" localSheetId="10" hidden="1">'[3]AMI P &amp; L'!#REF!</definedName>
    <definedName name="BEx1SVNCHNANBJIDIQVB8AFK4HAN" localSheetId="9" hidden="1">'[3]AMI P &amp; L'!#REF!</definedName>
    <definedName name="BEx1SVNCHNANBJIDIQVB8AFK4HAN" localSheetId="14" hidden="1">'[3]AMI P &amp; L'!#REF!</definedName>
    <definedName name="BEx1SVNCHNANBJIDIQVB8AFK4HAN" localSheetId="16" hidden="1">'[3]AMI P &amp; L'!#REF!</definedName>
    <definedName name="BEx1SVNCHNANBJIDIQVB8AFK4HAN" localSheetId="5" hidden="1">'[3]AMI P &amp; L'!#REF!</definedName>
    <definedName name="BEx1SVNCHNANBJIDIQVB8AFK4HAN" localSheetId="8" hidden="1">'[3]AMI P &amp; L'!#REF!</definedName>
    <definedName name="BEx1SVNCHNANBJIDIQVB8AFK4HAN" localSheetId="17" hidden="1">'[3]AMI P &amp; L'!#REF!</definedName>
    <definedName name="BEx1SVNCHNANBJIDIQVB8AFK4HAN" localSheetId="6" hidden="1">'[3]AMI P &amp; L'!#REF!</definedName>
    <definedName name="BEx1SVNCHNANBJIDIQVB8AFK4HAN" localSheetId="1" hidden="1">'[3]AMI P &amp; L'!#REF!</definedName>
    <definedName name="BEx1SVNCHNANBJIDIQVB8AFK4HAN" localSheetId="12" hidden="1">'[3]AMI P &amp; L'!#REF!</definedName>
    <definedName name="BEx1SVNCHNANBJIDIQVB8AFK4HAN" localSheetId="4" hidden="1">'[3]AMI P &amp; L'!#REF!</definedName>
    <definedName name="BEx1SVNCHNANBJIDIQVB8AFK4HAN" localSheetId="13" hidden="1">'[3]AMI P &amp; L'!#REF!</definedName>
    <definedName name="BEx1SVNCHNANBJIDIQVB8AFK4HAN" localSheetId="18" hidden="1">'[3]AMI P &amp; L'!#REF!</definedName>
    <definedName name="BEx1SVNCHNANBJIDIQVB8AFK4HAN" hidden="1">'[3]AMI P &amp; L'!#REF!</definedName>
    <definedName name="BEx1TJ0WLS9O7KNSGIPWTYHDYI1D" localSheetId="3" hidden="1">'[3]AMI P &amp; L'!#REF!</definedName>
    <definedName name="BEx1TJ0WLS9O7KNSGIPWTYHDYI1D" localSheetId="10" hidden="1">'[3]AMI P &amp; L'!#REF!</definedName>
    <definedName name="BEx1TJ0WLS9O7KNSGIPWTYHDYI1D" localSheetId="9" hidden="1">'[3]AMI P &amp; L'!#REF!</definedName>
    <definedName name="BEx1TJ0WLS9O7KNSGIPWTYHDYI1D" localSheetId="14" hidden="1">'[3]AMI P &amp; L'!#REF!</definedName>
    <definedName name="BEx1TJ0WLS9O7KNSGIPWTYHDYI1D" localSheetId="16" hidden="1">'[3]AMI P &amp; L'!#REF!</definedName>
    <definedName name="BEx1TJ0WLS9O7KNSGIPWTYHDYI1D" localSheetId="5" hidden="1">'[3]AMI P &amp; L'!#REF!</definedName>
    <definedName name="BEx1TJ0WLS9O7KNSGIPWTYHDYI1D" localSheetId="8" hidden="1">'[3]AMI P &amp; L'!#REF!</definedName>
    <definedName name="BEx1TJ0WLS9O7KNSGIPWTYHDYI1D" localSheetId="17" hidden="1">'[3]AMI P &amp; L'!#REF!</definedName>
    <definedName name="BEx1TJ0WLS9O7KNSGIPWTYHDYI1D" localSheetId="6" hidden="1">'[3]AMI P &amp; L'!#REF!</definedName>
    <definedName name="BEx1TJ0WLS9O7KNSGIPWTYHDYI1D" localSheetId="1" hidden="1">'[3]AMI P &amp; L'!#REF!</definedName>
    <definedName name="BEx1TJ0WLS9O7KNSGIPWTYHDYI1D" localSheetId="12" hidden="1">'[3]AMI P &amp; L'!#REF!</definedName>
    <definedName name="BEx1TJ0WLS9O7KNSGIPWTYHDYI1D" localSheetId="4" hidden="1">'[3]AMI P &amp; L'!#REF!</definedName>
    <definedName name="BEx1TJ0WLS9O7KNSGIPWTYHDYI1D" localSheetId="13" hidden="1">'[3]AMI P &amp; L'!#REF!</definedName>
    <definedName name="BEx1TJ0WLS9O7KNSGIPWTYHDYI1D" localSheetId="18" hidden="1">'[3]AMI P &amp; L'!#REF!</definedName>
    <definedName name="BEx1TJ0WLS9O7KNSGIPWTYHDYI1D" hidden="1">'[3]AMI P &amp; L'!#REF!</definedName>
    <definedName name="BEx1TYR9YIVMD6E36LEX70E5H1UT" localSheetId="3" hidden="1">#REF!</definedName>
    <definedName name="BEx1TYR9YIVMD6E36LEX70E5H1UT" localSheetId="10" hidden="1">#REF!</definedName>
    <definedName name="BEx1TYR9YIVMD6E36LEX70E5H1UT" localSheetId="9" hidden="1">#REF!</definedName>
    <definedName name="BEx1TYR9YIVMD6E36LEX70E5H1UT" localSheetId="14" hidden="1">#REF!</definedName>
    <definedName name="BEx1TYR9YIVMD6E36LEX70E5H1UT" localSheetId="16" hidden="1">#REF!</definedName>
    <definedName name="BEx1TYR9YIVMD6E36LEX70E5H1UT" localSheetId="5" hidden="1">#REF!</definedName>
    <definedName name="BEx1TYR9YIVMD6E36LEX70E5H1UT" localSheetId="8" hidden="1">#REF!</definedName>
    <definedName name="BEx1TYR9YIVMD6E36LEX70E5H1UT" localSheetId="17" hidden="1">#REF!</definedName>
    <definedName name="BEx1TYR9YIVMD6E36LEX70E5H1UT" localSheetId="6" hidden="1">#REF!</definedName>
    <definedName name="BEx1TYR9YIVMD6E36LEX70E5H1UT" localSheetId="1" hidden="1">#REF!</definedName>
    <definedName name="BEx1TYR9YIVMD6E36LEX70E5H1UT" localSheetId="12" hidden="1">#REF!</definedName>
    <definedName name="BEx1TYR9YIVMD6E36LEX70E5H1UT" localSheetId="4" hidden="1">#REF!</definedName>
    <definedName name="BEx1TYR9YIVMD6E36LEX70E5H1UT" localSheetId="13" hidden="1">#REF!</definedName>
    <definedName name="BEx1TYR9YIVMD6E36LEX70E5H1UT" localSheetId="18" hidden="1">#REF!</definedName>
    <definedName name="BEx1TYR9YIVMD6E36LEX70E5H1UT" hidden="1">#REF!</definedName>
    <definedName name="BEx1U7AVJITLJSXQVVFD7SW3PG16" localSheetId="3" hidden="1">#REF!</definedName>
    <definedName name="BEx1U7AVJITLJSXQVVFD7SW3PG16" localSheetId="10" hidden="1">#REF!</definedName>
    <definedName name="BEx1U7AVJITLJSXQVVFD7SW3PG16" localSheetId="9" hidden="1">#REF!</definedName>
    <definedName name="BEx1U7AVJITLJSXQVVFD7SW3PG16" localSheetId="14" hidden="1">#REF!</definedName>
    <definedName name="BEx1U7AVJITLJSXQVVFD7SW3PG16" localSheetId="16" hidden="1">#REF!</definedName>
    <definedName name="BEx1U7AVJITLJSXQVVFD7SW3PG16" localSheetId="5" hidden="1">#REF!</definedName>
    <definedName name="BEx1U7AVJITLJSXQVVFD7SW3PG16" localSheetId="8" hidden="1">#REF!</definedName>
    <definedName name="BEx1U7AVJITLJSXQVVFD7SW3PG16" localSheetId="17" hidden="1">#REF!</definedName>
    <definedName name="BEx1U7AVJITLJSXQVVFD7SW3PG16" localSheetId="6" hidden="1">#REF!</definedName>
    <definedName name="BEx1U7AVJITLJSXQVVFD7SW3PG16" localSheetId="1" hidden="1">#REF!</definedName>
    <definedName name="BEx1U7AVJITLJSXQVVFD7SW3PG16" localSheetId="12" hidden="1">#REF!</definedName>
    <definedName name="BEx1U7AVJITLJSXQVVFD7SW3PG16" localSheetId="4" hidden="1">#REF!</definedName>
    <definedName name="BEx1U7AVJITLJSXQVVFD7SW3PG16" localSheetId="13" hidden="1">#REF!</definedName>
    <definedName name="BEx1U7AVJITLJSXQVVFD7SW3PG16" localSheetId="18" hidden="1">#REF!</definedName>
    <definedName name="BEx1U7AVJITLJSXQVVFD7SW3PG16" hidden="1">#REF!</definedName>
    <definedName name="BEx1U7WFO8OZKB1EBF4H386JW91L" hidden="1">'[2]Reco Sheet for Fcast'!$I$9:$J$9</definedName>
    <definedName name="BEx1U87938YR9N6HYI24KVBKLOS3" hidden="1">'[2]Reco Sheet for Fcast'!$G$2</definedName>
    <definedName name="BEx1UA5BKWQW06WM6TB4PO39DL1F" localSheetId="3" hidden="1">#REF!</definedName>
    <definedName name="BEx1UA5BKWQW06WM6TB4PO39DL1F" localSheetId="10" hidden="1">#REF!</definedName>
    <definedName name="BEx1UA5BKWQW06WM6TB4PO39DL1F" localSheetId="9" hidden="1">#REF!</definedName>
    <definedName name="BEx1UA5BKWQW06WM6TB4PO39DL1F" localSheetId="14" hidden="1">#REF!</definedName>
    <definedName name="BEx1UA5BKWQW06WM6TB4PO39DL1F" localSheetId="16" hidden="1">#REF!</definedName>
    <definedName name="BEx1UA5BKWQW06WM6TB4PO39DL1F" localSheetId="5" hidden="1">#REF!</definedName>
    <definedName name="BEx1UA5BKWQW06WM6TB4PO39DL1F" localSheetId="8" hidden="1">#REF!</definedName>
    <definedName name="BEx1UA5BKWQW06WM6TB4PO39DL1F" localSheetId="17" hidden="1">#REF!</definedName>
    <definedName name="BEx1UA5BKWQW06WM6TB4PO39DL1F" localSheetId="6" hidden="1">#REF!</definedName>
    <definedName name="BEx1UA5BKWQW06WM6TB4PO39DL1F" localSheetId="1" hidden="1">#REF!</definedName>
    <definedName name="BEx1UA5BKWQW06WM6TB4PO39DL1F" localSheetId="12" hidden="1">#REF!</definedName>
    <definedName name="BEx1UA5BKWQW06WM6TB4PO39DL1F" localSheetId="4" hidden="1">#REF!</definedName>
    <definedName name="BEx1UA5BKWQW06WM6TB4PO39DL1F" localSheetId="13" hidden="1">#REF!</definedName>
    <definedName name="BEx1UA5BKWQW06WM6TB4PO39DL1F" localSheetId="18" hidden="1">#REF!</definedName>
    <definedName name="BEx1UA5BKWQW06WM6TB4PO39DL1F" hidden="1">#REF!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OOOMCXM376QJ65W95MJ4RT3" localSheetId="3" hidden="1">'[5]Capital orders'!#REF!</definedName>
    <definedName name="BEx1UOOOMCXM376QJ65W95MJ4RT3" localSheetId="10" hidden="1">'[5]Capital orders'!#REF!</definedName>
    <definedName name="BEx1UOOOMCXM376QJ65W95MJ4RT3" localSheetId="9" hidden="1">'[5]Capital orders'!#REF!</definedName>
    <definedName name="BEx1UOOOMCXM376QJ65W95MJ4RT3" localSheetId="14" hidden="1">'[5]Capital orders'!#REF!</definedName>
    <definedName name="BEx1UOOOMCXM376QJ65W95MJ4RT3" localSheetId="16" hidden="1">'[5]Capital orders'!#REF!</definedName>
    <definedName name="BEx1UOOOMCXM376QJ65W95MJ4RT3" localSheetId="5" hidden="1">'[5]Capital orders'!#REF!</definedName>
    <definedName name="BEx1UOOOMCXM376QJ65W95MJ4RT3" localSheetId="8" hidden="1">'[5]Capital orders'!#REF!</definedName>
    <definedName name="BEx1UOOOMCXM376QJ65W95MJ4RT3" localSheetId="17" hidden="1">'[5]Capital orders'!#REF!</definedName>
    <definedName name="BEx1UOOOMCXM376QJ65W95MJ4RT3" localSheetId="6" hidden="1">'[5]Capital orders'!#REF!</definedName>
    <definedName name="BEx1UOOOMCXM376QJ65W95MJ4RT3" localSheetId="1" hidden="1">'[5]Capital orders'!#REF!</definedName>
    <definedName name="BEx1UOOOMCXM376QJ65W95MJ4RT3" localSheetId="12" hidden="1">'[5]Capital orders'!#REF!</definedName>
    <definedName name="BEx1UOOOMCXM376QJ65W95MJ4RT3" localSheetId="4" hidden="1">'[5]Capital orders'!#REF!</definedName>
    <definedName name="BEx1UOOOMCXM376QJ65W95MJ4RT3" localSheetId="13" hidden="1">'[5]Capital orders'!#REF!</definedName>
    <definedName name="BEx1UOOOMCXM376QJ65W95MJ4RT3" localSheetId="18" hidden="1">'[5]Capital orders'!#REF!</definedName>
    <definedName name="BEx1UOOOMCXM376QJ65W95MJ4RT3" hidden="1">'[5]Capital orders'!#REF!</definedName>
    <definedName name="BEx1UUDIQPZ23XQ79GUL0RAWRSCK" hidden="1">'[2]Reco Sheet for Fcast'!$I$7:$J$7</definedName>
    <definedName name="BEx1V50N55N07Q5LD91VS9QF1WB6" localSheetId="3" hidden="1">#REF!</definedName>
    <definedName name="BEx1V50N55N07Q5LD91VS9QF1WB6" localSheetId="10" hidden="1">#REF!</definedName>
    <definedName name="BEx1V50N55N07Q5LD91VS9QF1WB6" localSheetId="9" hidden="1">#REF!</definedName>
    <definedName name="BEx1V50N55N07Q5LD91VS9QF1WB6" localSheetId="14" hidden="1">#REF!</definedName>
    <definedName name="BEx1V50N55N07Q5LD91VS9QF1WB6" localSheetId="16" hidden="1">#REF!</definedName>
    <definedName name="BEx1V50N55N07Q5LD91VS9QF1WB6" localSheetId="5" hidden="1">#REF!</definedName>
    <definedName name="BEx1V50N55N07Q5LD91VS9QF1WB6" localSheetId="8" hidden="1">#REF!</definedName>
    <definedName name="BEx1V50N55N07Q5LD91VS9QF1WB6" localSheetId="17" hidden="1">#REF!</definedName>
    <definedName name="BEx1V50N55N07Q5LD91VS9QF1WB6" localSheetId="6" hidden="1">#REF!</definedName>
    <definedName name="BEx1V50N55N07Q5LD91VS9QF1WB6" localSheetId="1" hidden="1">#REF!</definedName>
    <definedName name="BEx1V50N55N07Q5LD91VS9QF1WB6" localSheetId="12" hidden="1">#REF!</definedName>
    <definedName name="BEx1V50N55N07Q5LD91VS9QF1WB6" localSheetId="4" hidden="1">#REF!</definedName>
    <definedName name="BEx1V50N55N07Q5LD91VS9QF1WB6" localSheetId="13" hidden="1">#REF!</definedName>
    <definedName name="BEx1V50N55N07Q5LD91VS9QF1WB6" localSheetId="18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VUCAPY3N4FHIWFAG0EY2IDQU" localSheetId="3" hidden="1">#REF!</definedName>
    <definedName name="BEx1VUCAPY3N4FHIWFAG0EY2IDQU" localSheetId="10" hidden="1">#REF!</definedName>
    <definedName name="BEx1VUCAPY3N4FHIWFAG0EY2IDQU" localSheetId="9" hidden="1">#REF!</definedName>
    <definedName name="BEx1VUCAPY3N4FHIWFAG0EY2IDQU" localSheetId="14" hidden="1">#REF!</definedName>
    <definedName name="BEx1VUCAPY3N4FHIWFAG0EY2IDQU" localSheetId="16" hidden="1">#REF!</definedName>
    <definedName name="BEx1VUCAPY3N4FHIWFAG0EY2IDQU" localSheetId="5" hidden="1">#REF!</definedName>
    <definedName name="BEx1VUCAPY3N4FHIWFAG0EY2IDQU" localSheetId="8" hidden="1">#REF!</definedName>
    <definedName name="BEx1VUCAPY3N4FHIWFAG0EY2IDQU" localSheetId="17" hidden="1">#REF!</definedName>
    <definedName name="BEx1VUCAPY3N4FHIWFAG0EY2IDQU" localSheetId="6" hidden="1">#REF!</definedName>
    <definedName name="BEx1VUCAPY3N4FHIWFAG0EY2IDQU" localSheetId="1" hidden="1">#REF!</definedName>
    <definedName name="BEx1VUCAPY3N4FHIWFAG0EY2IDQU" localSheetId="12" hidden="1">#REF!</definedName>
    <definedName name="BEx1VUCAPY3N4FHIWFAG0EY2IDQU" localSheetId="4" hidden="1">#REF!</definedName>
    <definedName name="BEx1VUCAPY3N4FHIWFAG0EY2IDQU" localSheetId="13" hidden="1">#REF!</definedName>
    <definedName name="BEx1VUCAPY3N4FHIWFAG0EY2IDQU" localSheetId="18" hidden="1">#REF!</definedName>
    <definedName name="BEx1VUCAPY3N4FHIWFAG0EY2IDQU" hidden="1">#REF!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3" hidden="1">'[3]AMI P &amp; L'!#REF!</definedName>
    <definedName name="BEx1WHPURIV3D3PTJJ359H1OP7ZV" localSheetId="10" hidden="1">'[3]AMI P &amp; L'!#REF!</definedName>
    <definedName name="BEx1WHPURIV3D3PTJJ359H1OP7ZV" localSheetId="9" hidden="1">'[3]AMI P &amp; L'!#REF!</definedName>
    <definedName name="BEx1WHPURIV3D3PTJJ359H1OP7ZV" localSheetId="14" hidden="1">'[3]AMI P &amp; L'!#REF!</definedName>
    <definedName name="BEx1WHPURIV3D3PTJJ359H1OP7ZV" localSheetId="16" hidden="1">'[3]AMI P &amp; L'!#REF!</definedName>
    <definedName name="BEx1WHPURIV3D3PTJJ359H1OP7ZV" localSheetId="5" hidden="1">'[3]AMI P &amp; L'!#REF!</definedName>
    <definedName name="BEx1WHPURIV3D3PTJJ359H1OP7ZV" localSheetId="8" hidden="1">'[3]AMI P &amp; L'!#REF!</definedName>
    <definedName name="BEx1WHPURIV3D3PTJJ359H1OP7ZV" localSheetId="17" hidden="1">'[3]AMI P &amp; L'!#REF!</definedName>
    <definedName name="BEx1WHPURIV3D3PTJJ359H1OP7ZV" localSheetId="6" hidden="1">'[3]AMI P &amp; L'!#REF!</definedName>
    <definedName name="BEx1WHPURIV3D3PTJJ359H1OP7ZV" localSheetId="1" hidden="1">'[3]AMI P &amp; L'!#REF!</definedName>
    <definedName name="BEx1WHPURIV3D3PTJJ359H1OP7ZV" localSheetId="12" hidden="1">'[3]AMI P &amp; L'!#REF!</definedName>
    <definedName name="BEx1WHPURIV3D3PTJJ359H1OP7ZV" localSheetId="4" hidden="1">'[3]AMI P &amp; L'!#REF!</definedName>
    <definedName name="BEx1WHPURIV3D3PTJJ359H1OP7ZV" localSheetId="13" hidden="1">'[3]AMI P &amp; L'!#REF!</definedName>
    <definedName name="BEx1WHPURIV3D3PTJJ359H1OP7ZV" localSheetId="18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XWINNG82OQQSSVCENCJM7PWF" localSheetId="3" hidden="1">#REF!</definedName>
    <definedName name="BEx1XWINNG82OQQSSVCENCJM7PWF" localSheetId="10" hidden="1">#REF!</definedName>
    <definedName name="BEx1XWINNG82OQQSSVCENCJM7PWF" localSheetId="9" hidden="1">#REF!</definedName>
    <definedName name="BEx1XWINNG82OQQSSVCENCJM7PWF" localSheetId="14" hidden="1">#REF!</definedName>
    <definedName name="BEx1XWINNG82OQQSSVCENCJM7PWF" localSheetId="16" hidden="1">#REF!</definedName>
    <definedName name="BEx1XWINNG82OQQSSVCENCJM7PWF" localSheetId="5" hidden="1">#REF!</definedName>
    <definedName name="BEx1XWINNG82OQQSSVCENCJM7PWF" localSheetId="8" hidden="1">#REF!</definedName>
    <definedName name="BEx1XWINNG82OQQSSVCENCJM7PWF" localSheetId="17" hidden="1">#REF!</definedName>
    <definedName name="BEx1XWINNG82OQQSSVCENCJM7PWF" localSheetId="6" hidden="1">#REF!</definedName>
    <definedName name="BEx1XWINNG82OQQSSVCENCJM7PWF" localSheetId="1" hidden="1">#REF!</definedName>
    <definedName name="BEx1XWINNG82OQQSSVCENCJM7PWF" localSheetId="12" hidden="1">#REF!</definedName>
    <definedName name="BEx1XWINNG82OQQSSVCENCJM7PWF" localSheetId="4" hidden="1">#REF!</definedName>
    <definedName name="BEx1XWINNG82OQQSSVCENCJM7PWF" localSheetId="13" hidden="1">#REF!</definedName>
    <definedName name="BEx1XWINNG82OQQSSVCENCJM7PWF" localSheetId="18" hidden="1">#REF!</definedName>
    <definedName name="BEx1XWINNG82OQQSSVCENCJM7PWF" hidden="1">#REF!</definedName>
    <definedName name="BEx1XYBEF60AUNIQ381B562NLYEL" localSheetId="3" hidden="1">#REF!</definedName>
    <definedName name="BEx1XYBEF60AUNIQ381B562NLYEL" localSheetId="10" hidden="1">#REF!</definedName>
    <definedName name="BEx1XYBEF60AUNIQ381B562NLYEL" localSheetId="9" hidden="1">#REF!</definedName>
    <definedName name="BEx1XYBEF60AUNIQ381B562NLYEL" localSheetId="14" hidden="1">#REF!</definedName>
    <definedName name="BEx1XYBEF60AUNIQ381B562NLYEL" localSheetId="16" hidden="1">#REF!</definedName>
    <definedName name="BEx1XYBEF60AUNIQ381B562NLYEL" localSheetId="5" hidden="1">#REF!</definedName>
    <definedName name="BEx1XYBEF60AUNIQ381B562NLYEL" localSheetId="8" hidden="1">#REF!</definedName>
    <definedName name="BEx1XYBEF60AUNIQ381B562NLYEL" localSheetId="17" hidden="1">#REF!</definedName>
    <definedName name="BEx1XYBEF60AUNIQ381B562NLYEL" localSheetId="6" hidden="1">#REF!</definedName>
    <definedName name="BEx1XYBEF60AUNIQ381B562NLYEL" localSheetId="1" hidden="1">#REF!</definedName>
    <definedName name="BEx1XYBEF60AUNIQ381B562NLYEL" localSheetId="12" hidden="1">#REF!</definedName>
    <definedName name="BEx1XYBEF60AUNIQ381B562NLYEL" localSheetId="4" hidden="1">#REF!</definedName>
    <definedName name="BEx1XYBEF60AUNIQ381B562NLYEL" localSheetId="13" hidden="1">#REF!</definedName>
    <definedName name="BEx1XYBEF60AUNIQ381B562NLYEL" localSheetId="18" hidden="1">#REF!</definedName>
    <definedName name="BEx1XYBEF60AUNIQ381B562NLYEL" hidden="1">#REF!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3" hidden="1">'[3]AMI P &amp; L'!#REF!</definedName>
    <definedName name="BEx1YL3DJ7Y4AZ01ERCOGW0FJ26T" localSheetId="10" hidden="1">'[3]AMI P &amp; L'!#REF!</definedName>
    <definedName name="BEx1YL3DJ7Y4AZ01ERCOGW0FJ26T" localSheetId="9" hidden="1">'[3]AMI P &amp; L'!#REF!</definedName>
    <definedName name="BEx1YL3DJ7Y4AZ01ERCOGW0FJ26T" localSheetId="14" hidden="1">'[3]AMI P &amp; L'!#REF!</definedName>
    <definedName name="BEx1YL3DJ7Y4AZ01ERCOGW0FJ26T" localSheetId="16" hidden="1">'[3]AMI P &amp; L'!#REF!</definedName>
    <definedName name="BEx1YL3DJ7Y4AZ01ERCOGW0FJ26T" localSheetId="5" hidden="1">'[3]AMI P &amp; L'!#REF!</definedName>
    <definedName name="BEx1YL3DJ7Y4AZ01ERCOGW0FJ26T" localSheetId="8" hidden="1">'[3]AMI P &amp; L'!#REF!</definedName>
    <definedName name="BEx1YL3DJ7Y4AZ01ERCOGW0FJ26T" localSheetId="17" hidden="1">'[3]AMI P &amp; L'!#REF!</definedName>
    <definedName name="BEx1YL3DJ7Y4AZ01ERCOGW0FJ26T" localSheetId="6" hidden="1">'[3]AMI P &amp; L'!#REF!</definedName>
    <definedName name="BEx1YL3DJ7Y4AZ01ERCOGW0FJ26T" localSheetId="1" hidden="1">'[3]AMI P &amp; L'!#REF!</definedName>
    <definedName name="BEx1YL3DJ7Y4AZ01ERCOGW0FJ26T" localSheetId="12" hidden="1">'[3]AMI P &amp; L'!#REF!</definedName>
    <definedName name="BEx1YL3DJ7Y4AZ01ERCOGW0FJ26T" localSheetId="4" hidden="1">'[3]AMI P &amp; L'!#REF!</definedName>
    <definedName name="BEx1YL3DJ7Y4AZ01ERCOGW0FJ26T" localSheetId="13" hidden="1">'[3]AMI P &amp; L'!#REF!</definedName>
    <definedName name="BEx1YL3DJ7Y4AZ01ERCOGW0FJ26T" localSheetId="18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3" hidden="1">'[3]AMI P &amp; L'!#REF!</definedName>
    <definedName name="BEx3AOOVM42G82TNF53W0EKXLUSI" localSheetId="10" hidden="1">'[3]AMI P &amp; L'!#REF!</definedName>
    <definedName name="BEx3AOOVM42G82TNF53W0EKXLUSI" localSheetId="9" hidden="1">'[3]AMI P &amp; L'!#REF!</definedName>
    <definedName name="BEx3AOOVM42G82TNF53W0EKXLUSI" localSheetId="14" hidden="1">'[3]AMI P &amp; L'!#REF!</definedName>
    <definedName name="BEx3AOOVM42G82TNF53W0EKXLUSI" localSheetId="16" hidden="1">'[3]AMI P &amp; L'!#REF!</definedName>
    <definedName name="BEx3AOOVM42G82TNF53W0EKXLUSI" localSheetId="5" hidden="1">'[3]AMI P &amp; L'!#REF!</definedName>
    <definedName name="BEx3AOOVM42G82TNF53W0EKXLUSI" localSheetId="8" hidden="1">'[3]AMI P &amp; L'!#REF!</definedName>
    <definedName name="BEx3AOOVM42G82TNF53W0EKXLUSI" localSheetId="17" hidden="1">'[3]AMI P &amp; L'!#REF!</definedName>
    <definedName name="BEx3AOOVM42G82TNF53W0EKXLUSI" localSheetId="6" hidden="1">'[3]AMI P &amp; L'!#REF!</definedName>
    <definedName name="BEx3AOOVM42G82TNF53W0EKXLUSI" localSheetId="1" hidden="1">'[3]AMI P &amp; L'!#REF!</definedName>
    <definedName name="BEx3AOOVM42G82TNF53W0EKXLUSI" localSheetId="12" hidden="1">'[3]AMI P &amp; L'!#REF!</definedName>
    <definedName name="BEx3AOOVM42G82TNF53W0EKXLUSI" localSheetId="4" hidden="1">'[3]AMI P &amp; L'!#REF!</definedName>
    <definedName name="BEx3AOOVM42G82TNF53W0EKXLUSI" localSheetId="13" hidden="1">'[3]AMI P &amp; L'!#REF!</definedName>
    <definedName name="BEx3AOOVM42G82TNF53W0EKXLUSI" localSheetId="18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3" hidden="1">'[3]AMI P &amp; L'!#REF!</definedName>
    <definedName name="BEx3BQR5VZXNQ4H949ORM8ESU3B3" localSheetId="10" hidden="1">'[3]AMI P &amp; L'!#REF!</definedName>
    <definedName name="BEx3BQR5VZXNQ4H949ORM8ESU3B3" localSheetId="9" hidden="1">'[3]AMI P &amp; L'!#REF!</definedName>
    <definedName name="BEx3BQR5VZXNQ4H949ORM8ESU3B3" localSheetId="14" hidden="1">'[3]AMI P &amp; L'!#REF!</definedName>
    <definedName name="BEx3BQR5VZXNQ4H949ORM8ESU3B3" localSheetId="16" hidden="1">'[3]AMI P &amp; L'!#REF!</definedName>
    <definedName name="BEx3BQR5VZXNQ4H949ORM8ESU3B3" localSheetId="5" hidden="1">'[3]AMI P &amp; L'!#REF!</definedName>
    <definedName name="BEx3BQR5VZXNQ4H949ORM8ESU3B3" localSheetId="8" hidden="1">'[3]AMI P &amp; L'!#REF!</definedName>
    <definedName name="BEx3BQR5VZXNQ4H949ORM8ESU3B3" localSheetId="17" hidden="1">'[3]AMI P &amp; L'!#REF!</definedName>
    <definedName name="BEx3BQR5VZXNQ4H949ORM8ESU3B3" localSheetId="6" hidden="1">'[3]AMI P &amp; L'!#REF!</definedName>
    <definedName name="BEx3BQR5VZXNQ4H949ORM8ESU3B3" localSheetId="1" hidden="1">'[3]AMI P &amp; L'!#REF!</definedName>
    <definedName name="BEx3BQR5VZXNQ4H949ORM8ESU3B3" localSheetId="12" hidden="1">'[3]AMI P &amp; L'!#REF!</definedName>
    <definedName name="BEx3BQR5VZXNQ4H949ORM8ESU3B3" localSheetId="4" hidden="1">'[3]AMI P &amp; L'!#REF!</definedName>
    <definedName name="BEx3BQR5VZXNQ4H949ORM8ESU3B3" localSheetId="13" hidden="1">'[3]AMI P &amp; L'!#REF!</definedName>
    <definedName name="BEx3BQR5VZXNQ4H949ORM8ESU3B3" localSheetId="18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CP7ZOFGLSCYTIG9VMZOBZ5BQ" localSheetId="3" hidden="1">#REF!</definedName>
    <definedName name="BEx3CP7ZOFGLSCYTIG9VMZOBZ5BQ" localSheetId="10" hidden="1">#REF!</definedName>
    <definedName name="BEx3CP7ZOFGLSCYTIG9VMZOBZ5BQ" localSheetId="9" hidden="1">#REF!</definedName>
    <definedName name="BEx3CP7ZOFGLSCYTIG9VMZOBZ5BQ" localSheetId="14" hidden="1">#REF!</definedName>
    <definedName name="BEx3CP7ZOFGLSCYTIG9VMZOBZ5BQ" localSheetId="16" hidden="1">#REF!</definedName>
    <definedName name="BEx3CP7ZOFGLSCYTIG9VMZOBZ5BQ" localSheetId="5" hidden="1">#REF!</definedName>
    <definedName name="BEx3CP7ZOFGLSCYTIG9VMZOBZ5BQ" localSheetId="8" hidden="1">#REF!</definedName>
    <definedName name="BEx3CP7ZOFGLSCYTIG9VMZOBZ5BQ" localSheetId="17" hidden="1">#REF!</definedName>
    <definedName name="BEx3CP7ZOFGLSCYTIG9VMZOBZ5BQ" localSheetId="6" hidden="1">#REF!</definedName>
    <definedName name="BEx3CP7ZOFGLSCYTIG9VMZOBZ5BQ" localSheetId="1" hidden="1">#REF!</definedName>
    <definedName name="BEx3CP7ZOFGLSCYTIG9VMZOBZ5BQ" localSheetId="12" hidden="1">#REF!</definedName>
    <definedName name="BEx3CP7ZOFGLSCYTIG9VMZOBZ5BQ" localSheetId="4" hidden="1">#REF!</definedName>
    <definedName name="BEx3CP7ZOFGLSCYTIG9VMZOBZ5BQ" localSheetId="13" hidden="1">#REF!</definedName>
    <definedName name="BEx3CP7ZOFGLSCYTIG9VMZOBZ5BQ" localSheetId="18" hidden="1">#REF!</definedName>
    <definedName name="BEx3CP7ZOFGLSCYTIG9VMZOBZ5BQ" hidden="1">#REF!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3" hidden="1">'[3]AMI P &amp; L'!#REF!</definedName>
    <definedName name="BEx3EHCSERZ2O2OAG8Y95UPG2IY9" localSheetId="10" hidden="1">'[3]AMI P &amp; L'!#REF!</definedName>
    <definedName name="BEx3EHCSERZ2O2OAG8Y95UPG2IY9" localSheetId="9" hidden="1">'[3]AMI P &amp; L'!#REF!</definedName>
    <definedName name="BEx3EHCSERZ2O2OAG8Y95UPG2IY9" localSheetId="14" hidden="1">'[3]AMI P &amp; L'!#REF!</definedName>
    <definedName name="BEx3EHCSERZ2O2OAG8Y95UPG2IY9" localSheetId="16" hidden="1">'[3]AMI P &amp; L'!#REF!</definedName>
    <definedName name="BEx3EHCSERZ2O2OAG8Y95UPG2IY9" localSheetId="5" hidden="1">'[3]AMI P &amp; L'!#REF!</definedName>
    <definedName name="BEx3EHCSERZ2O2OAG8Y95UPG2IY9" localSheetId="8" hidden="1">'[3]AMI P &amp; L'!#REF!</definedName>
    <definedName name="BEx3EHCSERZ2O2OAG8Y95UPG2IY9" localSheetId="17" hidden="1">'[3]AMI P &amp; L'!#REF!</definedName>
    <definedName name="BEx3EHCSERZ2O2OAG8Y95UPG2IY9" localSheetId="6" hidden="1">'[3]AMI P &amp; L'!#REF!</definedName>
    <definedName name="BEx3EHCSERZ2O2OAG8Y95UPG2IY9" localSheetId="1" hidden="1">'[3]AMI P &amp; L'!#REF!</definedName>
    <definedName name="BEx3EHCSERZ2O2OAG8Y95UPG2IY9" localSheetId="12" hidden="1">'[3]AMI P &amp; L'!#REF!</definedName>
    <definedName name="BEx3EHCSERZ2O2OAG8Y95UPG2IY9" localSheetId="4" hidden="1">'[3]AMI P &amp; L'!#REF!</definedName>
    <definedName name="BEx3EHCSERZ2O2OAG8Y95UPG2IY9" localSheetId="13" hidden="1">'[3]AMI P &amp; L'!#REF!</definedName>
    <definedName name="BEx3EHCSERZ2O2OAG8Y95UPG2IY9" localSheetId="18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3" hidden="1">#REF!</definedName>
    <definedName name="BEx3FERRE7HC84YCYRFTW3IGBJS0" localSheetId="10" hidden="1">#REF!</definedName>
    <definedName name="BEx3FERRE7HC84YCYRFTW3IGBJS0" localSheetId="9" hidden="1">#REF!</definedName>
    <definedName name="BEx3FERRE7HC84YCYRFTW3IGBJS0" localSheetId="14" hidden="1">#REF!</definedName>
    <definedName name="BEx3FERRE7HC84YCYRFTW3IGBJS0" localSheetId="16" hidden="1">#REF!</definedName>
    <definedName name="BEx3FERRE7HC84YCYRFTW3IGBJS0" localSheetId="5" hidden="1">#REF!</definedName>
    <definedName name="BEx3FERRE7HC84YCYRFTW3IGBJS0" localSheetId="8" hidden="1">#REF!</definedName>
    <definedName name="BEx3FERRE7HC84YCYRFTW3IGBJS0" localSheetId="17" hidden="1">#REF!</definedName>
    <definedName name="BEx3FERRE7HC84YCYRFTW3IGBJS0" localSheetId="6" hidden="1">#REF!</definedName>
    <definedName name="BEx3FERRE7HC84YCYRFTW3IGBJS0" localSheetId="1" hidden="1">#REF!</definedName>
    <definedName name="BEx3FERRE7HC84YCYRFTW3IGBJS0" localSheetId="12" hidden="1">#REF!</definedName>
    <definedName name="BEx3FERRE7HC84YCYRFTW3IGBJS0" localSheetId="4" hidden="1">#REF!</definedName>
    <definedName name="BEx3FERRE7HC84YCYRFTW3IGBJS0" localSheetId="13" hidden="1">#REF!</definedName>
    <definedName name="BEx3FERRE7HC84YCYRFTW3IGBJS0" localSheetId="18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3" hidden="1">'[3]AMI P &amp; L'!#REF!</definedName>
    <definedName name="BEx3FX7EJL47JSLSWP3EOC265WAE" localSheetId="10" hidden="1">'[3]AMI P &amp; L'!#REF!</definedName>
    <definedName name="BEx3FX7EJL47JSLSWP3EOC265WAE" localSheetId="9" hidden="1">'[3]AMI P &amp; L'!#REF!</definedName>
    <definedName name="BEx3FX7EJL47JSLSWP3EOC265WAE" localSheetId="14" hidden="1">'[3]AMI P &amp; L'!#REF!</definedName>
    <definedName name="BEx3FX7EJL47JSLSWP3EOC265WAE" localSheetId="16" hidden="1">'[3]AMI P &amp; L'!#REF!</definedName>
    <definedName name="BEx3FX7EJL47JSLSWP3EOC265WAE" localSheetId="5" hidden="1">'[3]AMI P &amp; L'!#REF!</definedName>
    <definedName name="BEx3FX7EJL47JSLSWP3EOC265WAE" localSheetId="8" hidden="1">'[3]AMI P &amp; L'!#REF!</definedName>
    <definedName name="BEx3FX7EJL47JSLSWP3EOC265WAE" localSheetId="17" hidden="1">'[3]AMI P &amp; L'!#REF!</definedName>
    <definedName name="BEx3FX7EJL47JSLSWP3EOC265WAE" localSheetId="6" hidden="1">'[3]AMI P &amp; L'!#REF!</definedName>
    <definedName name="BEx3FX7EJL47JSLSWP3EOC265WAE" localSheetId="1" hidden="1">'[3]AMI P &amp; L'!#REF!</definedName>
    <definedName name="BEx3FX7EJL47JSLSWP3EOC265WAE" localSheetId="12" hidden="1">'[3]AMI P &amp; L'!#REF!</definedName>
    <definedName name="BEx3FX7EJL47JSLSWP3EOC265WAE" localSheetId="4" hidden="1">'[3]AMI P &amp; L'!#REF!</definedName>
    <definedName name="BEx3FX7EJL47JSLSWP3EOC265WAE" localSheetId="13" hidden="1">'[3]AMI P &amp; L'!#REF!</definedName>
    <definedName name="BEx3FX7EJL47JSLSWP3EOC265WAE" localSheetId="18" hidden="1">'[3]AMI P &amp; L'!#REF!</definedName>
    <definedName name="BEx3FX7EJL47JSLSWP3EOC265WAE" hidden="1">'[3]AMI P &amp; L'!#REF!</definedName>
    <definedName name="BEx3FZG91H1CY5ASLHP4YHKREYG9" localSheetId="3" hidden="1">#REF!</definedName>
    <definedName name="BEx3FZG91H1CY5ASLHP4YHKREYG9" localSheetId="10" hidden="1">#REF!</definedName>
    <definedName name="BEx3FZG91H1CY5ASLHP4YHKREYG9" localSheetId="9" hidden="1">#REF!</definedName>
    <definedName name="BEx3FZG91H1CY5ASLHP4YHKREYG9" localSheetId="14" hidden="1">#REF!</definedName>
    <definedName name="BEx3FZG91H1CY5ASLHP4YHKREYG9" localSheetId="16" hidden="1">#REF!</definedName>
    <definedName name="BEx3FZG91H1CY5ASLHP4YHKREYG9" localSheetId="5" hidden="1">#REF!</definedName>
    <definedName name="BEx3FZG91H1CY5ASLHP4YHKREYG9" localSheetId="8" hidden="1">#REF!</definedName>
    <definedName name="BEx3FZG91H1CY5ASLHP4YHKREYG9" localSheetId="17" hidden="1">#REF!</definedName>
    <definedName name="BEx3FZG91H1CY5ASLHP4YHKREYG9" localSheetId="6" hidden="1">#REF!</definedName>
    <definedName name="BEx3FZG91H1CY5ASLHP4YHKREYG9" localSheetId="1" hidden="1">#REF!</definedName>
    <definedName name="BEx3FZG91H1CY5ASLHP4YHKREYG9" localSheetId="12" hidden="1">#REF!</definedName>
    <definedName name="BEx3FZG91H1CY5ASLHP4YHKREYG9" localSheetId="4" hidden="1">#REF!</definedName>
    <definedName name="BEx3FZG91H1CY5ASLHP4YHKREYG9" localSheetId="13" hidden="1">#REF!</definedName>
    <definedName name="BEx3FZG91H1CY5ASLHP4YHKREYG9" localSheetId="18" hidden="1">#REF!</definedName>
    <definedName name="BEx3FZG91H1CY5ASLHP4YHKREYG9" hidden="1">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3" hidden="1">'[3]AMI P &amp; L'!#REF!</definedName>
    <definedName name="BEx3GEVV18SEQDI1JGY7EN6D1GT1" localSheetId="10" hidden="1">'[3]AMI P &amp; L'!#REF!</definedName>
    <definedName name="BEx3GEVV18SEQDI1JGY7EN6D1GT1" localSheetId="9" hidden="1">'[3]AMI P &amp; L'!#REF!</definedName>
    <definedName name="BEx3GEVV18SEQDI1JGY7EN6D1GT1" localSheetId="14" hidden="1">'[3]AMI P &amp; L'!#REF!</definedName>
    <definedName name="BEx3GEVV18SEQDI1JGY7EN6D1GT1" localSheetId="16" hidden="1">'[3]AMI P &amp; L'!#REF!</definedName>
    <definedName name="BEx3GEVV18SEQDI1JGY7EN6D1GT1" localSheetId="5" hidden="1">'[3]AMI P &amp; L'!#REF!</definedName>
    <definedName name="BEx3GEVV18SEQDI1JGY7EN6D1GT1" localSheetId="8" hidden="1">'[3]AMI P &amp; L'!#REF!</definedName>
    <definedName name="BEx3GEVV18SEQDI1JGY7EN6D1GT1" localSheetId="17" hidden="1">'[3]AMI P &amp; L'!#REF!</definedName>
    <definedName name="BEx3GEVV18SEQDI1JGY7EN6D1GT1" localSheetId="6" hidden="1">'[3]AMI P &amp; L'!#REF!</definedName>
    <definedName name="BEx3GEVV18SEQDI1JGY7EN6D1GT1" localSheetId="1" hidden="1">'[3]AMI P &amp; L'!#REF!</definedName>
    <definedName name="BEx3GEVV18SEQDI1JGY7EN6D1GT1" localSheetId="12" hidden="1">'[3]AMI P &amp; L'!#REF!</definedName>
    <definedName name="BEx3GEVV18SEQDI1JGY7EN6D1GT1" localSheetId="4" hidden="1">'[3]AMI P &amp; L'!#REF!</definedName>
    <definedName name="BEx3GEVV18SEQDI1JGY7EN6D1GT1" localSheetId="13" hidden="1">'[3]AMI P &amp; L'!#REF!</definedName>
    <definedName name="BEx3GEVV18SEQDI1JGY7EN6D1GT1" localSheetId="18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3" hidden="1">'[3]AMI P &amp; L'!#REF!</definedName>
    <definedName name="BEx3GMJ1Y6UU02DLRL0QXCEKDA6C" localSheetId="10" hidden="1">'[3]AMI P &amp; L'!#REF!</definedName>
    <definedName name="BEx3GMJ1Y6UU02DLRL0QXCEKDA6C" localSheetId="9" hidden="1">'[3]AMI P &amp; L'!#REF!</definedName>
    <definedName name="BEx3GMJ1Y6UU02DLRL0QXCEKDA6C" localSheetId="14" hidden="1">'[3]AMI P &amp; L'!#REF!</definedName>
    <definedName name="BEx3GMJ1Y6UU02DLRL0QXCEKDA6C" localSheetId="16" hidden="1">'[3]AMI P &amp; L'!#REF!</definedName>
    <definedName name="BEx3GMJ1Y6UU02DLRL0QXCEKDA6C" localSheetId="5" hidden="1">'[3]AMI P &amp; L'!#REF!</definedName>
    <definedName name="BEx3GMJ1Y6UU02DLRL0QXCEKDA6C" localSheetId="8" hidden="1">'[3]AMI P &amp; L'!#REF!</definedName>
    <definedName name="BEx3GMJ1Y6UU02DLRL0QXCEKDA6C" localSheetId="17" hidden="1">'[3]AMI P &amp; L'!#REF!</definedName>
    <definedName name="BEx3GMJ1Y6UU02DLRL0QXCEKDA6C" localSheetId="6" hidden="1">'[3]AMI P &amp; L'!#REF!</definedName>
    <definedName name="BEx3GMJ1Y6UU02DLRL0QXCEKDA6C" localSheetId="1" hidden="1">'[3]AMI P &amp; L'!#REF!</definedName>
    <definedName name="BEx3GMJ1Y6UU02DLRL0QXCEKDA6C" localSheetId="12" hidden="1">'[3]AMI P &amp; L'!#REF!</definedName>
    <definedName name="BEx3GMJ1Y6UU02DLRL0QXCEKDA6C" localSheetId="4" hidden="1">'[3]AMI P &amp; L'!#REF!</definedName>
    <definedName name="BEx3GMJ1Y6UU02DLRL0QXCEKDA6C" localSheetId="13" hidden="1">'[3]AMI P &amp; L'!#REF!</definedName>
    <definedName name="BEx3GMJ1Y6UU02DLRL0QXCEKDA6C" localSheetId="18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3" hidden="1">'[3]AMI P &amp; L'!#REF!</definedName>
    <definedName name="BEx3H5UX2GZFZZT657YR76RHW5I6" localSheetId="10" hidden="1">'[3]AMI P &amp; L'!#REF!</definedName>
    <definedName name="BEx3H5UX2GZFZZT657YR76RHW5I6" localSheetId="9" hidden="1">'[3]AMI P &amp; L'!#REF!</definedName>
    <definedName name="BEx3H5UX2GZFZZT657YR76RHW5I6" localSheetId="14" hidden="1">'[3]AMI P &amp; L'!#REF!</definedName>
    <definedName name="BEx3H5UX2GZFZZT657YR76RHW5I6" localSheetId="16" hidden="1">'[3]AMI P &amp; L'!#REF!</definedName>
    <definedName name="BEx3H5UX2GZFZZT657YR76RHW5I6" localSheetId="5" hidden="1">'[3]AMI P &amp; L'!#REF!</definedName>
    <definedName name="BEx3H5UX2GZFZZT657YR76RHW5I6" localSheetId="8" hidden="1">'[3]AMI P &amp; L'!#REF!</definedName>
    <definedName name="BEx3H5UX2GZFZZT657YR76RHW5I6" localSheetId="17" hidden="1">'[3]AMI P &amp; L'!#REF!</definedName>
    <definedName name="BEx3H5UX2GZFZZT657YR76RHW5I6" localSheetId="6" hidden="1">'[3]AMI P &amp; L'!#REF!</definedName>
    <definedName name="BEx3H5UX2GZFZZT657YR76RHW5I6" localSheetId="1" hidden="1">'[3]AMI P &amp; L'!#REF!</definedName>
    <definedName name="BEx3H5UX2GZFZZT657YR76RHW5I6" localSheetId="12" hidden="1">'[3]AMI P &amp; L'!#REF!</definedName>
    <definedName name="BEx3H5UX2GZFZZT657YR76RHW5I6" localSheetId="4" hidden="1">'[3]AMI P &amp; L'!#REF!</definedName>
    <definedName name="BEx3H5UX2GZFZZT657YR76RHW5I6" localSheetId="13" hidden="1">'[3]AMI P &amp; L'!#REF!</definedName>
    <definedName name="BEx3H5UX2GZFZZT657YR76RHW5I6" localSheetId="18" hidden="1">'[3]AMI P &amp; L'!#REF!</definedName>
    <definedName name="BEx3H5UX2GZFZZT657YR76RHW5I6" hidden="1">'[3]AMI P &amp; L'!#REF!</definedName>
    <definedName name="BEx3HA1YAMCT0GK89031ZWXQ3VK3" localSheetId="3" hidden="1">#REF!</definedName>
    <definedName name="BEx3HA1YAMCT0GK89031ZWXQ3VK3" localSheetId="10" hidden="1">#REF!</definedName>
    <definedName name="BEx3HA1YAMCT0GK89031ZWXQ3VK3" localSheetId="9" hidden="1">#REF!</definedName>
    <definedName name="BEx3HA1YAMCT0GK89031ZWXQ3VK3" localSheetId="14" hidden="1">#REF!</definedName>
    <definedName name="BEx3HA1YAMCT0GK89031ZWXQ3VK3" localSheetId="16" hidden="1">#REF!</definedName>
    <definedName name="BEx3HA1YAMCT0GK89031ZWXQ3VK3" localSheetId="5" hidden="1">#REF!</definedName>
    <definedName name="BEx3HA1YAMCT0GK89031ZWXQ3VK3" localSheetId="8" hidden="1">#REF!</definedName>
    <definedName name="BEx3HA1YAMCT0GK89031ZWXQ3VK3" localSheetId="17" hidden="1">#REF!</definedName>
    <definedName name="BEx3HA1YAMCT0GK89031ZWXQ3VK3" localSheetId="6" hidden="1">#REF!</definedName>
    <definedName name="BEx3HA1YAMCT0GK89031ZWXQ3VK3" localSheetId="1" hidden="1">#REF!</definedName>
    <definedName name="BEx3HA1YAMCT0GK89031ZWXQ3VK3" localSheetId="12" hidden="1">#REF!</definedName>
    <definedName name="BEx3HA1YAMCT0GK89031ZWXQ3VK3" localSheetId="4" hidden="1">#REF!</definedName>
    <definedName name="BEx3HA1YAMCT0GK89031ZWXQ3VK3" localSheetId="13" hidden="1">#REF!</definedName>
    <definedName name="BEx3HA1YAMCT0GK89031ZWXQ3VK3" localSheetId="18" hidden="1">#REF!</definedName>
    <definedName name="BEx3HA1YAMCT0GK89031ZWXQ3VK3" hidden="1">#REF!</definedName>
    <definedName name="BEx3HJ1MIYFNI7Y25LLE6AGZ52U2" localSheetId="3" hidden="1">'[5]Capital orders'!#REF!</definedName>
    <definedName name="BEx3HJ1MIYFNI7Y25LLE6AGZ52U2" localSheetId="10" hidden="1">'[5]Capital orders'!#REF!</definedName>
    <definedName name="BEx3HJ1MIYFNI7Y25LLE6AGZ52U2" localSheetId="9" hidden="1">'[5]Capital orders'!#REF!</definedName>
    <definedName name="BEx3HJ1MIYFNI7Y25LLE6AGZ52U2" localSheetId="14" hidden="1">'[5]Capital orders'!#REF!</definedName>
    <definedName name="BEx3HJ1MIYFNI7Y25LLE6AGZ52U2" localSheetId="16" hidden="1">'[5]Capital orders'!#REF!</definedName>
    <definedName name="BEx3HJ1MIYFNI7Y25LLE6AGZ52U2" localSheetId="5" hidden="1">'[5]Capital orders'!#REF!</definedName>
    <definedName name="BEx3HJ1MIYFNI7Y25LLE6AGZ52U2" localSheetId="8" hidden="1">'[5]Capital orders'!#REF!</definedName>
    <definedName name="BEx3HJ1MIYFNI7Y25LLE6AGZ52U2" localSheetId="17" hidden="1">'[5]Capital orders'!#REF!</definedName>
    <definedName name="BEx3HJ1MIYFNI7Y25LLE6AGZ52U2" localSheetId="6" hidden="1">'[5]Capital orders'!#REF!</definedName>
    <definedName name="BEx3HJ1MIYFNI7Y25LLE6AGZ52U2" localSheetId="1" hidden="1">'[5]Capital orders'!#REF!</definedName>
    <definedName name="BEx3HJ1MIYFNI7Y25LLE6AGZ52U2" localSheetId="12" hidden="1">'[5]Capital orders'!#REF!</definedName>
    <definedName name="BEx3HJ1MIYFNI7Y25LLE6AGZ52U2" localSheetId="4" hidden="1">'[5]Capital orders'!#REF!</definedName>
    <definedName name="BEx3HJ1MIYFNI7Y25LLE6AGZ52U2" localSheetId="13" hidden="1">'[5]Capital orders'!#REF!</definedName>
    <definedName name="BEx3HJ1MIYFNI7Y25LLE6AGZ52U2" localSheetId="18" hidden="1">'[5]Capital orders'!#REF!</definedName>
    <definedName name="BEx3HJ1MIYFNI7Y25LLE6AGZ52U2" hidden="1">'[5]Capital orders'!#REF!</definedName>
    <definedName name="BEx3HMN4HBR0MZ546XIBTOE5PHAT" localSheetId="3" hidden="1">'[5]Capital orders'!#REF!</definedName>
    <definedName name="BEx3HMN4HBR0MZ546XIBTOE5PHAT" localSheetId="10" hidden="1">'[5]Capital orders'!#REF!</definedName>
    <definedName name="BEx3HMN4HBR0MZ546XIBTOE5PHAT" localSheetId="9" hidden="1">'[5]Capital orders'!#REF!</definedName>
    <definedName name="BEx3HMN4HBR0MZ546XIBTOE5PHAT" localSheetId="14" hidden="1">'[5]Capital orders'!#REF!</definedName>
    <definedName name="BEx3HMN4HBR0MZ546XIBTOE5PHAT" localSheetId="16" hidden="1">'[5]Capital orders'!#REF!</definedName>
    <definedName name="BEx3HMN4HBR0MZ546XIBTOE5PHAT" localSheetId="5" hidden="1">'[5]Capital orders'!#REF!</definedName>
    <definedName name="BEx3HMN4HBR0MZ546XIBTOE5PHAT" localSheetId="8" hidden="1">'[5]Capital orders'!#REF!</definedName>
    <definedName name="BEx3HMN4HBR0MZ546XIBTOE5PHAT" localSheetId="17" hidden="1">'[5]Capital orders'!#REF!</definedName>
    <definedName name="BEx3HMN4HBR0MZ546XIBTOE5PHAT" localSheetId="6" hidden="1">'[5]Capital orders'!#REF!</definedName>
    <definedName name="BEx3HMN4HBR0MZ546XIBTOE5PHAT" localSheetId="1" hidden="1">'[5]Capital orders'!#REF!</definedName>
    <definedName name="BEx3HMN4HBR0MZ546XIBTOE5PHAT" localSheetId="12" hidden="1">'[5]Capital orders'!#REF!</definedName>
    <definedName name="BEx3HMN4HBR0MZ546XIBTOE5PHAT" localSheetId="4" hidden="1">'[5]Capital orders'!#REF!</definedName>
    <definedName name="BEx3HMN4HBR0MZ546XIBTOE5PHAT" localSheetId="13" hidden="1">'[5]Capital orders'!#REF!</definedName>
    <definedName name="BEx3HMN4HBR0MZ546XIBTOE5PHAT" localSheetId="18" hidden="1">'[5]Capital orders'!#REF!</definedName>
    <definedName name="BEx3HMN4HBR0MZ546XIBTOE5PHAT" hidden="1">'[5]Capital orders'!#REF!</definedName>
    <definedName name="BEx3HMSEFOP6DBM4R97XA6B7NFG6" hidden="1">'[2]Reco Sheet for Fcast'!$F$8:$G$8</definedName>
    <definedName name="BEx3HOQN57QKFWCTSFFBV19FE17U" localSheetId="3" hidden="1">'[5]Capital orders'!#REF!</definedName>
    <definedName name="BEx3HOQN57QKFWCTSFFBV19FE17U" localSheetId="10" hidden="1">'[5]Capital orders'!#REF!</definedName>
    <definedName name="BEx3HOQN57QKFWCTSFFBV19FE17U" localSheetId="9" hidden="1">'[5]Capital orders'!#REF!</definedName>
    <definedName name="BEx3HOQN57QKFWCTSFFBV19FE17U" localSheetId="14" hidden="1">'[5]Capital orders'!#REF!</definedName>
    <definedName name="BEx3HOQN57QKFWCTSFFBV19FE17U" localSheetId="16" hidden="1">'[5]Capital orders'!#REF!</definedName>
    <definedName name="BEx3HOQN57QKFWCTSFFBV19FE17U" localSheetId="5" hidden="1">'[5]Capital orders'!#REF!</definedName>
    <definedName name="BEx3HOQN57QKFWCTSFFBV19FE17U" localSheetId="8" hidden="1">'[5]Capital orders'!#REF!</definedName>
    <definedName name="BEx3HOQN57QKFWCTSFFBV19FE17U" localSheetId="17" hidden="1">'[5]Capital orders'!#REF!</definedName>
    <definedName name="BEx3HOQN57QKFWCTSFFBV19FE17U" localSheetId="6" hidden="1">'[5]Capital orders'!#REF!</definedName>
    <definedName name="BEx3HOQN57QKFWCTSFFBV19FE17U" localSheetId="1" hidden="1">'[5]Capital orders'!#REF!</definedName>
    <definedName name="BEx3HOQN57QKFWCTSFFBV19FE17U" localSheetId="12" hidden="1">'[5]Capital orders'!#REF!</definedName>
    <definedName name="BEx3HOQN57QKFWCTSFFBV19FE17U" localSheetId="4" hidden="1">'[5]Capital orders'!#REF!</definedName>
    <definedName name="BEx3HOQN57QKFWCTSFFBV19FE17U" localSheetId="13" hidden="1">'[5]Capital orders'!#REF!</definedName>
    <definedName name="BEx3HOQN57QKFWCTSFFBV19FE17U" localSheetId="18" hidden="1">'[5]Capital orders'!#REF!</definedName>
    <definedName name="BEx3HOQN57QKFWCTSFFBV19FE17U" hidden="1">'[5]Capital orders'!#REF!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MR61GX9W41FLO58UWSRANKO" localSheetId="3" hidden="1">#REF!</definedName>
    <definedName name="BEx3IMR61GX9W41FLO58UWSRANKO" localSheetId="10" hidden="1">#REF!</definedName>
    <definedName name="BEx3IMR61GX9W41FLO58UWSRANKO" localSheetId="9" hidden="1">#REF!</definedName>
    <definedName name="BEx3IMR61GX9W41FLO58UWSRANKO" localSheetId="14" hidden="1">#REF!</definedName>
    <definedName name="BEx3IMR61GX9W41FLO58UWSRANKO" localSheetId="16" hidden="1">#REF!</definedName>
    <definedName name="BEx3IMR61GX9W41FLO58UWSRANKO" localSheetId="5" hidden="1">#REF!</definedName>
    <definedName name="BEx3IMR61GX9W41FLO58UWSRANKO" localSheetId="8" hidden="1">#REF!</definedName>
    <definedName name="BEx3IMR61GX9W41FLO58UWSRANKO" localSheetId="17" hidden="1">#REF!</definedName>
    <definedName name="BEx3IMR61GX9W41FLO58UWSRANKO" localSheetId="6" hidden="1">#REF!</definedName>
    <definedName name="BEx3IMR61GX9W41FLO58UWSRANKO" localSheetId="1" hidden="1">#REF!</definedName>
    <definedName name="BEx3IMR61GX9W41FLO58UWSRANKO" localSheetId="12" hidden="1">#REF!</definedName>
    <definedName name="BEx3IMR61GX9W41FLO58UWSRANKO" localSheetId="4" hidden="1">#REF!</definedName>
    <definedName name="BEx3IMR61GX9W41FLO58UWSRANKO" localSheetId="13" hidden="1">#REF!</definedName>
    <definedName name="BEx3IMR61GX9W41FLO58UWSRANKO" localSheetId="18" hidden="1">#REF!</definedName>
    <definedName name="BEx3IMR61GX9W41FLO58UWSRANKO" hidden="1">#REF!</definedName>
    <definedName name="BEx3IQCO1C0W3USXAADRS1Q10X5F" localSheetId="3" hidden="1">#REF!</definedName>
    <definedName name="BEx3IQCO1C0W3USXAADRS1Q10X5F" localSheetId="10" hidden="1">#REF!</definedName>
    <definedName name="BEx3IQCO1C0W3USXAADRS1Q10X5F" localSheetId="9" hidden="1">#REF!</definedName>
    <definedName name="BEx3IQCO1C0W3USXAADRS1Q10X5F" localSheetId="14" hidden="1">#REF!</definedName>
    <definedName name="BEx3IQCO1C0W3USXAADRS1Q10X5F" localSheetId="16" hidden="1">#REF!</definedName>
    <definedName name="BEx3IQCO1C0W3USXAADRS1Q10X5F" localSheetId="5" hidden="1">#REF!</definedName>
    <definedName name="BEx3IQCO1C0W3USXAADRS1Q10X5F" localSheetId="8" hidden="1">#REF!</definedName>
    <definedName name="BEx3IQCO1C0W3USXAADRS1Q10X5F" localSheetId="17" hidden="1">#REF!</definedName>
    <definedName name="BEx3IQCO1C0W3USXAADRS1Q10X5F" localSheetId="6" hidden="1">#REF!</definedName>
    <definedName name="BEx3IQCO1C0W3USXAADRS1Q10X5F" localSheetId="1" hidden="1">#REF!</definedName>
    <definedName name="BEx3IQCO1C0W3USXAADRS1Q10X5F" localSheetId="12" hidden="1">#REF!</definedName>
    <definedName name="BEx3IQCO1C0W3USXAADRS1Q10X5F" localSheetId="4" hidden="1">#REF!</definedName>
    <definedName name="BEx3IQCO1C0W3USXAADRS1Q10X5F" localSheetId="13" hidden="1">#REF!</definedName>
    <definedName name="BEx3IQCO1C0W3USXAADRS1Q10X5F" localSheetId="18" hidden="1">#REF!</definedName>
    <definedName name="BEx3IQCO1C0W3USXAADRS1Q10X5F" hidden="1">#REF!</definedName>
    <definedName name="BEx3IYAH2DEBFWO8F94H4MXE3RLY" localSheetId="3" hidden="1">'[3]AMI P &amp; L'!#REF!</definedName>
    <definedName name="BEx3IYAH2DEBFWO8F94H4MXE3RLY" localSheetId="10" hidden="1">'[3]AMI P &amp; L'!#REF!</definedName>
    <definedName name="BEx3IYAH2DEBFWO8F94H4MXE3RLY" localSheetId="9" hidden="1">'[3]AMI P &amp; L'!#REF!</definedName>
    <definedName name="BEx3IYAH2DEBFWO8F94H4MXE3RLY" localSheetId="14" hidden="1">'[3]AMI P &amp; L'!#REF!</definedName>
    <definedName name="BEx3IYAH2DEBFWO8F94H4MXE3RLY" localSheetId="16" hidden="1">'[3]AMI P &amp; L'!#REF!</definedName>
    <definedName name="BEx3IYAH2DEBFWO8F94H4MXE3RLY" localSheetId="5" hidden="1">'[3]AMI P &amp; L'!#REF!</definedName>
    <definedName name="BEx3IYAH2DEBFWO8F94H4MXE3RLY" localSheetId="8" hidden="1">'[3]AMI P &amp; L'!#REF!</definedName>
    <definedName name="BEx3IYAH2DEBFWO8F94H4MXE3RLY" localSheetId="17" hidden="1">'[3]AMI P &amp; L'!#REF!</definedName>
    <definedName name="BEx3IYAH2DEBFWO8F94H4MXE3RLY" localSheetId="6" hidden="1">'[3]AMI P &amp; L'!#REF!</definedName>
    <definedName name="BEx3IYAH2DEBFWO8F94H4MXE3RLY" localSheetId="1" hidden="1">'[3]AMI P &amp; L'!#REF!</definedName>
    <definedName name="BEx3IYAH2DEBFWO8F94H4MXE3RLY" localSheetId="12" hidden="1">'[3]AMI P &amp; L'!#REF!</definedName>
    <definedName name="BEx3IYAH2DEBFWO8F94H4MXE3RLY" localSheetId="4" hidden="1">'[3]AMI P &amp; L'!#REF!</definedName>
    <definedName name="BEx3IYAH2DEBFWO8F94H4MXE3RLY" localSheetId="13" hidden="1">'[3]AMI P &amp; L'!#REF!</definedName>
    <definedName name="BEx3IYAH2DEBFWO8F94H4MXE3RLY" localSheetId="18" hidden="1">'[3]AMI P &amp; L'!#REF!</definedName>
    <definedName name="BEx3IYAH2DEBFWO8F94H4MXE3RLY" hidden="1">'[3]AMI P &amp; L'!#REF!</definedName>
    <definedName name="BEx3IZXXSYEW50379N2EAFWO8DZV" localSheetId="3" hidden="1">'[3]AMI P &amp; L'!#REF!</definedName>
    <definedName name="BEx3IZXXSYEW50379N2EAFWO8DZV" localSheetId="10" hidden="1">'[3]AMI P &amp; L'!#REF!</definedName>
    <definedName name="BEx3IZXXSYEW50379N2EAFWO8DZV" localSheetId="9" hidden="1">'[3]AMI P &amp; L'!#REF!</definedName>
    <definedName name="BEx3IZXXSYEW50379N2EAFWO8DZV" localSheetId="14" hidden="1">'[3]AMI P &amp; L'!#REF!</definedName>
    <definedName name="BEx3IZXXSYEW50379N2EAFWO8DZV" localSheetId="16" hidden="1">'[3]AMI P &amp; L'!#REF!</definedName>
    <definedName name="BEx3IZXXSYEW50379N2EAFWO8DZV" localSheetId="5" hidden="1">'[3]AMI P &amp; L'!#REF!</definedName>
    <definedName name="BEx3IZXXSYEW50379N2EAFWO8DZV" localSheetId="8" hidden="1">'[3]AMI P &amp; L'!#REF!</definedName>
    <definedName name="BEx3IZXXSYEW50379N2EAFWO8DZV" localSheetId="17" hidden="1">'[3]AMI P &amp; L'!#REF!</definedName>
    <definedName name="BEx3IZXXSYEW50379N2EAFWO8DZV" localSheetId="6" hidden="1">'[3]AMI P &amp; L'!#REF!</definedName>
    <definedName name="BEx3IZXXSYEW50379N2EAFWO8DZV" localSheetId="1" hidden="1">'[3]AMI P &amp; L'!#REF!</definedName>
    <definedName name="BEx3IZXXSYEW50379N2EAFWO8DZV" localSheetId="12" hidden="1">'[3]AMI P &amp; L'!#REF!</definedName>
    <definedName name="BEx3IZXXSYEW50379N2EAFWO8DZV" localSheetId="4" hidden="1">'[3]AMI P &amp; L'!#REF!</definedName>
    <definedName name="BEx3IZXXSYEW50379N2EAFWO8DZV" localSheetId="13" hidden="1">'[3]AMI P &amp; L'!#REF!</definedName>
    <definedName name="BEx3IZXXSYEW50379N2EAFWO8DZV" localSheetId="18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3" hidden="1">'[3]AMI P &amp; L'!#REF!</definedName>
    <definedName name="BEx3K4EII7GU1CG0BN7UL15M6J8Z" localSheetId="10" hidden="1">'[3]AMI P &amp; L'!#REF!</definedName>
    <definedName name="BEx3K4EII7GU1CG0BN7UL15M6J8Z" localSheetId="9" hidden="1">'[3]AMI P &amp; L'!#REF!</definedName>
    <definedName name="BEx3K4EII7GU1CG0BN7UL15M6J8Z" localSheetId="14" hidden="1">'[3]AMI P &amp; L'!#REF!</definedName>
    <definedName name="BEx3K4EII7GU1CG0BN7UL15M6J8Z" localSheetId="16" hidden="1">'[3]AMI P &amp; L'!#REF!</definedName>
    <definedName name="BEx3K4EII7GU1CG0BN7UL15M6J8Z" localSheetId="5" hidden="1">'[3]AMI P &amp; L'!#REF!</definedName>
    <definedName name="BEx3K4EII7GU1CG0BN7UL15M6J8Z" localSheetId="8" hidden="1">'[3]AMI P &amp; L'!#REF!</definedName>
    <definedName name="BEx3K4EII7GU1CG0BN7UL15M6J8Z" localSheetId="17" hidden="1">'[3]AMI P &amp; L'!#REF!</definedName>
    <definedName name="BEx3K4EII7GU1CG0BN7UL15M6J8Z" localSheetId="6" hidden="1">'[3]AMI P &amp; L'!#REF!</definedName>
    <definedName name="BEx3K4EII7GU1CG0BN7UL15M6J8Z" localSheetId="1" hidden="1">'[3]AMI P &amp; L'!#REF!</definedName>
    <definedName name="BEx3K4EII7GU1CG0BN7UL15M6J8Z" localSheetId="12" hidden="1">'[3]AMI P &amp; L'!#REF!</definedName>
    <definedName name="BEx3K4EII7GU1CG0BN7UL15M6J8Z" localSheetId="4" hidden="1">'[3]AMI P &amp; L'!#REF!</definedName>
    <definedName name="BEx3K4EII7GU1CG0BN7UL15M6J8Z" localSheetId="13" hidden="1">'[3]AMI P &amp; L'!#REF!</definedName>
    <definedName name="BEx3K4EII7GU1CG0BN7UL15M6J8Z" localSheetId="18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HFTUPUPZJH4ER0RQ5CMQ7ZC" localSheetId="3" hidden="1">#REF!</definedName>
    <definedName name="BEx3KHFTUPUPZJH4ER0RQ5CMQ7ZC" localSheetId="10" hidden="1">#REF!</definedName>
    <definedName name="BEx3KHFTUPUPZJH4ER0RQ5CMQ7ZC" localSheetId="9" hidden="1">#REF!</definedName>
    <definedName name="BEx3KHFTUPUPZJH4ER0RQ5CMQ7ZC" localSheetId="14" hidden="1">#REF!</definedName>
    <definedName name="BEx3KHFTUPUPZJH4ER0RQ5CMQ7ZC" localSheetId="16" hidden="1">#REF!</definedName>
    <definedName name="BEx3KHFTUPUPZJH4ER0RQ5CMQ7ZC" localSheetId="5" hidden="1">#REF!</definedName>
    <definedName name="BEx3KHFTUPUPZJH4ER0RQ5CMQ7ZC" localSheetId="8" hidden="1">#REF!</definedName>
    <definedName name="BEx3KHFTUPUPZJH4ER0RQ5CMQ7ZC" localSheetId="17" hidden="1">#REF!</definedName>
    <definedName name="BEx3KHFTUPUPZJH4ER0RQ5CMQ7ZC" localSheetId="6" hidden="1">#REF!</definedName>
    <definedName name="BEx3KHFTUPUPZJH4ER0RQ5CMQ7ZC" localSheetId="1" hidden="1">#REF!</definedName>
    <definedName name="BEx3KHFTUPUPZJH4ER0RQ5CMQ7ZC" localSheetId="12" hidden="1">#REF!</definedName>
    <definedName name="BEx3KHFTUPUPZJH4ER0RQ5CMQ7ZC" localSheetId="4" hidden="1">#REF!</definedName>
    <definedName name="BEx3KHFTUPUPZJH4ER0RQ5CMQ7ZC" localSheetId="13" hidden="1">#REF!</definedName>
    <definedName name="BEx3KHFTUPUPZJH4ER0RQ5CMQ7ZC" localSheetId="18" hidden="1">#REF!</definedName>
    <definedName name="BEx3KHFTUPUPZJH4ER0RQ5CMQ7ZC" hidden="1">#REF!</definedName>
    <definedName name="BEx3KIXQYOGMPK4WJJAVBRX4NR28" localSheetId="3" hidden="1">'[3]AMI P &amp; L'!#REF!</definedName>
    <definedName name="BEx3KIXQYOGMPK4WJJAVBRX4NR28" localSheetId="10" hidden="1">'[3]AMI P &amp; L'!#REF!</definedName>
    <definedName name="BEx3KIXQYOGMPK4WJJAVBRX4NR28" localSheetId="9" hidden="1">'[3]AMI P &amp; L'!#REF!</definedName>
    <definedName name="BEx3KIXQYOGMPK4WJJAVBRX4NR28" localSheetId="14" hidden="1">'[3]AMI P &amp; L'!#REF!</definedName>
    <definedName name="BEx3KIXQYOGMPK4WJJAVBRX4NR28" localSheetId="16" hidden="1">'[3]AMI P &amp; L'!#REF!</definedName>
    <definedName name="BEx3KIXQYOGMPK4WJJAVBRX4NR28" localSheetId="5" hidden="1">'[3]AMI P &amp; L'!#REF!</definedName>
    <definedName name="BEx3KIXQYOGMPK4WJJAVBRX4NR28" localSheetId="8" hidden="1">'[3]AMI P &amp; L'!#REF!</definedName>
    <definedName name="BEx3KIXQYOGMPK4WJJAVBRX4NR28" localSheetId="17" hidden="1">'[3]AMI P &amp; L'!#REF!</definedName>
    <definedName name="BEx3KIXQYOGMPK4WJJAVBRX4NR28" localSheetId="6" hidden="1">'[3]AMI P &amp; L'!#REF!</definedName>
    <definedName name="BEx3KIXQYOGMPK4WJJAVBRX4NR28" localSheetId="1" hidden="1">'[3]AMI P &amp; L'!#REF!</definedName>
    <definedName name="BEx3KIXQYOGMPK4WJJAVBRX4NR28" localSheetId="12" hidden="1">'[3]AMI P &amp; L'!#REF!</definedName>
    <definedName name="BEx3KIXQYOGMPK4WJJAVBRX4NR28" localSheetId="4" hidden="1">'[3]AMI P &amp; L'!#REF!</definedName>
    <definedName name="BEx3KIXQYOGMPK4WJJAVBRX4NR28" localSheetId="13" hidden="1">'[3]AMI P &amp; L'!#REF!</definedName>
    <definedName name="BEx3KIXQYOGMPK4WJJAVBRX4NR28" localSheetId="18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TEN6GRE0LY9ZXOGB3AS8JU" localSheetId="3" hidden="1">#REF!</definedName>
    <definedName name="BEx3L4TEN6GRE0LY9ZXOGB3AS8JU" localSheetId="10" hidden="1">#REF!</definedName>
    <definedName name="BEx3L4TEN6GRE0LY9ZXOGB3AS8JU" localSheetId="9" hidden="1">#REF!</definedName>
    <definedName name="BEx3L4TEN6GRE0LY9ZXOGB3AS8JU" localSheetId="14" hidden="1">#REF!</definedName>
    <definedName name="BEx3L4TEN6GRE0LY9ZXOGB3AS8JU" localSheetId="16" hidden="1">#REF!</definedName>
    <definedName name="BEx3L4TEN6GRE0LY9ZXOGB3AS8JU" localSheetId="5" hidden="1">#REF!</definedName>
    <definedName name="BEx3L4TEN6GRE0LY9ZXOGB3AS8JU" localSheetId="8" hidden="1">#REF!</definedName>
    <definedName name="BEx3L4TEN6GRE0LY9ZXOGB3AS8JU" localSheetId="17" hidden="1">#REF!</definedName>
    <definedName name="BEx3L4TEN6GRE0LY9ZXOGB3AS8JU" localSheetId="6" hidden="1">#REF!</definedName>
    <definedName name="BEx3L4TEN6GRE0LY9ZXOGB3AS8JU" localSheetId="1" hidden="1">#REF!</definedName>
    <definedName name="BEx3L4TEN6GRE0LY9ZXOGB3AS8JU" localSheetId="12" hidden="1">#REF!</definedName>
    <definedName name="BEx3L4TEN6GRE0LY9ZXOGB3AS8JU" localSheetId="4" hidden="1">#REF!</definedName>
    <definedName name="BEx3L4TEN6GRE0LY9ZXOGB3AS8JU" localSheetId="13" hidden="1">#REF!</definedName>
    <definedName name="BEx3L4TEN6GRE0LY9ZXOGB3AS8JU" localSheetId="18" hidden="1">#REF!</definedName>
    <definedName name="BEx3L4TEN6GRE0LY9ZXOGB3AS8JU" hidden="1">#REF!</definedName>
    <definedName name="BEx3L4YQ0J7ZU0M5QM6YIPCEYC9K" localSheetId="3" hidden="1">'[3]AMI P &amp; L'!#REF!</definedName>
    <definedName name="BEx3L4YQ0J7ZU0M5QM6YIPCEYC9K" localSheetId="10" hidden="1">'[3]AMI P &amp; L'!#REF!</definedName>
    <definedName name="BEx3L4YQ0J7ZU0M5QM6YIPCEYC9K" localSheetId="9" hidden="1">'[3]AMI P &amp; L'!#REF!</definedName>
    <definedName name="BEx3L4YQ0J7ZU0M5QM6YIPCEYC9K" localSheetId="14" hidden="1">'[3]AMI P &amp; L'!#REF!</definedName>
    <definedName name="BEx3L4YQ0J7ZU0M5QM6YIPCEYC9K" localSheetId="16" hidden="1">'[3]AMI P &amp; L'!#REF!</definedName>
    <definedName name="BEx3L4YQ0J7ZU0M5QM6YIPCEYC9K" localSheetId="5" hidden="1">'[3]AMI P &amp; L'!#REF!</definedName>
    <definedName name="BEx3L4YQ0J7ZU0M5QM6YIPCEYC9K" localSheetId="8" hidden="1">'[3]AMI P &amp; L'!#REF!</definedName>
    <definedName name="BEx3L4YQ0J7ZU0M5QM6YIPCEYC9K" localSheetId="17" hidden="1">'[3]AMI P &amp; L'!#REF!</definedName>
    <definedName name="BEx3L4YQ0J7ZU0M5QM6YIPCEYC9K" localSheetId="6" hidden="1">'[3]AMI P &amp; L'!#REF!</definedName>
    <definedName name="BEx3L4YQ0J7ZU0M5QM6YIPCEYC9K" localSheetId="1" hidden="1">'[3]AMI P &amp; L'!#REF!</definedName>
    <definedName name="BEx3L4YQ0J7ZU0M5QM6YIPCEYC9K" localSheetId="12" hidden="1">'[3]AMI P &amp; L'!#REF!</definedName>
    <definedName name="BEx3L4YQ0J7ZU0M5QM6YIPCEYC9K" localSheetId="4" hidden="1">'[3]AMI P &amp; L'!#REF!</definedName>
    <definedName name="BEx3L4YQ0J7ZU0M5QM6YIPCEYC9K" localSheetId="13" hidden="1">'[3]AMI P &amp; L'!#REF!</definedName>
    <definedName name="BEx3L4YQ0J7ZU0M5QM6YIPCEYC9K" localSheetId="18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LANOTINBHAJ3AOID9T7Y05X" localSheetId="3" hidden="1">#REF!</definedName>
    <definedName name="BEx3LLANOTINBHAJ3AOID9T7Y05X" localSheetId="10" hidden="1">#REF!</definedName>
    <definedName name="BEx3LLANOTINBHAJ3AOID9T7Y05X" localSheetId="9" hidden="1">#REF!</definedName>
    <definedName name="BEx3LLANOTINBHAJ3AOID9T7Y05X" localSheetId="14" hidden="1">#REF!</definedName>
    <definedName name="BEx3LLANOTINBHAJ3AOID9T7Y05X" localSheetId="16" hidden="1">#REF!</definedName>
    <definedName name="BEx3LLANOTINBHAJ3AOID9T7Y05X" localSheetId="5" hidden="1">#REF!</definedName>
    <definedName name="BEx3LLANOTINBHAJ3AOID9T7Y05X" localSheetId="8" hidden="1">#REF!</definedName>
    <definedName name="BEx3LLANOTINBHAJ3AOID9T7Y05X" localSheetId="17" hidden="1">#REF!</definedName>
    <definedName name="BEx3LLANOTINBHAJ3AOID9T7Y05X" localSheetId="6" hidden="1">#REF!</definedName>
    <definedName name="BEx3LLANOTINBHAJ3AOID9T7Y05X" localSheetId="1" hidden="1">#REF!</definedName>
    <definedName name="BEx3LLANOTINBHAJ3AOID9T7Y05X" localSheetId="12" hidden="1">#REF!</definedName>
    <definedName name="BEx3LLANOTINBHAJ3AOID9T7Y05X" localSheetId="4" hidden="1">#REF!</definedName>
    <definedName name="BEx3LLANOTINBHAJ3AOID9T7Y05X" localSheetId="13" hidden="1">#REF!</definedName>
    <definedName name="BEx3LLANOTINBHAJ3AOID9T7Y05X" localSheetId="18" hidden="1">#REF!</definedName>
    <definedName name="BEx3LLANOTINBHAJ3AOID9T7Y05X" hidden="1">#REF!</definedName>
    <definedName name="BEx3LM1PR4Y7KINKMTMKR984GX8Q" hidden="1">'[2]Reco Sheet for Fcast'!$I$8:$J$8</definedName>
    <definedName name="BEx3LPCEZ1C0XEKNCM3YT09JWCUO" hidden="1">'[2]Reco Sheet for Fcast'!$I$10:$J$10</definedName>
    <definedName name="BEx3M1BZ3GQC6D7YTGDIT0JUJ9EC" localSheetId="3" hidden="1">#REF!</definedName>
    <definedName name="BEx3M1BZ3GQC6D7YTGDIT0JUJ9EC" localSheetId="10" hidden="1">#REF!</definedName>
    <definedName name="BEx3M1BZ3GQC6D7YTGDIT0JUJ9EC" localSheetId="9" hidden="1">#REF!</definedName>
    <definedName name="BEx3M1BZ3GQC6D7YTGDIT0JUJ9EC" localSheetId="14" hidden="1">#REF!</definedName>
    <definedName name="BEx3M1BZ3GQC6D7YTGDIT0JUJ9EC" localSheetId="16" hidden="1">#REF!</definedName>
    <definedName name="BEx3M1BZ3GQC6D7YTGDIT0JUJ9EC" localSheetId="5" hidden="1">#REF!</definedName>
    <definedName name="BEx3M1BZ3GQC6D7YTGDIT0JUJ9EC" localSheetId="8" hidden="1">#REF!</definedName>
    <definedName name="BEx3M1BZ3GQC6D7YTGDIT0JUJ9EC" localSheetId="17" hidden="1">#REF!</definedName>
    <definedName name="BEx3M1BZ3GQC6D7YTGDIT0JUJ9EC" localSheetId="6" hidden="1">#REF!</definedName>
    <definedName name="BEx3M1BZ3GQC6D7YTGDIT0JUJ9EC" localSheetId="1" hidden="1">#REF!</definedName>
    <definedName name="BEx3M1BZ3GQC6D7YTGDIT0JUJ9EC" localSheetId="12" hidden="1">#REF!</definedName>
    <definedName name="BEx3M1BZ3GQC6D7YTGDIT0JUJ9EC" localSheetId="4" hidden="1">#REF!</definedName>
    <definedName name="BEx3M1BZ3GQC6D7YTGDIT0JUJ9EC" localSheetId="13" hidden="1">#REF!</definedName>
    <definedName name="BEx3M1BZ3GQC6D7YTGDIT0JUJ9EC" localSheetId="18" hidden="1">#REF!</definedName>
    <definedName name="BEx3M1BZ3GQC6D7YTGDIT0JUJ9EC" hidden="1">#REF!</definedName>
    <definedName name="BEx3M1MR1K1NQD03H74BFWOK4MWQ" hidden="1">'[2]Reco Sheet for Fcast'!$F$15</definedName>
    <definedName name="BEx3M4H77MYUKOOD31H9F80NMVK8" hidden="1">'[2]Reco Sheet for Fcast'!$H$2:$I$2</definedName>
    <definedName name="BEx3M6VO0UGM4OO58SB94R6U0UKE" localSheetId="3" hidden="1">#REF!</definedName>
    <definedName name="BEx3M6VO0UGM4OO58SB94R6U0UKE" localSheetId="10" hidden="1">#REF!</definedName>
    <definedName name="BEx3M6VO0UGM4OO58SB94R6U0UKE" localSheetId="9" hidden="1">#REF!</definedName>
    <definedName name="BEx3M6VO0UGM4OO58SB94R6U0UKE" localSheetId="14" hidden="1">#REF!</definedName>
    <definedName name="BEx3M6VO0UGM4OO58SB94R6U0UKE" localSheetId="16" hidden="1">#REF!</definedName>
    <definedName name="BEx3M6VO0UGM4OO58SB94R6U0UKE" localSheetId="5" hidden="1">#REF!</definedName>
    <definedName name="BEx3M6VO0UGM4OO58SB94R6U0UKE" localSheetId="8" hidden="1">#REF!</definedName>
    <definedName name="BEx3M6VO0UGM4OO58SB94R6U0UKE" localSheetId="17" hidden="1">#REF!</definedName>
    <definedName name="BEx3M6VO0UGM4OO58SB94R6U0UKE" localSheetId="6" hidden="1">#REF!</definedName>
    <definedName name="BEx3M6VO0UGM4OO58SB94R6U0UKE" localSheetId="1" hidden="1">#REF!</definedName>
    <definedName name="BEx3M6VO0UGM4OO58SB94R6U0UKE" localSheetId="12" hidden="1">#REF!</definedName>
    <definedName name="BEx3M6VO0UGM4OO58SB94R6U0UKE" localSheetId="4" hidden="1">#REF!</definedName>
    <definedName name="BEx3M6VO0UGM4OO58SB94R6U0UKE" localSheetId="13" hidden="1">#REF!</definedName>
    <definedName name="BEx3M6VO0UGM4OO58SB94R6U0UKE" localSheetId="18" hidden="1">#REF!</definedName>
    <definedName name="BEx3M6VO0UGM4OO58SB94R6U0UKE" hidden="1">#REF!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MSAX474ABZKYQ7WBYQI19FN1" localSheetId="3" hidden="1">#REF!</definedName>
    <definedName name="BEx3MSAX474ABZKYQ7WBYQI19FN1" localSheetId="10" hidden="1">#REF!</definedName>
    <definedName name="BEx3MSAX474ABZKYQ7WBYQI19FN1" localSheetId="9" hidden="1">#REF!</definedName>
    <definedName name="BEx3MSAX474ABZKYQ7WBYQI19FN1" localSheetId="14" hidden="1">#REF!</definedName>
    <definedName name="BEx3MSAX474ABZKYQ7WBYQI19FN1" localSheetId="16" hidden="1">#REF!</definedName>
    <definedName name="BEx3MSAX474ABZKYQ7WBYQI19FN1" localSheetId="5" hidden="1">#REF!</definedName>
    <definedName name="BEx3MSAX474ABZKYQ7WBYQI19FN1" localSheetId="8" hidden="1">#REF!</definedName>
    <definedName name="BEx3MSAX474ABZKYQ7WBYQI19FN1" localSheetId="17" hidden="1">#REF!</definedName>
    <definedName name="BEx3MSAX474ABZKYQ7WBYQI19FN1" localSheetId="6" hidden="1">#REF!</definedName>
    <definedName name="BEx3MSAX474ABZKYQ7WBYQI19FN1" localSheetId="1" hidden="1">#REF!</definedName>
    <definedName name="BEx3MSAX474ABZKYQ7WBYQI19FN1" localSheetId="12" hidden="1">#REF!</definedName>
    <definedName name="BEx3MSAX474ABZKYQ7WBYQI19FN1" localSheetId="4" hidden="1">#REF!</definedName>
    <definedName name="BEx3MSAX474ABZKYQ7WBYQI19FN1" localSheetId="13" hidden="1">#REF!</definedName>
    <definedName name="BEx3MSAX474ABZKYQ7WBYQI19FN1" localSheetId="18" hidden="1">#REF!</definedName>
    <definedName name="BEx3MSAX474ABZKYQ7WBYQI19FN1" hidden="1">#REF!</definedName>
    <definedName name="BEx3N9JDP50MA4MMRXI6DO38SIEQ" localSheetId="3" hidden="1">#REF!</definedName>
    <definedName name="BEx3N9JDP50MA4MMRXI6DO38SIEQ" localSheetId="10" hidden="1">#REF!</definedName>
    <definedName name="BEx3N9JDP50MA4MMRXI6DO38SIEQ" localSheetId="9" hidden="1">#REF!</definedName>
    <definedName name="BEx3N9JDP50MA4MMRXI6DO38SIEQ" localSheetId="14" hidden="1">#REF!</definedName>
    <definedName name="BEx3N9JDP50MA4MMRXI6DO38SIEQ" localSheetId="16" hidden="1">#REF!</definedName>
    <definedName name="BEx3N9JDP50MA4MMRXI6DO38SIEQ" localSheetId="5" hidden="1">#REF!</definedName>
    <definedName name="BEx3N9JDP50MA4MMRXI6DO38SIEQ" localSheetId="8" hidden="1">#REF!</definedName>
    <definedName name="BEx3N9JDP50MA4MMRXI6DO38SIEQ" localSheetId="17" hidden="1">#REF!</definedName>
    <definedName name="BEx3N9JDP50MA4MMRXI6DO38SIEQ" localSheetId="6" hidden="1">#REF!</definedName>
    <definedName name="BEx3N9JDP50MA4MMRXI6DO38SIEQ" localSheetId="1" hidden="1">#REF!</definedName>
    <definedName name="BEx3N9JDP50MA4MMRXI6DO38SIEQ" localSheetId="12" hidden="1">#REF!</definedName>
    <definedName name="BEx3N9JDP50MA4MMRXI6DO38SIEQ" localSheetId="4" hidden="1">#REF!</definedName>
    <definedName name="BEx3N9JDP50MA4MMRXI6DO38SIEQ" localSheetId="13" hidden="1">#REF!</definedName>
    <definedName name="BEx3N9JDP50MA4MMRXI6DO38SIEQ" localSheetId="18" hidden="1">#REF!</definedName>
    <definedName name="BEx3N9JDP50MA4MMRXI6DO38SIEQ" hidden="1">#REF!</definedName>
    <definedName name="BEx3NBS83TP04EO9LQWM9XWO1JEV" localSheetId="3" hidden="1">'[5]Capital orders'!#REF!</definedName>
    <definedName name="BEx3NBS83TP04EO9LQWM9XWO1JEV" localSheetId="10" hidden="1">'[5]Capital orders'!#REF!</definedName>
    <definedName name="BEx3NBS83TP04EO9LQWM9XWO1JEV" localSheetId="9" hidden="1">'[5]Capital orders'!#REF!</definedName>
    <definedName name="BEx3NBS83TP04EO9LQWM9XWO1JEV" localSheetId="14" hidden="1">'[5]Capital orders'!#REF!</definedName>
    <definedName name="BEx3NBS83TP04EO9LQWM9XWO1JEV" localSheetId="16" hidden="1">'[5]Capital orders'!#REF!</definedName>
    <definedName name="BEx3NBS83TP04EO9LQWM9XWO1JEV" localSheetId="5" hidden="1">'[5]Capital orders'!#REF!</definedName>
    <definedName name="BEx3NBS83TP04EO9LQWM9XWO1JEV" localSheetId="8" hidden="1">'[5]Capital orders'!#REF!</definedName>
    <definedName name="BEx3NBS83TP04EO9LQWM9XWO1JEV" localSheetId="17" hidden="1">'[5]Capital orders'!#REF!</definedName>
    <definedName name="BEx3NBS83TP04EO9LQWM9XWO1JEV" localSheetId="6" hidden="1">'[5]Capital orders'!#REF!</definedName>
    <definedName name="BEx3NBS83TP04EO9LQWM9XWO1JEV" localSheetId="1" hidden="1">'[5]Capital orders'!#REF!</definedName>
    <definedName name="BEx3NBS83TP04EO9LQWM9XWO1JEV" localSheetId="12" hidden="1">'[5]Capital orders'!#REF!</definedName>
    <definedName name="BEx3NBS83TP04EO9LQWM9XWO1JEV" localSheetId="4" hidden="1">'[5]Capital orders'!#REF!</definedName>
    <definedName name="BEx3NBS83TP04EO9LQWM9XWO1JEV" localSheetId="13" hidden="1">'[5]Capital orders'!#REF!</definedName>
    <definedName name="BEx3NBS83TP04EO9LQWM9XWO1JEV" localSheetId="18" hidden="1">'[5]Capital orders'!#REF!</definedName>
    <definedName name="BEx3NBS83TP04EO9LQWM9XWO1JEV" hidden="1">'[5]Capital orders'!#REF!</definedName>
    <definedName name="BEx3NDL42HVLOSCW6X9BEOB0XN9F" localSheetId="3" hidden="1">#REF!</definedName>
    <definedName name="BEx3NDL42HVLOSCW6X9BEOB0XN9F" localSheetId="10" hidden="1">#REF!</definedName>
    <definedName name="BEx3NDL42HVLOSCW6X9BEOB0XN9F" localSheetId="9" hidden="1">#REF!</definedName>
    <definedName name="BEx3NDL42HVLOSCW6X9BEOB0XN9F" localSheetId="14" hidden="1">#REF!</definedName>
    <definedName name="BEx3NDL42HVLOSCW6X9BEOB0XN9F" localSheetId="16" hidden="1">#REF!</definedName>
    <definedName name="BEx3NDL42HVLOSCW6X9BEOB0XN9F" localSheetId="5" hidden="1">#REF!</definedName>
    <definedName name="BEx3NDL42HVLOSCW6X9BEOB0XN9F" localSheetId="8" hidden="1">#REF!</definedName>
    <definedName name="BEx3NDL42HVLOSCW6X9BEOB0XN9F" localSheetId="17" hidden="1">#REF!</definedName>
    <definedName name="BEx3NDL42HVLOSCW6X9BEOB0XN9F" localSheetId="6" hidden="1">#REF!</definedName>
    <definedName name="BEx3NDL42HVLOSCW6X9BEOB0XN9F" localSheetId="1" hidden="1">#REF!</definedName>
    <definedName name="BEx3NDL42HVLOSCW6X9BEOB0XN9F" localSheetId="12" hidden="1">#REF!</definedName>
    <definedName name="BEx3NDL42HVLOSCW6X9BEOB0XN9F" localSheetId="4" hidden="1">#REF!</definedName>
    <definedName name="BEx3NDL42HVLOSCW6X9BEOB0XN9F" localSheetId="13" hidden="1">#REF!</definedName>
    <definedName name="BEx3NDL42HVLOSCW6X9BEOB0XN9F" localSheetId="18" hidden="1">#REF!</definedName>
    <definedName name="BEx3NDL42HVLOSCW6X9BEOB0XN9F" hidden="1">#REF!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37KIVMTEXDNBMSQLK0KFCF6" localSheetId="3" hidden="1">#REF!</definedName>
    <definedName name="BEx3O37KIVMTEXDNBMSQLK0KFCF6" localSheetId="10" hidden="1">#REF!</definedName>
    <definedName name="BEx3O37KIVMTEXDNBMSQLK0KFCF6" localSheetId="9" hidden="1">#REF!</definedName>
    <definedName name="BEx3O37KIVMTEXDNBMSQLK0KFCF6" localSheetId="14" hidden="1">#REF!</definedName>
    <definedName name="BEx3O37KIVMTEXDNBMSQLK0KFCF6" localSheetId="16" hidden="1">#REF!</definedName>
    <definedName name="BEx3O37KIVMTEXDNBMSQLK0KFCF6" localSheetId="5" hidden="1">#REF!</definedName>
    <definedName name="BEx3O37KIVMTEXDNBMSQLK0KFCF6" localSheetId="8" hidden="1">#REF!</definedName>
    <definedName name="BEx3O37KIVMTEXDNBMSQLK0KFCF6" localSheetId="17" hidden="1">#REF!</definedName>
    <definedName name="BEx3O37KIVMTEXDNBMSQLK0KFCF6" localSheetId="6" hidden="1">#REF!</definedName>
    <definedName name="BEx3O37KIVMTEXDNBMSQLK0KFCF6" localSheetId="1" hidden="1">#REF!</definedName>
    <definedName name="BEx3O37KIVMTEXDNBMSQLK0KFCF6" localSheetId="12" hidden="1">#REF!</definedName>
    <definedName name="BEx3O37KIVMTEXDNBMSQLK0KFCF6" localSheetId="4" hidden="1">#REF!</definedName>
    <definedName name="BEx3O37KIVMTEXDNBMSQLK0KFCF6" localSheetId="13" hidden="1">#REF!</definedName>
    <definedName name="BEx3O37KIVMTEXDNBMSQLK0KFCF6" localSheetId="18" hidden="1">#REF!</definedName>
    <definedName name="BEx3O37KIVMTEXDNBMSQLK0KFCF6" hidden="1">#REF!</definedName>
    <definedName name="BEx3O85IKWARA6NCJOLRBRJFMEWW" localSheetId="3" hidden="1">'[3]AMI P &amp; L'!#REF!</definedName>
    <definedName name="BEx3O85IKWARA6NCJOLRBRJFMEWW" localSheetId="10" hidden="1">'[3]AMI P &amp; L'!#REF!</definedName>
    <definedName name="BEx3O85IKWARA6NCJOLRBRJFMEWW" localSheetId="9" hidden="1">'[3]AMI P &amp; L'!#REF!</definedName>
    <definedName name="BEx3O85IKWARA6NCJOLRBRJFMEWW" localSheetId="14" hidden="1">'[3]AMI P &amp; L'!#REF!</definedName>
    <definedName name="BEx3O85IKWARA6NCJOLRBRJFMEWW" localSheetId="16" hidden="1">'[3]AMI P &amp; L'!#REF!</definedName>
    <definedName name="BEx3O85IKWARA6NCJOLRBRJFMEWW" localSheetId="5" hidden="1">'[3]AMI P &amp; L'!#REF!</definedName>
    <definedName name="BEx3O85IKWARA6NCJOLRBRJFMEWW" localSheetId="8" hidden="1">'[3]AMI P &amp; L'!#REF!</definedName>
    <definedName name="BEx3O85IKWARA6NCJOLRBRJFMEWW" localSheetId="17" hidden="1">'[3]AMI P &amp; L'!#REF!</definedName>
    <definedName name="BEx3O85IKWARA6NCJOLRBRJFMEWW" localSheetId="6" hidden="1">'[3]AMI P &amp; L'!#REF!</definedName>
    <definedName name="BEx3O85IKWARA6NCJOLRBRJFMEWW" localSheetId="1" hidden="1">'[3]AMI P &amp; L'!#REF!</definedName>
    <definedName name="BEx3O85IKWARA6NCJOLRBRJFMEWW" localSheetId="12" hidden="1">'[3]AMI P &amp; L'!#REF!</definedName>
    <definedName name="BEx3O85IKWARA6NCJOLRBRJFMEWW" localSheetId="4" hidden="1">'[3]AMI P &amp; L'!#REF!</definedName>
    <definedName name="BEx3O85IKWARA6NCJOLRBRJFMEWW" localSheetId="13" hidden="1">'[3]AMI P &amp; L'!#REF!</definedName>
    <definedName name="BEx3O85IKWARA6NCJOLRBRJFMEWW" localSheetId="18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VDR9BY1SBRX3I92LJ228GPZ" localSheetId="3" hidden="1">#REF!</definedName>
    <definedName name="BEx3OVDR9BY1SBRX3I92LJ228GPZ" localSheetId="10" hidden="1">#REF!</definedName>
    <definedName name="BEx3OVDR9BY1SBRX3I92LJ228GPZ" localSheetId="9" hidden="1">#REF!</definedName>
    <definedName name="BEx3OVDR9BY1SBRX3I92LJ228GPZ" localSheetId="14" hidden="1">#REF!</definedName>
    <definedName name="BEx3OVDR9BY1SBRX3I92LJ228GPZ" localSheetId="16" hidden="1">#REF!</definedName>
    <definedName name="BEx3OVDR9BY1SBRX3I92LJ228GPZ" localSheetId="5" hidden="1">#REF!</definedName>
    <definedName name="BEx3OVDR9BY1SBRX3I92LJ228GPZ" localSheetId="8" hidden="1">#REF!</definedName>
    <definedName name="BEx3OVDR9BY1SBRX3I92LJ228GPZ" localSheetId="17" hidden="1">#REF!</definedName>
    <definedName name="BEx3OVDR9BY1SBRX3I92LJ228GPZ" localSheetId="6" hidden="1">#REF!</definedName>
    <definedName name="BEx3OVDR9BY1SBRX3I92LJ228GPZ" localSheetId="1" hidden="1">#REF!</definedName>
    <definedName name="BEx3OVDR9BY1SBRX3I92LJ228GPZ" localSheetId="12" hidden="1">#REF!</definedName>
    <definedName name="BEx3OVDR9BY1SBRX3I92LJ228GPZ" localSheetId="4" hidden="1">#REF!</definedName>
    <definedName name="BEx3OVDR9BY1SBRX3I92LJ228GPZ" localSheetId="13" hidden="1">#REF!</definedName>
    <definedName name="BEx3OVDR9BY1SBRX3I92LJ228GPZ" localSheetId="18" hidden="1">#REF!</definedName>
    <definedName name="BEx3OVDR9BY1SBRX3I92LJ228GPZ" hidden="1">#REF!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5U1E8DSCYITLNZG4FG813OR" localSheetId="3" hidden="1">'[5]Capital orders'!#REF!</definedName>
    <definedName name="BEx3Q5U1E8DSCYITLNZG4FG813OR" localSheetId="10" hidden="1">'[5]Capital orders'!#REF!</definedName>
    <definedName name="BEx3Q5U1E8DSCYITLNZG4FG813OR" localSheetId="9" hidden="1">'[5]Capital orders'!#REF!</definedName>
    <definedName name="BEx3Q5U1E8DSCYITLNZG4FG813OR" localSheetId="14" hidden="1">'[5]Capital orders'!#REF!</definedName>
    <definedName name="BEx3Q5U1E8DSCYITLNZG4FG813OR" localSheetId="16" hidden="1">'[5]Capital orders'!#REF!</definedName>
    <definedName name="BEx3Q5U1E8DSCYITLNZG4FG813OR" localSheetId="5" hidden="1">'[5]Capital orders'!#REF!</definedName>
    <definedName name="BEx3Q5U1E8DSCYITLNZG4FG813OR" localSheetId="8" hidden="1">'[5]Capital orders'!#REF!</definedName>
    <definedName name="BEx3Q5U1E8DSCYITLNZG4FG813OR" localSheetId="17" hidden="1">'[5]Capital orders'!#REF!</definedName>
    <definedName name="BEx3Q5U1E8DSCYITLNZG4FG813OR" localSheetId="6" hidden="1">'[5]Capital orders'!#REF!</definedName>
    <definedName name="BEx3Q5U1E8DSCYITLNZG4FG813OR" localSheetId="1" hidden="1">'[5]Capital orders'!#REF!</definedName>
    <definedName name="BEx3Q5U1E8DSCYITLNZG4FG813OR" localSheetId="12" hidden="1">'[5]Capital orders'!#REF!</definedName>
    <definedName name="BEx3Q5U1E8DSCYITLNZG4FG813OR" localSheetId="4" hidden="1">'[5]Capital orders'!#REF!</definedName>
    <definedName name="BEx3Q5U1E8DSCYITLNZG4FG813OR" localSheetId="13" hidden="1">'[5]Capital orders'!#REF!</definedName>
    <definedName name="BEx3Q5U1E8DSCYITLNZG4FG813OR" localSheetId="18" hidden="1">'[5]Capital orders'!#REF!</definedName>
    <definedName name="BEx3Q5U1E8DSCYITLNZG4FG813OR" hidden="1">'[5]Capital orders'!#REF!</definedName>
    <definedName name="BEx3Q7BZ9PUXK2RLIOFSIS9AHU1B" hidden="1">'[2]Reco Sheet for Fcast'!$F$9:$G$9</definedName>
    <definedName name="BEx3Q8J42S9VU6EAN2Y28MR6DF88" hidden="1">'[2]Reco Sheet for Fcast'!$I$9:$J$9</definedName>
    <definedName name="BEx3Q8TWT96JPOACM5LZ9LDNHRK2" localSheetId="3" hidden="1">#REF!</definedName>
    <definedName name="BEx3Q8TWT96JPOACM5LZ9LDNHRK2" localSheetId="10" hidden="1">#REF!</definedName>
    <definedName name="BEx3Q8TWT96JPOACM5LZ9LDNHRK2" localSheetId="9" hidden="1">#REF!</definedName>
    <definedName name="BEx3Q8TWT96JPOACM5LZ9LDNHRK2" localSheetId="14" hidden="1">#REF!</definedName>
    <definedName name="BEx3Q8TWT96JPOACM5LZ9LDNHRK2" localSheetId="16" hidden="1">#REF!</definedName>
    <definedName name="BEx3Q8TWT96JPOACM5LZ9LDNHRK2" localSheetId="5" hidden="1">#REF!</definedName>
    <definedName name="BEx3Q8TWT96JPOACM5LZ9LDNHRK2" localSheetId="8" hidden="1">#REF!</definedName>
    <definedName name="BEx3Q8TWT96JPOACM5LZ9LDNHRK2" localSheetId="17" hidden="1">#REF!</definedName>
    <definedName name="BEx3Q8TWT96JPOACM5LZ9LDNHRK2" localSheetId="6" hidden="1">#REF!</definedName>
    <definedName name="BEx3Q8TWT96JPOACM5LZ9LDNHRK2" localSheetId="1" hidden="1">#REF!</definedName>
    <definedName name="BEx3Q8TWT96JPOACM5LZ9LDNHRK2" localSheetId="12" hidden="1">#REF!</definedName>
    <definedName name="BEx3Q8TWT96JPOACM5LZ9LDNHRK2" localSheetId="4" hidden="1">#REF!</definedName>
    <definedName name="BEx3Q8TWT96JPOACM5LZ9LDNHRK2" localSheetId="13" hidden="1">#REF!</definedName>
    <definedName name="BEx3Q8TWT96JPOACM5LZ9LDNHRK2" localSheetId="18" hidden="1">#REF!</definedName>
    <definedName name="BEx3Q8TWT96JPOACM5LZ9LDNHRK2" hidden="1">#REF!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PGNBFAPHNWN14HP5HGBZUHY" localSheetId="3" hidden="1">#REF!</definedName>
    <definedName name="BEx3QPGNBFAPHNWN14HP5HGBZUHY" localSheetId="10" hidden="1">#REF!</definedName>
    <definedName name="BEx3QPGNBFAPHNWN14HP5HGBZUHY" localSheetId="9" hidden="1">#REF!</definedName>
    <definedName name="BEx3QPGNBFAPHNWN14HP5HGBZUHY" localSheetId="14" hidden="1">#REF!</definedName>
    <definedName name="BEx3QPGNBFAPHNWN14HP5HGBZUHY" localSheetId="16" hidden="1">#REF!</definedName>
    <definedName name="BEx3QPGNBFAPHNWN14HP5HGBZUHY" localSheetId="5" hidden="1">#REF!</definedName>
    <definedName name="BEx3QPGNBFAPHNWN14HP5HGBZUHY" localSheetId="8" hidden="1">#REF!</definedName>
    <definedName name="BEx3QPGNBFAPHNWN14HP5HGBZUHY" localSheetId="17" hidden="1">#REF!</definedName>
    <definedName name="BEx3QPGNBFAPHNWN14HP5HGBZUHY" localSheetId="6" hidden="1">#REF!</definedName>
    <definedName name="BEx3QPGNBFAPHNWN14HP5HGBZUHY" localSheetId="1" hidden="1">#REF!</definedName>
    <definedName name="BEx3QPGNBFAPHNWN14HP5HGBZUHY" localSheetId="12" hidden="1">#REF!</definedName>
    <definedName name="BEx3QPGNBFAPHNWN14HP5HGBZUHY" localSheetId="4" hidden="1">#REF!</definedName>
    <definedName name="BEx3QPGNBFAPHNWN14HP5HGBZUHY" localSheetId="13" hidden="1">#REF!</definedName>
    <definedName name="BEx3QPGNBFAPHNWN14HP5HGBZUHY" localSheetId="18" hidden="1">#REF!</definedName>
    <definedName name="BEx3QPGNBFAPHNWN14HP5HGBZUHY" hidden="1">#REF!</definedName>
    <definedName name="BEx3QR9D45DHW50VQ7Y3Q1AXPOB9" hidden="1">'[2]Reco Sheet for Fcast'!$F$10:$G$10</definedName>
    <definedName name="BEx3QS5SHLD7I8Y6BUT2B3IFFLDR" localSheetId="3" hidden="1">#REF!</definedName>
    <definedName name="BEx3QS5SHLD7I8Y6BUT2B3IFFLDR" localSheetId="10" hidden="1">#REF!</definedName>
    <definedName name="BEx3QS5SHLD7I8Y6BUT2B3IFFLDR" localSheetId="9" hidden="1">#REF!</definedName>
    <definedName name="BEx3QS5SHLD7I8Y6BUT2B3IFFLDR" localSheetId="14" hidden="1">#REF!</definedName>
    <definedName name="BEx3QS5SHLD7I8Y6BUT2B3IFFLDR" localSheetId="16" hidden="1">#REF!</definedName>
    <definedName name="BEx3QS5SHLD7I8Y6BUT2B3IFFLDR" localSheetId="5" hidden="1">#REF!</definedName>
    <definedName name="BEx3QS5SHLD7I8Y6BUT2B3IFFLDR" localSheetId="8" hidden="1">#REF!</definedName>
    <definedName name="BEx3QS5SHLD7I8Y6BUT2B3IFFLDR" localSheetId="17" hidden="1">#REF!</definedName>
    <definedName name="BEx3QS5SHLD7I8Y6BUT2B3IFFLDR" localSheetId="6" hidden="1">#REF!</definedName>
    <definedName name="BEx3QS5SHLD7I8Y6BUT2B3IFFLDR" localSheetId="1" hidden="1">#REF!</definedName>
    <definedName name="BEx3QS5SHLD7I8Y6BUT2B3IFFLDR" localSheetId="12" hidden="1">#REF!</definedName>
    <definedName name="BEx3QS5SHLD7I8Y6BUT2B3IFFLDR" localSheetId="4" hidden="1">#REF!</definedName>
    <definedName name="BEx3QS5SHLD7I8Y6BUT2B3IFFLDR" localSheetId="13" hidden="1">#REF!</definedName>
    <definedName name="BEx3QS5SHLD7I8Y6BUT2B3IFFLDR" localSheetId="18" hidden="1">#REF!</definedName>
    <definedName name="BEx3QS5SHLD7I8Y6BUT2B3IFFLDR" hidden="1">#REF!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6JNDZ5SKLXPE4E8AGJCT6XV" hidden="1">'[4]Bud Mth'!$I$10:$J$10</definedName>
    <definedName name="BEx3R81NFRO7M81VHVKOBFT0QBIL" hidden="1">'[2]Reco Sheet for Fcast'!$I$11:$J$11</definedName>
    <definedName name="BEx3RHC2ZD5UFS6QD4OPFCNNMWH1" localSheetId="3" hidden="1">'[3]AMI P &amp; L'!#REF!</definedName>
    <definedName name="BEx3RHC2ZD5UFS6QD4OPFCNNMWH1" localSheetId="10" hidden="1">'[3]AMI P &amp; L'!#REF!</definedName>
    <definedName name="BEx3RHC2ZD5UFS6QD4OPFCNNMWH1" localSheetId="9" hidden="1">'[3]AMI P &amp; L'!#REF!</definedName>
    <definedName name="BEx3RHC2ZD5UFS6QD4OPFCNNMWH1" localSheetId="14" hidden="1">'[3]AMI P &amp; L'!#REF!</definedName>
    <definedName name="BEx3RHC2ZD5UFS6QD4OPFCNNMWH1" localSheetId="16" hidden="1">'[3]AMI P &amp; L'!#REF!</definedName>
    <definedName name="BEx3RHC2ZD5UFS6QD4OPFCNNMWH1" localSheetId="5" hidden="1">'[3]AMI P &amp; L'!#REF!</definedName>
    <definedName name="BEx3RHC2ZD5UFS6QD4OPFCNNMWH1" localSheetId="8" hidden="1">'[3]AMI P &amp; L'!#REF!</definedName>
    <definedName name="BEx3RHC2ZD5UFS6QD4OPFCNNMWH1" localSheetId="17" hidden="1">'[3]AMI P &amp; L'!#REF!</definedName>
    <definedName name="BEx3RHC2ZD5UFS6QD4OPFCNNMWH1" localSheetId="6" hidden="1">'[3]AMI P &amp; L'!#REF!</definedName>
    <definedName name="BEx3RHC2ZD5UFS6QD4OPFCNNMWH1" localSheetId="1" hidden="1">'[3]AMI P &amp; L'!#REF!</definedName>
    <definedName name="BEx3RHC2ZD5UFS6QD4OPFCNNMWH1" localSheetId="12" hidden="1">'[3]AMI P &amp; L'!#REF!</definedName>
    <definedName name="BEx3RHC2ZD5UFS6QD4OPFCNNMWH1" localSheetId="4" hidden="1">'[3]AMI P &amp; L'!#REF!</definedName>
    <definedName name="BEx3RHC2ZD5UFS6QD4OPFCNNMWH1" localSheetId="13" hidden="1">'[3]AMI P &amp; L'!#REF!</definedName>
    <definedName name="BEx3RHC2ZD5UFS6QD4OPFCNNMWH1" localSheetId="18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6YJ4FSE6L232EC7JMBHL9LG" localSheetId="3" hidden="1">'[5]Capital orders'!#REF!</definedName>
    <definedName name="BEx3S6YJ4FSE6L232EC7JMBHL9LG" localSheetId="10" hidden="1">'[5]Capital orders'!#REF!</definedName>
    <definedName name="BEx3S6YJ4FSE6L232EC7JMBHL9LG" localSheetId="9" hidden="1">'[5]Capital orders'!#REF!</definedName>
    <definedName name="BEx3S6YJ4FSE6L232EC7JMBHL9LG" localSheetId="14" hidden="1">'[5]Capital orders'!#REF!</definedName>
    <definedName name="BEx3S6YJ4FSE6L232EC7JMBHL9LG" localSheetId="16" hidden="1">'[5]Capital orders'!#REF!</definedName>
    <definedName name="BEx3S6YJ4FSE6L232EC7JMBHL9LG" localSheetId="5" hidden="1">'[5]Capital orders'!#REF!</definedName>
    <definedName name="BEx3S6YJ4FSE6L232EC7JMBHL9LG" localSheetId="8" hidden="1">'[5]Capital orders'!#REF!</definedName>
    <definedName name="BEx3S6YJ4FSE6L232EC7JMBHL9LG" localSheetId="17" hidden="1">'[5]Capital orders'!#REF!</definedName>
    <definedName name="BEx3S6YJ4FSE6L232EC7JMBHL9LG" localSheetId="6" hidden="1">'[5]Capital orders'!#REF!</definedName>
    <definedName name="BEx3S6YJ4FSE6L232EC7JMBHL9LG" localSheetId="1" hidden="1">'[5]Capital orders'!#REF!</definedName>
    <definedName name="BEx3S6YJ4FSE6L232EC7JMBHL9LG" localSheetId="12" hidden="1">'[5]Capital orders'!#REF!</definedName>
    <definedName name="BEx3S6YJ4FSE6L232EC7JMBHL9LG" localSheetId="4" hidden="1">'[5]Capital orders'!#REF!</definedName>
    <definedName name="BEx3S6YJ4FSE6L232EC7JMBHL9LG" localSheetId="13" hidden="1">'[5]Capital orders'!#REF!</definedName>
    <definedName name="BEx3S6YJ4FSE6L232EC7JMBHL9LG" localSheetId="18" hidden="1">'[5]Capital orders'!#REF!</definedName>
    <definedName name="BEx3S6YJ4FSE6L232EC7JMBHL9LG" hidden="1">'[5]Capital orders'!#REF!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2FG1ZY4WZBQSPCTC91YU2YJ" localSheetId="3" hidden="1">#REF!</definedName>
    <definedName name="BEx3T2FG1ZY4WZBQSPCTC91YU2YJ" localSheetId="10" hidden="1">#REF!</definedName>
    <definedName name="BEx3T2FG1ZY4WZBQSPCTC91YU2YJ" localSheetId="9" hidden="1">#REF!</definedName>
    <definedName name="BEx3T2FG1ZY4WZBQSPCTC91YU2YJ" localSheetId="14" hidden="1">#REF!</definedName>
    <definedName name="BEx3T2FG1ZY4WZBQSPCTC91YU2YJ" localSheetId="16" hidden="1">#REF!</definedName>
    <definedName name="BEx3T2FG1ZY4WZBQSPCTC91YU2YJ" localSheetId="5" hidden="1">#REF!</definedName>
    <definedName name="BEx3T2FG1ZY4WZBQSPCTC91YU2YJ" localSheetId="8" hidden="1">#REF!</definedName>
    <definedName name="BEx3T2FG1ZY4WZBQSPCTC91YU2YJ" localSheetId="17" hidden="1">#REF!</definedName>
    <definedName name="BEx3T2FG1ZY4WZBQSPCTC91YU2YJ" localSheetId="6" hidden="1">#REF!</definedName>
    <definedName name="BEx3T2FG1ZY4WZBQSPCTC91YU2YJ" localSheetId="1" hidden="1">#REF!</definedName>
    <definedName name="BEx3T2FG1ZY4WZBQSPCTC91YU2YJ" localSheetId="12" hidden="1">#REF!</definedName>
    <definedName name="BEx3T2FG1ZY4WZBQSPCTC91YU2YJ" localSheetId="4" hidden="1">#REF!</definedName>
    <definedName name="BEx3T2FG1ZY4WZBQSPCTC91YU2YJ" localSheetId="13" hidden="1">#REF!</definedName>
    <definedName name="BEx3T2FG1ZY4WZBQSPCTC91YU2YJ" localSheetId="18" hidden="1">#REF!</definedName>
    <definedName name="BEx3T2FG1ZY4WZBQSPCTC91YU2YJ" hidden="1">#REF!</definedName>
    <definedName name="BEx3T4IZGK43ZE6V9H3KCE7P9PTV" localSheetId="3" hidden="1">#REF!</definedName>
    <definedName name="BEx3T4IZGK43ZE6V9H3KCE7P9PTV" localSheetId="10" hidden="1">#REF!</definedName>
    <definedName name="BEx3T4IZGK43ZE6V9H3KCE7P9PTV" localSheetId="9" hidden="1">#REF!</definedName>
    <definedName name="BEx3T4IZGK43ZE6V9H3KCE7P9PTV" localSheetId="14" hidden="1">#REF!</definedName>
    <definedName name="BEx3T4IZGK43ZE6V9H3KCE7P9PTV" localSheetId="16" hidden="1">#REF!</definedName>
    <definedName name="BEx3T4IZGK43ZE6V9H3KCE7P9PTV" localSheetId="5" hidden="1">#REF!</definedName>
    <definedName name="BEx3T4IZGK43ZE6V9H3KCE7P9PTV" localSheetId="8" hidden="1">#REF!</definedName>
    <definedName name="BEx3T4IZGK43ZE6V9H3KCE7P9PTV" localSheetId="17" hidden="1">#REF!</definedName>
    <definedName name="BEx3T4IZGK43ZE6V9H3KCE7P9PTV" localSheetId="6" hidden="1">#REF!</definedName>
    <definedName name="BEx3T4IZGK43ZE6V9H3KCE7P9PTV" localSheetId="1" hidden="1">#REF!</definedName>
    <definedName name="BEx3T4IZGK43ZE6V9H3KCE7P9PTV" localSheetId="12" hidden="1">#REF!</definedName>
    <definedName name="BEx3T4IZGK43ZE6V9H3KCE7P9PTV" localSheetId="4" hidden="1">#REF!</definedName>
    <definedName name="BEx3T4IZGK43ZE6V9H3KCE7P9PTV" localSheetId="13" hidden="1">#REF!</definedName>
    <definedName name="BEx3T4IZGK43ZE6V9H3KCE7P9PTV" localSheetId="18" hidden="1">#REF!</definedName>
    <definedName name="BEx3T4IZGK43ZE6V9H3KCE7P9PTV" hidden="1">#REF!</definedName>
    <definedName name="BEx3T6H1GANMM2I05ZEVPCP6MRU2" localSheetId="3" hidden="1">'[5]Capital orders'!#REF!</definedName>
    <definedName name="BEx3T6H1GANMM2I05ZEVPCP6MRU2" localSheetId="10" hidden="1">'[5]Capital orders'!#REF!</definedName>
    <definedName name="BEx3T6H1GANMM2I05ZEVPCP6MRU2" localSheetId="9" hidden="1">'[5]Capital orders'!#REF!</definedName>
    <definedName name="BEx3T6H1GANMM2I05ZEVPCP6MRU2" localSheetId="14" hidden="1">'[5]Capital orders'!#REF!</definedName>
    <definedName name="BEx3T6H1GANMM2I05ZEVPCP6MRU2" localSheetId="16" hidden="1">'[5]Capital orders'!#REF!</definedName>
    <definedName name="BEx3T6H1GANMM2I05ZEVPCP6MRU2" localSheetId="5" hidden="1">'[5]Capital orders'!#REF!</definedName>
    <definedName name="BEx3T6H1GANMM2I05ZEVPCP6MRU2" localSheetId="8" hidden="1">'[5]Capital orders'!#REF!</definedName>
    <definedName name="BEx3T6H1GANMM2I05ZEVPCP6MRU2" localSheetId="17" hidden="1">'[5]Capital orders'!#REF!</definedName>
    <definedName name="BEx3T6H1GANMM2I05ZEVPCP6MRU2" localSheetId="6" hidden="1">'[5]Capital orders'!#REF!</definedName>
    <definedName name="BEx3T6H1GANMM2I05ZEVPCP6MRU2" localSheetId="1" hidden="1">'[5]Capital orders'!#REF!</definedName>
    <definedName name="BEx3T6H1GANMM2I05ZEVPCP6MRU2" localSheetId="12" hidden="1">'[5]Capital orders'!#REF!</definedName>
    <definedName name="BEx3T6H1GANMM2I05ZEVPCP6MRU2" localSheetId="4" hidden="1">'[5]Capital orders'!#REF!</definedName>
    <definedName name="BEx3T6H1GANMM2I05ZEVPCP6MRU2" localSheetId="13" hidden="1">'[5]Capital orders'!#REF!</definedName>
    <definedName name="BEx3T6H1GANMM2I05ZEVPCP6MRU2" localSheetId="18" hidden="1">'[5]Capital orders'!#REF!</definedName>
    <definedName name="BEx3T6H1GANMM2I05ZEVPCP6MRU2" hidden="1">'[5]Capital orders'!#REF!</definedName>
    <definedName name="BEx3T6MJ1QDJ929WMUDVZ0O3UW0Y" hidden="1">'[2]Reco Sheet for Fcast'!$K$2</definedName>
    <definedName name="BEx3TL0EBCEEUJ1A7EWNJRIN2795" localSheetId="3" hidden="1">'[5]Capital orders'!#REF!</definedName>
    <definedName name="BEx3TL0EBCEEUJ1A7EWNJRIN2795" localSheetId="10" hidden="1">'[5]Capital orders'!#REF!</definedName>
    <definedName name="BEx3TL0EBCEEUJ1A7EWNJRIN2795" localSheetId="9" hidden="1">'[5]Capital orders'!#REF!</definedName>
    <definedName name="BEx3TL0EBCEEUJ1A7EWNJRIN2795" localSheetId="14" hidden="1">'[5]Capital orders'!#REF!</definedName>
    <definedName name="BEx3TL0EBCEEUJ1A7EWNJRIN2795" localSheetId="16" hidden="1">'[5]Capital orders'!#REF!</definedName>
    <definedName name="BEx3TL0EBCEEUJ1A7EWNJRIN2795" localSheetId="5" hidden="1">'[5]Capital orders'!#REF!</definedName>
    <definedName name="BEx3TL0EBCEEUJ1A7EWNJRIN2795" localSheetId="8" hidden="1">'[5]Capital orders'!#REF!</definedName>
    <definedName name="BEx3TL0EBCEEUJ1A7EWNJRIN2795" localSheetId="17" hidden="1">'[5]Capital orders'!#REF!</definedName>
    <definedName name="BEx3TL0EBCEEUJ1A7EWNJRIN2795" localSheetId="6" hidden="1">'[5]Capital orders'!#REF!</definedName>
    <definedName name="BEx3TL0EBCEEUJ1A7EWNJRIN2795" localSheetId="1" hidden="1">'[5]Capital orders'!#REF!</definedName>
    <definedName name="BEx3TL0EBCEEUJ1A7EWNJRIN2795" localSheetId="12" hidden="1">'[5]Capital orders'!#REF!</definedName>
    <definedName name="BEx3TL0EBCEEUJ1A7EWNJRIN2795" localSheetId="4" hidden="1">'[5]Capital orders'!#REF!</definedName>
    <definedName name="BEx3TL0EBCEEUJ1A7EWNJRIN2795" localSheetId="13" hidden="1">'[5]Capital orders'!#REF!</definedName>
    <definedName name="BEx3TL0EBCEEUJ1A7EWNJRIN2795" localSheetId="18" hidden="1">'[5]Capital orders'!#REF!</definedName>
    <definedName name="BEx3TL0EBCEEUJ1A7EWNJRIN2795" hidden="1">'[5]Capital orders'!#REF!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IWG5S3MUHEHHUE1B2LKH0R" localSheetId="3" hidden="1">#REF!</definedName>
    <definedName name="BEx3UKIWG5S3MUHEHHUE1B2LKH0R" localSheetId="10" hidden="1">#REF!</definedName>
    <definedName name="BEx3UKIWG5S3MUHEHHUE1B2LKH0R" localSheetId="9" hidden="1">#REF!</definedName>
    <definedName name="BEx3UKIWG5S3MUHEHHUE1B2LKH0R" localSheetId="14" hidden="1">#REF!</definedName>
    <definedName name="BEx3UKIWG5S3MUHEHHUE1B2LKH0R" localSheetId="16" hidden="1">#REF!</definedName>
    <definedName name="BEx3UKIWG5S3MUHEHHUE1B2LKH0R" localSheetId="5" hidden="1">#REF!</definedName>
    <definedName name="BEx3UKIWG5S3MUHEHHUE1B2LKH0R" localSheetId="8" hidden="1">#REF!</definedName>
    <definedName name="BEx3UKIWG5S3MUHEHHUE1B2LKH0R" localSheetId="17" hidden="1">#REF!</definedName>
    <definedName name="BEx3UKIWG5S3MUHEHHUE1B2LKH0R" localSheetId="6" hidden="1">#REF!</definedName>
    <definedName name="BEx3UKIWG5S3MUHEHHUE1B2LKH0R" localSheetId="1" hidden="1">#REF!</definedName>
    <definedName name="BEx3UKIWG5S3MUHEHHUE1B2LKH0R" localSheetId="12" hidden="1">#REF!</definedName>
    <definedName name="BEx3UKIWG5S3MUHEHHUE1B2LKH0R" localSheetId="4" hidden="1">#REF!</definedName>
    <definedName name="BEx3UKIWG5S3MUHEHHUE1B2LKH0R" localSheetId="13" hidden="1">#REF!</definedName>
    <definedName name="BEx3UKIWG5S3MUHEHHUE1B2LKH0R" localSheetId="18" hidden="1">#REF!</definedName>
    <definedName name="BEx3UKIWG5S3MUHEHHUE1B2LKH0R" hidden="1">#REF!</definedName>
    <definedName name="BEx3UKOCOQG7S1YQ436S997K1KWV" hidden="1">'[2]Reco Sheet for Fcast'!$I$6:$J$6</definedName>
    <definedName name="BEx3UM0THK7XHBY53ADQX650TQR3" localSheetId="3" hidden="1">'[5]Capital orders'!#REF!</definedName>
    <definedName name="BEx3UM0THK7XHBY53ADQX650TQR3" localSheetId="10" hidden="1">'[5]Capital orders'!#REF!</definedName>
    <definedName name="BEx3UM0THK7XHBY53ADQX650TQR3" localSheetId="9" hidden="1">'[5]Capital orders'!#REF!</definedName>
    <definedName name="BEx3UM0THK7XHBY53ADQX650TQR3" localSheetId="14" hidden="1">'[5]Capital orders'!#REF!</definedName>
    <definedName name="BEx3UM0THK7XHBY53ADQX650TQR3" localSheetId="16" hidden="1">'[5]Capital orders'!#REF!</definedName>
    <definedName name="BEx3UM0THK7XHBY53ADQX650TQR3" localSheetId="5" hidden="1">'[5]Capital orders'!#REF!</definedName>
    <definedName name="BEx3UM0THK7XHBY53ADQX650TQR3" localSheetId="8" hidden="1">'[5]Capital orders'!#REF!</definedName>
    <definedName name="BEx3UM0THK7XHBY53ADQX650TQR3" localSheetId="17" hidden="1">'[5]Capital orders'!#REF!</definedName>
    <definedName name="BEx3UM0THK7XHBY53ADQX650TQR3" localSheetId="6" hidden="1">'[5]Capital orders'!#REF!</definedName>
    <definedName name="BEx3UM0THK7XHBY53ADQX650TQR3" localSheetId="1" hidden="1">'[5]Capital orders'!#REF!</definedName>
    <definedName name="BEx3UM0THK7XHBY53ADQX650TQR3" localSheetId="12" hidden="1">'[5]Capital orders'!#REF!</definedName>
    <definedName name="BEx3UM0THK7XHBY53ADQX650TQR3" localSheetId="4" hidden="1">'[5]Capital orders'!#REF!</definedName>
    <definedName name="BEx3UM0THK7XHBY53ADQX650TQR3" localSheetId="13" hidden="1">'[5]Capital orders'!#REF!</definedName>
    <definedName name="BEx3UM0THK7XHBY53ADQX650TQR3" localSheetId="18" hidden="1">'[5]Capital orders'!#REF!</definedName>
    <definedName name="BEx3UM0THK7XHBY53ADQX650TQR3" hidden="1">'[5]Capital orders'!#REF!</definedName>
    <definedName name="BEx3UO4CSA2W3UIZSAB83N5MOYUI" localSheetId="3" hidden="1">#REF!</definedName>
    <definedName name="BEx3UO4CSA2W3UIZSAB83N5MOYUI" localSheetId="10" hidden="1">#REF!</definedName>
    <definedName name="BEx3UO4CSA2W3UIZSAB83N5MOYUI" localSheetId="9" hidden="1">#REF!</definedName>
    <definedName name="BEx3UO4CSA2W3UIZSAB83N5MOYUI" localSheetId="14" hidden="1">#REF!</definedName>
    <definedName name="BEx3UO4CSA2W3UIZSAB83N5MOYUI" localSheetId="16" hidden="1">#REF!</definedName>
    <definedName name="BEx3UO4CSA2W3UIZSAB83N5MOYUI" localSheetId="5" hidden="1">#REF!</definedName>
    <definedName name="BEx3UO4CSA2W3UIZSAB83N5MOYUI" localSheetId="8" hidden="1">#REF!</definedName>
    <definedName name="BEx3UO4CSA2W3UIZSAB83N5MOYUI" localSheetId="17" hidden="1">#REF!</definedName>
    <definedName name="BEx3UO4CSA2W3UIZSAB83N5MOYUI" localSheetId="6" hidden="1">#REF!</definedName>
    <definedName name="BEx3UO4CSA2W3UIZSAB83N5MOYUI" localSheetId="1" hidden="1">#REF!</definedName>
    <definedName name="BEx3UO4CSA2W3UIZSAB83N5MOYUI" localSheetId="12" hidden="1">#REF!</definedName>
    <definedName name="BEx3UO4CSA2W3UIZSAB83N5MOYUI" localSheetId="4" hidden="1">#REF!</definedName>
    <definedName name="BEx3UO4CSA2W3UIZSAB83N5MOYUI" localSheetId="13" hidden="1">#REF!</definedName>
    <definedName name="BEx3UO4CSA2W3UIZSAB83N5MOYUI" localSheetId="18" hidden="1">#REF!</definedName>
    <definedName name="BEx3UO4CSA2W3UIZSAB83N5MOYUI" hidden="1">#REF!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7VA3047K0O5EFD2ACSAEWD6C" localSheetId="3" hidden="1">#REF!</definedName>
    <definedName name="BEx57VA3047K0O5EFD2ACSAEWD6C" localSheetId="10" hidden="1">#REF!</definedName>
    <definedName name="BEx57VA3047K0O5EFD2ACSAEWD6C" localSheetId="9" hidden="1">#REF!</definedName>
    <definedName name="BEx57VA3047K0O5EFD2ACSAEWD6C" localSheetId="14" hidden="1">#REF!</definedName>
    <definedName name="BEx57VA3047K0O5EFD2ACSAEWD6C" localSheetId="16" hidden="1">#REF!</definedName>
    <definedName name="BEx57VA3047K0O5EFD2ACSAEWD6C" localSheetId="5" hidden="1">#REF!</definedName>
    <definedName name="BEx57VA3047K0O5EFD2ACSAEWD6C" localSheetId="8" hidden="1">#REF!</definedName>
    <definedName name="BEx57VA3047K0O5EFD2ACSAEWD6C" localSheetId="17" hidden="1">#REF!</definedName>
    <definedName name="BEx57VA3047K0O5EFD2ACSAEWD6C" localSheetId="6" hidden="1">#REF!</definedName>
    <definedName name="BEx57VA3047K0O5EFD2ACSAEWD6C" localSheetId="1" hidden="1">#REF!</definedName>
    <definedName name="BEx57VA3047K0O5EFD2ACSAEWD6C" localSheetId="12" hidden="1">#REF!</definedName>
    <definedName name="BEx57VA3047K0O5EFD2ACSAEWD6C" localSheetId="4" hidden="1">#REF!</definedName>
    <definedName name="BEx57VA3047K0O5EFD2ACSAEWD6C" localSheetId="13" hidden="1">#REF!</definedName>
    <definedName name="BEx57VA3047K0O5EFD2ACSAEWD6C" localSheetId="18" hidden="1">#REF!</definedName>
    <definedName name="BEx57VA3047K0O5EFD2ACSAEWD6C" hidden="1">#REF!</definedName>
    <definedName name="BEx587EYSS57E3PI8DT973HLJM9E" hidden="1">'[2]Reco Sheet for Fcast'!$I$11:$J$11</definedName>
    <definedName name="BEx587KFQ3VKCOCY1SA5F24PQGUI" hidden="1">'[2]Reco Sheet for Fcast'!$F$11:$G$11</definedName>
    <definedName name="BEx589O00VWB2CRMRCLO3I5IX5HO" localSheetId="3" hidden="1">#REF!</definedName>
    <definedName name="BEx589O00VWB2CRMRCLO3I5IX5HO" localSheetId="10" hidden="1">#REF!</definedName>
    <definedName name="BEx589O00VWB2CRMRCLO3I5IX5HO" localSheetId="9" hidden="1">#REF!</definedName>
    <definedName name="BEx589O00VWB2CRMRCLO3I5IX5HO" localSheetId="14" hidden="1">#REF!</definedName>
    <definedName name="BEx589O00VWB2CRMRCLO3I5IX5HO" localSheetId="16" hidden="1">#REF!</definedName>
    <definedName name="BEx589O00VWB2CRMRCLO3I5IX5HO" localSheetId="5" hidden="1">#REF!</definedName>
    <definedName name="BEx589O00VWB2CRMRCLO3I5IX5HO" localSheetId="8" hidden="1">#REF!</definedName>
    <definedName name="BEx589O00VWB2CRMRCLO3I5IX5HO" localSheetId="17" hidden="1">#REF!</definedName>
    <definedName name="BEx589O00VWB2CRMRCLO3I5IX5HO" localSheetId="6" hidden="1">#REF!</definedName>
    <definedName name="BEx589O00VWB2CRMRCLO3I5IX5HO" localSheetId="1" hidden="1">#REF!</definedName>
    <definedName name="BEx589O00VWB2CRMRCLO3I5IX5HO" localSheetId="12" hidden="1">#REF!</definedName>
    <definedName name="BEx589O00VWB2CRMRCLO3I5IX5HO" localSheetId="4" hidden="1">#REF!</definedName>
    <definedName name="BEx589O00VWB2CRMRCLO3I5IX5HO" localSheetId="13" hidden="1">#REF!</definedName>
    <definedName name="BEx589O00VWB2CRMRCLO3I5IX5HO" localSheetId="18" hidden="1">#REF!</definedName>
    <definedName name="BEx589O00VWB2CRMRCLO3I5IX5HO" hidden="1">#REF!</definedName>
    <definedName name="BEx58O780PQ05NF0Z1SKKRB3N099" hidden="1">'[2]Reco Sheet for Fcast'!$F$7:$G$7</definedName>
    <definedName name="BEx58XHO7ZULLF2EUD7YIS0MGQJ5" localSheetId="3" hidden="1">'[3]AMI P &amp; L'!#REF!</definedName>
    <definedName name="BEx58XHO7ZULLF2EUD7YIS0MGQJ5" localSheetId="10" hidden="1">'[3]AMI P &amp; L'!#REF!</definedName>
    <definedName name="BEx58XHO7ZULLF2EUD7YIS0MGQJ5" localSheetId="9" hidden="1">'[3]AMI P &amp; L'!#REF!</definedName>
    <definedName name="BEx58XHO7ZULLF2EUD7YIS0MGQJ5" localSheetId="14" hidden="1">'[3]AMI P &amp; L'!#REF!</definedName>
    <definedName name="BEx58XHO7ZULLF2EUD7YIS0MGQJ5" localSheetId="16" hidden="1">'[3]AMI P &amp; L'!#REF!</definedName>
    <definedName name="BEx58XHO7ZULLF2EUD7YIS0MGQJ5" localSheetId="5" hidden="1">'[3]AMI P &amp; L'!#REF!</definedName>
    <definedName name="BEx58XHO7ZULLF2EUD7YIS0MGQJ5" localSheetId="8" hidden="1">'[3]AMI P &amp; L'!#REF!</definedName>
    <definedName name="BEx58XHO7ZULLF2EUD7YIS0MGQJ5" localSheetId="17" hidden="1">'[3]AMI P &amp; L'!#REF!</definedName>
    <definedName name="BEx58XHO7ZULLF2EUD7YIS0MGQJ5" localSheetId="6" hidden="1">'[3]AMI P &amp; L'!#REF!</definedName>
    <definedName name="BEx58XHO7ZULLF2EUD7YIS0MGQJ5" localSheetId="1" hidden="1">'[3]AMI P &amp; L'!#REF!</definedName>
    <definedName name="BEx58XHO7ZULLF2EUD7YIS0MGQJ5" localSheetId="12" hidden="1">'[3]AMI P &amp; L'!#REF!</definedName>
    <definedName name="BEx58XHO7ZULLF2EUD7YIS0MGQJ5" localSheetId="4" hidden="1">'[3]AMI P &amp; L'!#REF!</definedName>
    <definedName name="BEx58XHO7ZULLF2EUD7YIS0MGQJ5" localSheetId="13" hidden="1">'[3]AMI P &amp; L'!#REF!</definedName>
    <definedName name="BEx58XHO7ZULLF2EUD7YIS0MGQJ5" localSheetId="18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AZ7IMWYQU6DW5MVTLDMFU8X" localSheetId="3" hidden="1">#REF!</definedName>
    <definedName name="BEx59AZ7IMWYQU6DW5MVTLDMFU8X" localSheetId="10" hidden="1">#REF!</definedName>
    <definedName name="BEx59AZ7IMWYQU6DW5MVTLDMFU8X" localSheetId="9" hidden="1">#REF!</definedName>
    <definedName name="BEx59AZ7IMWYQU6DW5MVTLDMFU8X" localSheetId="14" hidden="1">#REF!</definedName>
    <definedName name="BEx59AZ7IMWYQU6DW5MVTLDMFU8X" localSheetId="16" hidden="1">#REF!</definedName>
    <definedName name="BEx59AZ7IMWYQU6DW5MVTLDMFU8X" localSheetId="5" hidden="1">#REF!</definedName>
    <definedName name="BEx59AZ7IMWYQU6DW5MVTLDMFU8X" localSheetId="8" hidden="1">#REF!</definedName>
    <definedName name="BEx59AZ7IMWYQU6DW5MVTLDMFU8X" localSheetId="17" hidden="1">#REF!</definedName>
    <definedName name="BEx59AZ7IMWYQU6DW5MVTLDMFU8X" localSheetId="6" hidden="1">#REF!</definedName>
    <definedName name="BEx59AZ7IMWYQU6DW5MVTLDMFU8X" localSheetId="1" hidden="1">#REF!</definedName>
    <definedName name="BEx59AZ7IMWYQU6DW5MVTLDMFU8X" localSheetId="12" hidden="1">#REF!</definedName>
    <definedName name="BEx59AZ7IMWYQU6DW5MVTLDMFU8X" localSheetId="4" hidden="1">#REF!</definedName>
    <definedName name="BEx59AZ7IMWYQU6DW5MVTLDMFU8X" localSheetId="13" hidden="1">#REF!</definedName>
    <definedName name="BEx59AZ7IMWYQU6DW5MVTLDMFU8X" localSheetId="18" hidden="1">#REF!</definedName>
    <definedName name="BEx59AZ7IMWYQU6DW5MVTLDMFU8X" hidden="1">#REF!</definedName>
    <definedName name="BEx59BA1KH3RG6K1LHL7YS2VB79N" hidden="1">'[2]Reco Sheet for Fcast'!$F$11:$G$11</definedName>
    <definedName name="BEx59E9WABJP2TN71QAIKK79HPK9" hidden="1">'[2]Reco Sheet for Fcast'!$I$8:$J$8</definedName>
    <definedName name="BEx59K9PRQRQS5W70KVXXEIH3Q9E" localSheetId="3" hidden="1">#REF!</definedName>
    <definedName name="BEx59K9PRQRQS5W70KVXXEIH3Q9E" localSheetId="10" hidden="1">#REF!</definedName>
    <definedName name="BEx59K9PRQRQS5W70KVXXEIH3Q9E" localSheetId="9" hidden="1">#REF!</definedName>
    <definedName name="BEx59K9PRQRQS5W70KVXXEIH3Q9E" localSheetId="14" hidden="1">#REF!</definedName>
    <definedName name="BEx59K9PRQRQS5W70KVXXEIH3Q9E" localSheetId="16" hidden="1">#REF!</definedName>
    <definedName name="BEx59K9PRQRQS5W70KVXXEIH3Q9E" localSheetId="5" hidden="1">#REF!</definedName>
    <definedName name="BEx59K9PRQRQS5W70KVXXEIH3Q9E" localSheetId="8" hidden="1">#REF!</definedName>
    <definedName name="BEx59K9PRQRQS5W70KVXXEIH3Q9E" localSheetId="17" hidden="1">#REF!</definedName>
    <definedName name="BEx59K9PRQRQS5W70KVXXEIH3Q9E" localSheetId="6" hidden="1">#REF!</definedName>
    <definedName name="BEx59K9PRQRQS5W70KVXXEIH3Q9E" localSheetId="1" hidden="1">#REF!</definedName>
    <definedName name="BEx59K9PRQRQS5W70KVXXEIH3Q9E" localSheetId="12" hidden="1">#REF!</definedName>
    <definedName name="BEx59K9PRQRQS5W70KVXXEIH3Q9E" localSheetId="4" hidden="1">#REF!</definedName>
    <definedName name="BEx59K9PRQRQS5W70KVXXEIH3Q9E" localSheetId="13" hidden="1">#REF!</definedName>
    <definedName name="BEx59K9PRQRQS5W70KVXXEIH3Q9E" localSheetId="18" hidden="1">#REF!</definedName>
    <definedName name="BEx59K9PRQRQS5W70KVXXEIH3Q9E" hidden="1">#REF!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3" hidden="1">'[3]AMI P &amp; L'!#REF!</definedName>
    <definedName name="BEx5BHSQ42B50IU1TEQFUXFX9XQD" localSheetId="10" hidden="1">'[3]AMI P &amp; L'!#REF!</definedName>
    <definedName name="BEx5BHSQ42B50IU1TEQFUXFX9XQD" localSheetId="9" hidden="1">'[3]AMI P &amp; L'!#REF!</definedName>
    <definedName name="BEx5BHSQ42B50IU1TEQFUXFX9XQD" localSheetId="14" hidden="1">'[3]AMI P &amp; L'!#REF!</definedName>
    <definedName name="BEx5BHSQ42B50IU1TEQFUXFX9XQD" localSheetId="16" hidden="1">'[3]AMI P &amp; L'!#REF!</definedName>
    <definedName name="BEx5BHSQ42B50IU1TEQFUXFX9XQD" localSheetId="5" hidden="1">'[3]AMI P &amp; L'!#REF!</definedName>
    <definedName name="BEx5BHSQ42B50IU1TEQFUXFX9XQD" localSheetId="8" hidden="1">'[3]AMI P &amp; L'!#REF!</definedName>
    <definedName name="BEx5BHSQ42B50IU1TEQFUXFX9XQD" localSheetId="17" hidden="1">'[3]AMI P &amp; L'!#REF!</definedName>
    <definedName name="BEx5BHSQ42B50IU1TEQFUXFX9XQD" localSheetId="6" hidden="1">'[3]AMI P &amp; L'!#REF!</definedName>
    <definedName name="BEx5BHSQ42B50IU1TEQFUXFX9XQD" localSheetId="1" hidden="1">'[3]AMI P &amp; L'!#REF!</definedName>
    <definedName name="BEx5BHSQ42B50IU1TEQFUXFX9XQD" localSheetId="12" hidden="1">'[3]AMI P &amp; L'!#REF!</definedName>
    <definedName name="BEx5BHSQ42B50IU1TEQFUXFX9XQD" localSheetId="4" hidden="1">'[3]AMI P &amp; L'!#REF!</definedName>
    <definedName name="BEx5BHSQ42B50IU1TEQFUXFX9XQD" localSheetId="13" hidden="1">'[3]AMI P &amp; L'!#REF!</definedName>
    <definedName name="BEx5BHSQ42B50IU1TEQFUXFX9XQD" localSheetId="18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RE14A35NO42BCK912IP8Y6G" localSheetId="3" hidden="1">#REF!</definedName>
    <definedName name="BEx5BRE14A35NO42BCK912IP8Y6G" localSheetId="10" hidden="1">#REF!</definedName>
    <definedName name="BEx5BRE14A35NO42BCK912IP8Y6G" localSheetId="9" hidden="1">#REF!</definedName>
    <definedName name="BEx5BRE14A35NO42BCK912IP8Y6G" localSheetId="14" hidden="1">#REF!</definedName>
    <definedName name="BEx5BRE14A35NO42BCK912IP8Y6G" localSheetId="16" hidden="1">#REF!</definedName>
    <definedName name="BEx5BRE14A35NO42BCK912IP8Y6G" localSheetId="5" hidden="1">#REF!</definedName>
    <definedName name="BEx5BRE14A35NO42BCK912IP8Y6G" localSheetId="8" hidden="1">#REF!</definedName>
    <definedName name="BEx5BRE14A35NO42BCK912IP8Y6G" localSheetId="17" hidden="1">#REF!</definedName>
    <definedName name="BEx5BRE14A35NO42BCK912IP8Y6G" localSheetId="6" hidden="1">#REF!</definedName>
    <definedName name="BEx5BRE14A35NO42BCK912IP8Y6G" localSheetId="1" hidden="1">#REF!</definedName>
    <definedName name="BEx5BRE14A35NO42BCK912IP8Y6G" localSheetId="12" hidden="1">#REF!</definedName>
    <definedName name="BEx5BRE14A35NO42BCK912IP8Y6G" localSheetId="4" hidden="1">#REF!</definedName>
    <definedName name="BEx5BRE14A35NO42BCK912IP8Y6G" localSheetId="13" hidden="1">#REF!</definedName>
    <definedName name="BEx5BRE14A35NO42BCK912IP8Y6G" localSheetId="18" hidden="1">#REF!</definedName>
    <definedName name="BEx5BRE14A35NO42BCK912IP8Y6G" hidden="1">#REF!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3" hidden="1">'[3]AMI P &amp; L'!#REF!</definedName>
    <definedName name="BEx5CFYQ0F1Z6P8SCVJ0I3UPVFE4" localSheetId="10" hidden="1">'[3]AMI P &amp; L'!#REF!</definedName>
    <definedName name="BEx5CFYQ0F1Z6P8SCVJ0I3UPVFE4" localSheetId="9" hidden="1">'[3]AMI P &amp; L'!#REF!</definedName>
    <definedName name="BEx5CFYQ0F1Z6P8SCVJ0I3UPVFE4" localSheetId="14" hidden="1">'[3]AMI P &amp; L'!#REF!</definedName>
    <definedName name="BEx5CFYQ0F1Z6P8SCVJ0I3UPVFE4" localSheetId="16" hidden="1">'[3]AMI P &amp; L'!#REF!</definedName>
    <definedName name="BEx5CFYQ0F1Z6P8SCVJ0I3UPVFE4" localSheetId="5" hidden="1">'[3]AMI P &amp; L'!#REF!</definedName>
    <definedName name="BEx5CFYQ0F1Z6P8SCVJ0I3UPVFE4" localSheetId="8" hidden="1">'[3]AMI P &amp; L'!#REF!</definedName>
    <definedName name="BEx5CFYQ0F1Z6P8SCVJ0I3UPVFE4" localSheetId="17" hidden="1">'[3]AMI P &amp; L'!#REF!</definedName>
    <definedName name="BEx5CFYQ0F1Z6P8SCVJ0I3UPVFE4" localSheetId="6" hidden="1">'[3]AMI P &amp; L'!#REF!</definedName>
    <definedName name="BEx5CFYQ0F1Z6P8SCVJ0I3UPVFE4" localSheetId="1" hidden="1">'[3]AMI P &amp; L'!#REF!</definedName>
    <definedName name="BEx5CFYQ0F1Z6P8SCVJ0I3UPVFE4" localSheetId="12" hidden="1">'[3]AMI P &amp; L'!#REF!</definedName>
    <definedName name="BEx5CFYQ0F1Z6P8SCVJ0I3UPVFE4" localSheetId="4" hidden="1">'[3]AMI P &amp; L'!#REF!</definedName>
    <definedName name="BEx5CFYQ0F1Z6P8SCVJ0I3UPVFE4" localSheetId="13" hidden="1">'[3]AMI P &amp; L'!#REF!</definedName>
    <definedName name="BEx5CFYQ0F1Z6P8SCVJ0I3UPVFE4" localSheetId="18" hidden="1">'[3]AMI P &amp; L'!#REF!</definedName>
    <definedName name="BEx5CFYQ0F1Z6P8SCVJ0I3UPVFE4" hidden="1">'[3]AMI P &amp; L'!#REF!</definedName>
    <definedName name="BEx5CKWQHHP966IXELUOVK2L3J48" localSheetId="3" hidden="1">'[5]Capital orders'!#REF!</definedName>
    <definedName name="BEx5CKWQHHP966IXELUOVK2L3J48" localSheetId="10" hidden="1">'[5]Capital orders'!#REF!</definedName>
    <definedName name="BEx5CKWQHHP966IXELUOVK2L3J48" localSheetId="9" hidden="1">'[5]Capital orders'!#REF!</definedName>
    <definedName name="BEx5CKWQHHP966IXELUOVK2L3J48" localSheetId="14" hidden="1">'[5]Capital orders'!#REF!</definedName>
    <definedName name="BEx5CKWQHHP966IXELUOVK2L3J48" localSheetId="16" hidden="1">'[5]Capital orders'!#REF!</definedName>
    <definedName name="BEx5CKWQHHP966IXELUOVK2L3J48" localSheetId="5" hidden="1">'[5]Capital orders'!#REF!</definedName>
    <definedName name="BEx5CKWQHHP966IXELUOVK2L3J48" localSheetId="8" hidden="1">'[5]Capital orders'!#REF!</definedName>
    <definedName name="BEx5CKWQHHP966IXELUOVK2L3J48" localSheetId="17" hidden="1">'[5]Capital orders'!#REF!</definedName>
    <definedName name="BEx5CKWQHHP966IXELUOVK2L3J48" localSheetId="6" hidden="1">'[5]Capital orders'!#REF!</definedName>
    <definedName name="BEx5CKWQHHP966IXELUOVK2L3J48" localSheetId="1" hidden="1">'[5]Capital orders'!#REF!</definedName>
    <definedName name="BEx5CKWQHHP966IXELUOVK2L3J48" localSheetId="12" hidden="1">'[5]Capital orders'!#REF!</definedName>
    <definedName name="BEx5CKWQHHP966IXELUOVK2L3J48" localSheetId="4" hidden="1">'[5]Capital orders'!#REF!</definedName>
    <definedName name="BEx5CKWQHHP966IXELUOVK2L3J48" localSheetId="13" hidden="1">'[5]Capital orders'!#REF!</definedName>
    <definedName name="BEx5CKWQHHP966IXELUOVK2L3J48" localSheetId="18" hidden="1">'[5]Capital orders'!#REF!</definedName>
    <definedName name="BEx5CKWQHHP966IXELUOVK2L3J48" hidden="1">'[5]Capital orders'!#REF!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3" hidden="1">#REF!</definedName>
    <definedName name="BEx5D7U7MZFE0E9SNH9NX01XLKLP" localSheetId="10" hidden="1">#REF!</definedName>
    <definedName name="BEx5D7U7MZFE0E9SNH9NX01XLKLP" localSheetId="9" hidden="1">#REF!</definedName>
    <definedName name="BEx5D7U7MZFE0E9SNH9NX01XLKLP" localSheetId="14" hidden="1">#REF!</definedName>
    <definedName name="BEx5D7U7MZFE0E9SNH9NX01XLKLP" localSheetId="16" hidden="1">#REF!</definedName>
    <definedName name="BEx5D7U7MZFE0E9SNH9NX01XLKLP" localSheetId="5" hidden="1">#REF!</definedName>
    <definedName name="BEx5D7U7MZFE0E9SNH9NX01XLKLP" localSheetId="8" hidden="1">#REF!</definedName>
    <definedName name="BEx5D7U7MZFE0E9SNH9NX01XLKLP" localSheetId="17" hidden="1">#REF!</definedName>
    <definedName name="BEx5D7U7MZFE0E9SNH9NX01XLKLP" localSheetId="6" hidden="1">#REF!</definedName>
    <definedName name="BEx5D7U7MZFE0E9SNH9NX01XLKLP" localSheetId="1" hidden="1">#REF!</definedName>
    <definedName name="BEx5D7U7MZFE0E9SNH9NX01XLKLP" localSheetId="12" hidden="1">#REF!</definedName>
    <definedName name="BEx5D7U7MZFE0E9SNH9NX01XLKLP" localSheetId="4" hidden="1">#REF!</definedName>
    <definedName name="BEx5D7U7MZFE0E9SNH9NX01XLKLP" localSheetId="13" hidden="1">#REF!</definedName>
    <definedName name="BEx5D7U7MZFE0E9SNH9NX01XLKLP" localSheetId="18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3" hidden="1">#REF!</definedName>
    <definedName name="BEx5DAZEGUTH4C1FCHVO3EWOQDU3" localSheetId="10" hidden="1">#REF!</definedName>
    <definedName name="BEx5DAZEGUTH4C1FCHVO3EWOQDU3" localSheetId="9" hidden="1">#REF!</definedName>
    <definedName name="BEx5DAZEGUTH4C1FCHVO3EWOQDU3" localSheetId="14" hidden="1">#REF!</definedName>
    <definedName name="BEx5DAZEGUTH4C1FCHVO3EWOQDU3" localSheetId="16" hidden="1">#REF!</definedName>
    <definedName name="BEx5DAZEGUTH4C1FCHVO3EWOQDU3" localSheetId="5" hidden="1">#REF!</definedName>
    <definedName name="BEx5DAZEGUTH4C1FCHVO3EWOQDU3" localSheetId="8" hidden="1">#REF!</definedName>
    <definedName name="BEx5DAZEGUTH4C1FCHVO3EWOQDU3" localSheetId="17" hidden="1">#REF!</definedName>
    <definedName name="BEx5DAZEGUTH4C1FCHVO3EWOQDU3" localSheetId="6" hidden="1">#REF!</definedName>
    <definedName name="BEx5DAZEGUTH4C1FCHVO3EWOQDU3" localSheetId="1" hidden="1">#REF!</definedName>
    <definedName name="BEx5DAZEGUTH4C1FCHVO3EWOQDU3" localSheetId="12" hidden="1">#REF!</definedName>
    <definedName name="BEx5DAZEGUTH4C1FCHVO3EWOQDU3" localSheetId="4" hidden="1">#REF!</definedName>
    <definedName name="BEx5DAZEGUTH4C1FCHVO3EWOQDU3" localSheetId="13" hidden="1">#REF!</definedName>
    <definedName name="BEx5DAZEGUTH4C1FCHVO3EWOQDU3" localSheetId="18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EJLW729ROTXH1VWX5876WHE" localSheetId="3" hidden="1">#REF!</definedName>
    <definedName name="BEx5EEJLW729ROTXH1VWX5876WHE" localSheetId="10" hidden="1">#REF!</definedName>
    <definedName name="BEx5EEJLW729ROTXH1VWX5876WHE" localSheetId="9" hidden="1">#REF!</definedName>
    <definedName name="BEx5EEJLW729ROTXH1VWX5876WHE" localSheetId="14" hidden="1">#REF!</definedName>
    <definedName name="BEx5EEJLW729ROTXH1VWX5876WHE" localSheetId="16" hidden="1">#REF!</definedName>
    <definedName name="BEx5EEJLW729ROTXH1VWX5876WHE" localSheetId="5" hidden="1">#REF!</definedName>
    <definedName name="BEx5EEJLW729ROTXH1VWX5876WHE" localSheetId="8" hidden="1">#REF!</definedName>
    <definedName name="BEx5EEJLW729ROTXH1VWX5876WHE" localSheetId="17" hidden="1">#REF!</definedName>
    <definedName name="BEx5EEJLW729ROTXH1VWX5876WHE" localSheetId="6" hidden="1">#REF!</definedName>
    <definedName name="BEx5EEJLW729ROTXH1VWX5876WHE" localSheetId="1" hidden="1">#REF!</definedName>
    <definedName name="BEx5EEJLW729ROTXH1VWX5876WHE" localSheetId="12" hidden="1">#REF!</definedName>
    <definedName name="BEx5EEJLW729ROTXH1VWX5876WHE" localSheetId="4" hidden="1">#REF!</definedName>
    <definedName name="BEx5EEJLW729ROTXH1VWX5876WHE" localSheetId="13" hidden="1">#REF!</definedName>
    <definedName name="BEx5EEJLW729ROTXH1VWX5876WHE" localSheetId="18" hidden="1">#REF!</definedName>
    <definedName name="BEx5EEJLW729ROTXH1VWX5876WHE" hidden="1">#REF!</definedName>
    <definedName name="BEx5EGXYIQ0YTJG0LCF9S954QAQH" localSheetId="3" hidden="1">#REF!</definedName>
    <definedName name="BEx5EGXYIQ0YTJG0LCF9S954QAQH" localSheetId="10" hidden="1">#REF!</definedName>
    <definedName name="BEx5EGXYIQ0YTJG0LCF9S954QAQH" localSheetId="9" hidden="1">#REF!</definedName>
    <definedName name="BEx5EGXYIQ0YTJG0LCF9S954QAQH" localSheetId="14" hidden="1">#REF!</definedName>
    <definedName name="BEx5EGXYIQ0YTJG0LCF9S954QAQH" localSheetId="16" hidden="1">#REF!</definedName>
    <definedName name="BEx5EGXYIQ0YTJG0LCF9S954QAQH" localSheetId="5" hidden="1">#REF!</definedName>
    <definedName name="BEx5EGXYIQ0YTJG0LCF9S954QAQH" localSheetId="8" hidden="1">#REF!</definedName>
    <definedName name="BEx5EGXYIQ0YTJG0LCF9S954QAQH" localSheetId="17" hidden="1">#REF!</definedName>
    <definedName name="BEx5EGXYIQ0YTJG0LCF9S954QAQH" localSheetId="6" hidden="1">#REF!</definedName>
    <definedName name="BEx5EGXYIQ0YTJG0LCF9S954QAQH" localSheetId="1" hidden="1">#REF!</definedName>
    <definedName name="BEx5EGXYIQ0YTJG0LCF9S954QAQH" localSheetId="12" hidden="1">#REF!</definedName>
    <definedName name="BEx5EGXYIQ0YTJG0LCF9S954QAQH" localSheetId="4" hidden="1">#REF!</definedName>
    <definedName name="BEx5EGXYIQ0YTJG0LCF9S954QAQH" localSheetId="13" hidden="1">#REF!</definedName>
    <definedName name="BEx5EGXYIQ0YTJG0LCF9S954QAQH" localSheetId="18" hidden="1">#REF!</definedName>
    <definedName name="BEx5EGXYIQ0YTJG0LCF9S954QAQH" hidden="1">#REF!</definedName>
    <definedName name="BEx5EIVZH4CP2BDE0BSMQHBY5MQ3" localSheetId="3" hidden="1">#REF!</definedName>
    <definedName name="BEx5EIVZH4CP2BDE0BSMQHBY5MQ3" localSheetId="10" hidden="1">#REF!</definedName>
    <definedName name="BEx5EIVZH4CP2BDE0BSMQHBY5MQ3" localSheetId="9" hidden="1">#REF!</definedName>
    <definedName name="BEx5EIVZH4CP2BDE0BSMQHBY5MQ3" localSheetId="14" hidden="1">#REF!</definedName>
    <definedName name="BEx5EIVZH4CP2BDE0BSMQHBY5MQ3" localSheetId="16" hidden="1">#REF!</definedName>
    <definedName name="BEx5EIVZH4CP2BDE0BSMQHBY5MQ3" localSheetId="5" hidden="1">#REF!</definedName>
    <definedName name="BEx5EIVZH4CP2BDE0BSMQHBY5MQ3" localSheetId="8" hidden="1">#REF!</definedName>
    <definedName name="BEx5EIVZH4CP2BDE0BSMQHBY5MQ3" localSheetId="17" hidden="1">#REF!</definedName>
    <definedName name="BEx5EIVZH4CP2BDE0BSMQHBY5MQ3" localSheetId="6" hidden="1">#REF!</definedName>
    <definedName name="BEx5EIVZH4CP2BDE0BSMQHBY5MQ3" localSheetId="1" hidden="1">#REF!</definedName>
    <definedName name="BEx5EIVZH4CP2BDE0BSMQHBY5MQ3" localSheetId="12" hidden="1">#REF!</definedName>
    <definedName name="BEx5EIVZH4CP2BDE0BSMQHBY5MQ3" localSheetId="4" hidden="1">#REF!</definedName>
    <definedName name="BEx5EIVZH4CP2BDE0BSMQHBY5MQ3" localSheetId="13" hidden="1">#REF!</definedName>
    <definedName name="BEx5EIVZH4CP2BDE0BSMQHBY5MQ3" localSheetId="18" hidden="1">#REF!</definedName>
    <definedName name="BEx5EIVZH4CP2BDE0BSMQHBY5MQ3" hidden="1">#REF!</definedName>
    <definedName name="BEx5ELQL9B0VR6UT18KP11DHOTFX" hidden="1">'[2]Reco Sheet for Fcast'!$I$10:$J$10</definedName>
    <definedName name="BEx5ER4TJTFPN7IB1MNEB1ZFR5M6" hidden="1">'[2]Reco Sheet for Fcast'!$H$2:$I$2</definedName>
    <definedName name="BEx5ERQE4JE8890QDCQFB0IMTC4I" localSheetId="3" hidden="1">'[5]Capital orders'!#REF!</definedName>
    <definedName name="BEx5ERQE4JE8890QDCQFB0IMTC4I" localSheetId="10" hidden="1">'[5]Capital orders'!#REF!</definedName>
    <definedName name="BEx5ERQE4JE8890QDCQFB0IMTC4I" localSheetId="9" hidden="1">'[5]Capital orders'!#REF!</definedName>
    <definedName name="BEx5ERQE4JE8890QDCQFB0IMTC4I" localSheetId="14" hidden="1">'[5]Capital orders'!#REF!</definedName>
    <definedName name="BEx5ERQE4JE8890QDCQFB0IMTC4I" localSheetId="16" hidden="1">'[5]Capital orders'!#REF!</definedName>
    <definedName name="BEx5ERQE4JE8890QDCQFB0IMTC4I" localSheetId="5" hidden="1">'[5]Capital orders'!#REF!</definedName>
    <definedName name="BEx5ERQE4JE8890QDCQFB0IMTC4I" localSheetId="8" hidden="1">'[5]Capital orders'!#REF!</definedName>
    <definedName name="BEx5ERQE4JE8890QDCQFB0IMTC4I" localSheetId="17" hidden="1">'[5]Capital orders'!#REF!</definedName>
    <definedName name="BEx5ERQE4JE8890QDCQFB0IMTC4I" localSheetId="6" hidden="1">'[5]Capital orders'!#REF!</definedName>
    <definedName name="BEx5ERQE4JE8890QDCQFB0IMTC4I" localSheetId="1" hidden="1">'[5]Capital orders'!#REF!</definedName>
    <definedName name="BEx5ERQE4JE8890QDCQFB0IMTC4I" localSheetId="12" hidden="1">'[5]Capital orders'!#REF!</definedName>
    <definedName name="BEx5ERQE4JE8890QDCQFB0IMTC4I" localSheetId="4" hidden="1">'[5]Capital orders'!#REF!</definedName>
    <definedName name="BEx5ERQE4JE8890QDCQFB0IMTC4I" localSheetId="13" hidden="1">'[5]Capital orders'!#REF!</definedName>
    <definedName name="BEx5ERQE4JE8890QDCQFB0IMTC4I" localSheetId="18" hidden="1">'[5]Capital orders'!#REF!</definedName>
    <definedName name="BEx5ERQE4JE8890QDCQFB0IMTC4I" hidden="1">'[5]Capital orders'!#REF!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3" hidden="1">'[3]AMI P &amp; L'!#REF!</definedName>
    <definedName name="BEx5FO8YRFSZCG3L608EHIHIHFY4" localSheetId="10" hidden="1">'[3]AMI P &amp; L'!#REF!</definedName>
    <definedName name="BEx5FO8YRFSZCG3L608EHIHIHFY4" localSheetId="9" hidden="1">'[3]AMI P &amp; L'!#REF!</definedName>
    <definedName name="BEx5FO8YRFSZCG3L608EHIHIHFY4" localSheetId="14" hidden="1">'[3]AMI P &amp; L'!#REF!</definedName>
    <definedName name="BEx5FO8YRFSZCG3L608EHIHIHFY4" localSheetId="16" hidden="1">'[3]AMI P &amp; L'!#REF!</definedName>
    <definedName name="BEx5FO8YRFSZCG3L608EHIHIHFY4" localSheetId="5" hidden="1">'[3]AMI P &amp; L'!#REF!</definedName>
    <definedName name="BEx5FO8YRFSZCG3L608EHIHIHFY4" localSheetId="8" hidden="1">'[3]AMI P &amp; L'!#REF!</definedName>
    <definedName name="BEx5FO8YRFSZCG3L608EHIHIHFY4" localSheetId="17" hidden="1">'[3]AMI P &amp; L'!#REF!</definedName>
    <definedName name="BEx5FO8YRFSZCG3L608EHIHIHFY4" localSheetId="6" hidden="1">'[3]AMI P &amp; L'!#REF!</definedName>
    <definedName name="BEx5FO8YRFSZCG3L608EHIHIHFY4" localSheetId="1" hidden="1">'[3]AMI P &amp; L'!#REF!</definedName>
    <definedName name="BEx5FO8YRFSZCG3L608EHIHIHFY4" localSheetId="12" hidden="1">'[3]AMI P &amp; L'!#REF!</definedName>
    <definedName name="BEx5FO8YRFSZCG3L608EHIHIHFY4" localSheetId="4" hidden="1">'[3]AMI P &amp; L'!#REF!</definedName>
    <definedName name="BEx5FO8YRFSZCG3L608EHIHIHFY4" localSheetId="13" hidden="1">'[3]AMI P &amp; L'!#REF!</definedName>
    <definedName name="BEx5FO8YRFSZCG3L608EHIHIHFY4" localSheetId="18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3" hidden="1">'[3]AMI P &amp; L'!#REF!</definedName>
    <definedName name="BEx5G1A8TFN4C4QII35U9DKYNIS8" localSheetId="10" hidden="1">'[3]AMI P &amp; L'!#REF!</definedName>
    <definedName name="BEx5G1A8TFN4C4QII35U9DKYNIS8" localSheetId="9" hidden="1">'[3]AMI P &amp; L'!#REF!</definedName>
    <definedName name="BEx5G1A8TFN4C4QII35U9DKYNIS8" localSheetId="14" hidden="1">'[3]AMI P &amp; L'!#REF!</definedName>
    <definedName name="BEx5G1A8TFN4C4QII35U9DKYNIS8" localSheetId="16" hidden="1">'[3]AMI P &amp; L'!#REF!</definedName>
    <definedName name="BEx5G1A8TFN4C4QII35U9DKYNIS8" localSheetId="5" hidden="1">'[3]AMI P &amp; L'!#REF!</definedName>
    <definedName name="BEx5G1A8TFN4C4QII35U9DKYNIS8" localSheetId="8" hidden="1">'[3]AMI P &amp; L'!#REF!</definedName>
    <definedName name="BEx5G1A8TFN4C4QII35U9DKYNIS8" localSheetId="17" hidden="1">'[3]AMI P &amp; L'!#REF!</definedName>
    <definedName name="BEx5G1A8TFN4C4QII35U9DKYNIS8" localSheetId="6" hidden="1">'[3]AMI P &amp; L'!#REF!</definedName>
    <definedName name="BEx5G1A8TFN4C4QII35U9DKYNIS8" localSheetId="1" hidden="1">'[3]AMI P &amp; L'!#REF!</definedName>
    <definedName name="BEx5G1A8TFN4C4QII35U9DKYNIS8" localSheetId="12" hidden="1">'[3]AMI P &amp; L'!#REF!</definedName>
    <definedName name="BEx5G1A8TFN4C4QII35U9DKYNIS8" localSheetId="4" hidden="1">'[3]AMI P &amp; L'!#REF!</definedName>
    <definedName name="BEx5G1A8TFN4C4QII35U9DKYNIS8" localSheetId="13" hidden="1">'[3]AMI P &amp; L'!#REF!</definedName>
    <definedName name="BEx5G1A8TFN4C4QII35U9DKYNIS8" localSheetId="18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AVIL220VIPAKH02UYIUB7EU" localSheetId="3" hidden="1">'[5]Capital orders'!#REF!</definedName>
    <definedName name="BEx5GAVIL220VIPAKH02UYIUB7EU" localSheetId="10" hidden="1">'[5]Capital orders'!#REF!</definedName>
    <definedName name="BEx5GAVIL220VIPAKH02UYIUB7EU" localSheetId="9" hidden="1">'[5]Capital orders'!#REF!</definedName>
    <definedName name="BEx5GAVIL220VIPAKH02UYIUB7EU" localSheetId="14" hidden="1">'[5]Capital orders'!#REF!</definedName>
    <definedName name="BEx5GAVIL220VIPAKH02UYIUB7EU" localSheetId="16" hidden="1">'[5]Capital orders'!#REF!</definedName>
    <definedName name="BEx5GAVIL220VIPAKH02UYIUB7EU" localSheetId="5" hidden="1">'[5]Capital orders'!#REF!</definedName>
    <definedName name="BEx5GAVIL220VIPAKH02UYIUB7EU" localSheetId="8" hidden="1">'[5]Capital orders'!#REF!</definedName>
    <definedName name="BEx5GAVIL220VIPAKH02UYIUB7EU" localSheetId="17" hidden="1">'[5]Capital orders'!#REF!</definedName>
    <definedName name="BEx5GAVIL220VIPAKH02UYIUB7EU" localSheetId="6" hidden="1">'[5]Capital orders'!#REF!</definedName>
    <definedName name="BEx5GAVIL220VIPAKH02UYIUB7EU" localSheetId="1" hidden="1">'[5]Capital orders'!#REF!</definedName>
    <definedName name="BEx5GAVIL220VIPAKH02UYIUB7EU" localSheetId="12" hidden="1">'[5]Capital orders'!#REF!</definedName>
    <definedName name="BEx5GAVIL220VIPAKH02UYIUB7EU" localSheetId="4" hidden="1">'[5]Capital orders'!#REF!</definedName>
    <definedName name="BEx5GAVIL220VIPAKH02UYIUB7EU" localSheetId="13" hidden="1">'[5]Capital orders'!#REF!</definedName>
    <definedName name="BEx5GAVIL220VIPAKH02UYIUB7EU" localSheetId="18" hidden="1">'[5]Capital orders'!#REF!</definedName>
    <definedName name="BEx5GAVIL220VIPAKH02UYIUB7EU" hidden="1">'[5]Capital orders'!#REF!</definedName>
    <definedName name="BEx5GID9MVBUPFFT9M8K8B5MO9NV" hidden="1">'[2]Reco Sheet for Fcast'!$F$15:$G$16</definedName>
    <definedName name="BEx5GLD6CMDEYT8QI3HVPGEES2A5" localSheetId="3" hidden="1">#REF!</definedName>
    <definedName name="BEx5GLD6CMDEYT8QI3HVPGEES2A5" localSheetId="10" hidden="1">#REF!</definedName>
    <definedName name="BEx5GLD6CMDEYT8QI3HVPGEES2A5" localSheetId="9" hidden="1">#REF!</definedName>
    <definedName name="BEx5GLD6CMDEYT8QI3HVPGEES2A5" localSheetId="14" hidden="1">#REF!</definedName>
    <definedName name="BEx5GLD6CMDEYT8QI3HVPGEES2A5" localSheetId="16" hidden="1">#REF!</definedName>
    <definedName name="BEx5GLD6CMDEYT8QI3HVPGEES2A5" localSheetId="5" hidden="1">#REF!</definedName>
    <definedName name="BEx5GLD6CMDEYT8QI3HVPGEES2A5" localSheetId="8" hidden="1">#REF!</definedName>
    <definedName name="BEx5GLD6CMDEYT8QI3HVPGEES2A5" localSheetId="17" hidden="1">#REF!</definedName>
    <definedName name="BEx5GLD6CMDEYT8QI3HVPGEES2A5" localSheetId="6" hidden="1">#REF!</definedName>
    <definedName name="BEx5GLD6CMDEYT8QI3HVPGEES2A5" localSheetId="1" hidden="1">#REF!</definedName>
    <definedName name="BEx5GLD6CMDEYT8QI3HVPGEES2A5" localSheetId="12" hidden="1">#REF!</definedName>
    <definedName name="BEx5GLD6CMDEYT8QI3HVPGEES2A5" localSheetId="4" hidden="1">#REF!</definedName>
    <definedName name="BEx5GLD6CMDEYT8QI3HVPGEES2A5" localSheetId="13" hidden="1">#REF!</definedName>
    <definedName name="BEx5GLD6CMDEYT8QI3HVPGEES2A5" localSheetId="18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HZV4KY20K2E2E581QT80KGFL" localSheetId="3" hidden="1">'[5]Capital orders'!#REF!</definedName>
    <definedName name="BEx5HZV4KY20K2E2E581QT80KGFL" localSheetId="10" hidden="1">'[5]Capital orders'!#REF!</definedName>
    <definedName name="BEx5HZV4KY20K2E2E581QT80KGFL" localSheetId="9" hidden="1">'[5]Capital orders'!#REF!</definedName>
    <definedName name="BEx5HZV4KY20K2E2E581QT80KGFL" localSheetId="14" hidden="1">'[5]Capital orders'!#REF!</definedName>
    <definedName name="BEx5HZV4KY20K2E2E581QT80KGFL" localSheetId="16" hidden="1">'[5]Capital orders'!#REF!</definedName>
    <definedName name="BEx5HZV4KY20K2E2E581QT80KGFL" localSheetId="5" hidden="1">'[5]Capital orders'!#REF!</definedName>
    <definedName name="BEx5HZV4KY20K2E2E581QT80KGFL" localSheetId="8" hidden="1">'[5]Capital orders'!#REF!</definedName>
    <definedName name="BEx5HZV4KY20K2E2E581QT80KGFL" localSheetId="17" hidden="1">'[5]Capital orders'!#REF!</definedName>
    <definedName name="BEx5HZV4KY20K2E2E581QT80KGFL" localSheetId="6" hidden="1">'[5]Capital orders'!#REF!</definedName>
    <definedName name="BEx5HZV4KY20K2E2E581QT80KGFL" localSheetId="1" hidden="1">'[5]Capital orders'!#REF!</definedName>
    <definedName name="BEx5HZV4KY20K2E2E581QT80KGFL" localSheetId="12" hidden="1">'[5]Capital orders'!#REF!</definedName>
    <definedName name="BEx5HZV4KY20K2E2E581QT80KGFL" localSheetId="4" hidden="1">'[5]Capital orders'!#REF!</definedName>
    <definedName name="BEx5HZV4KY20K2E2E581QT80KGFL" localSheetId="13" hidden="1">'[5]Capital orders'!#REF!</definedName>
    <definedName name="BEx5HZV4KY20K2E2E581QT80KGFL" localSheetId="18" hidden="1">'[5]Capital orders'!#REF!</definedName>
    <definedName name="BEx5HZV4KY20K2E2E581QT80KGFL" hidden="1">'[5]Capital orders'!#REF!</definedName>
    <definedName name="BEx5I244LQHZTF3XI66J8705R9XX" localSheetId="3" hidden="1">'[3]AMI P &amp; L'!#REF!</definedName>
    <definedName name="BEx5I244LQHZTF3XI66J8705R9XX" localSheetId="10" hidden="1">'[3]AMI P &amp; L'!#REF!</definedName>
    <definedName name="BEx5I244LQHZTF3XI66J8705R9XX" localSheetId="9" hidden="1">'[3]AMI P &amp; L'!#REF!</definedName>
    <definedName name="BEx5I244LQHZTF3XI66J8705R9XX" localSheetId="14" hidden="1">'[3]AMI P &amp; L'!#REF!</definedName>
    <definedName name="BEx5I244LQHZTF3XI66J8705R9XX" localSheetId="16" hidden="1">'[3]AMI P &amp; L'!#REF!</definedName>
    <definedName name="BEx5I244LQHZTF3XI66J8705R9XX" localSheetId="5" hidden="1">'[3]AMI P &amp; L'!#REF!</definedName>
    <definedName name="BEx5I244LQHZTF3XI66J8705R9XX" localSheetId="8" hidden="1">'[3]AMI P &amp; L'!#REF!</definedName>
    <definedName name="BEx5I244LQHZTF3XI66J8705R9XX" localSheetId="17" hidden="1">'[3]AMI P &amp; L'!#REF!</definedName>
    <definedName name="BEx5I244LQHZTF3XI66J8705R9XX" localSheetId="6" hidden="1">'[3]AMI P &amp; L'!#REF!</definedName>
    <definedName name="BEx5I244LQHZTF3XI66J8705R9XX" localSheetId="1" hidden="1">'[3]AMI P &amp; L'!#REF!</definedName>
    <definedName name="BEx5I244LQHZTF3XI66J8705R9XX" localSheetId="12" hidden="1">'[3]AMI P &amp; L'!#REF!</definedName>
    <definedName name="BEx5I244LQHZTF3XI66J8705R9XX" localSheetId="4" hidden="1">'[3]AMI P &amp; L'!#REF!</definedName>
    <definedName name="BEx5I244LQHZTF3XI66J8705R9XX" localSheetId="13" hidden="1">'[3]AMI P &amp; L'!#REF!</definedName>
    <definedName name="BEx5I244LQHZTF3XI66J8705R9XX" localSheetId="18" hidden="1">'[3]AMI P &amp; L'!#REF!</definedName>
    <definedName name="BEx5I244LQHZTF3XI66J8705R9XX" hidden="1">'[3]AMI P &amp; L'!#REF!</definedName>
    <definedName name="BEx5I8PBP4LIXDGID5BP0THLO0AQ" localSheetId="3" hidden="1">'[3]AMI P &amp; L'!#REF!</definedName>
    <definedName name="BEx5I8PBP4LIXDGID5BP0THLO0AQ" localSheetId="10" hidden="1">'[3]AMI P &amp; L'!#REF!</definedName>
    <definedName name="BEx5I8PBP4LIXDGID5BP0THLO0AQ" localSheetId="9" hidden="1">'[3]AMI P &amp; L'!#REF!</definedName>
    <definedName name="BEx5I8PBP4LIXDGID5BP0THLO0AQ" localSheetId="14" hidden="1">'[3]AMI P &amp; L'!#REF!</definedName>
    <definedName name="BEx5I8PBP4LIXDGID5BP0THLO0AQ" localSheetId="16" hidden="1">'[3]AMI P &amp; L'!#REF!</definedName>
    <definedName name="BEx5I8PBP4LIXDGID5BP0THLO0AQ" localSheetId="5" hidden="1">'[3]AMI P &amp; L'!#REF!</definedName>
    <definedName name="BEx5I8PBP4LIXDGID5BP0THLO0AQ" localSheetId="8" hidden="1">'[3]AMI P &amp; L'!#REF!</definedName>
    <definedName name="BEx5I8PBP4LIXDGID5BP0THLO0AQ" localSheetId="17" hidden="1">'[3]AMI P &amp; L'!#REF!</definedName>
    <definedName name="BEx5I8PBP4LIXDGID5BP0THLO0AQ" localSheetId="6" hidden="1">'[3]AMI P &amp; L'!#REF!</definedName>
    <definedName name="BEx5I8PBP4LIXDGID5BP0THLO0AQ" localSheetId="1" hidden="1">'[3]AMI P &amp; L'!#REF!</definedName>
    <definedName name="BEx5I8PBP4LIXDGID5BP0THLO0AQ" localSheetId="12" hidden="1">'[3]AMI P &amp; L'!#REF!</definedName>
    <definedName name="BEx5I8PBP4LIXDGID5BP0THLO0AQ" localSheetId="4" hidden="1">'[3]AMI P &amp; L'!#REF!</definedName>
    <definedName name="BEx5I8PBP4LIXDGID5BP0THLO0AQ" localSheetId="13" hidden="1">'[3]AMI P &amp; L'!#REF!</definedName>
    <definedName name="BEx5I8PBP4LIXDGID5BP0THLO0AQ" localSheetId="18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IFLNF3FADLCRC1334L3LVOSY" localSheetId="3" hidden="1">'[5]Capital orders'!#REF!</definedName>
    <definedName name="BEx5IFLNF3FADLCRC1334L3LVOSY" localSheetId="10" hidden="1">'[5]Capital orders'!#REF!</definedName>
    <definedName name="BEx5IFLNF3FADLCRC1334L3LVOSY" localSheetId="9" hidden="1">'[5]Capital orders'!#REF!</definedName>
    <definedName name="BEx5IFLNF3FADLCRC1334L3LVOSY" localSheetId="14" hidden="1">'[5]Capital orders'!#REF!</definedName>
    <definedName name="BEx5IFLNF3FADLCRC1334L3LVOSY" localSheetId="16" hidden="1">'[5]Capital orders'!#REF!</definedName>
    <definedName name="BEx5IFLNF3FADLCRC1334L3LVOSY" localSheetId="5" hidden="1">'[5]Capital orders'!#REF!</definedName>
    <definedName name="BEx5IFLNF3FADLCRC1334L3LVOSY" localSheetId="8" hidden="1">'[5]Capital orders'!#REF!</definedName>
    <definedName name="BEx5IFLNF3FADLCRC1334L3LVOSY" localSheetId="17" hidden="1">'[5]Capital orders'!#REF!</definedName>
    <definedName name="BEx5IFLNF3FADLCRC1334L3LVOSY" localSheetId="6" hidden="1">'[5]Capital orders'!#REF!</definedName>
    <definedName name="BEx5IFLNF3FADLCRC1334L3LVOSY" localSheetId="1" hidden="1">'[5]Capital orders'!#REF!</definedName>
    <definedName name="BEx5IFLNF3FADLCRC1334L3LVOSY" localSheetId="12" hidden="1">'[5]Capital orders'!#REF!</definedName>
    <definedName name="BEx5IFLNF3FADLCRC1334L3LVOSY" localSheetId="4" hidden="1">'[5]Capital orders'!#REF!</definedName>
    <definedName name="BEx5IFLNF3FADLCRC1334L3LVOSY" localSheetId="13" hidden="1">'[5]Capital orders'!#REF!</definedName>
    <definedName name="BEx5IFLNF3FADLCRC1334L3LVOSY" localSheetId="18" hidden="1">'[5]Capital orders'!#REF!</definedName>
    <definedName name="BEx5IFLNF3FADLCRC1334L3LVOSY" hidden="1">'[5]Capital orders'!#REF!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3" hidden="1">'[3]AMI P &amp; L'!#REF!</definedName>
    <definedName name="BEx5JHCZJ8G6OOOW6EF3GABXKH6F" localSheetId="10" hidden="1">'[3]AMI P &amp; L'!#REF!</definedName>
    <definedName name="BEx5JHCZJ8G6OOOW6EF3GABXKH6F" localSheetId="9" hidden="1">'[3]AMI P &amp; L'!#REF!</definedName>
    <definedName name="BEx5JHCZJ8G6OOOW6EF3GABXKH6F" localSheetId="14" hidden="1">'[3]AMI P &amp; L'!#REF!</definedName>
    <definedName name="BEx5JHCZJ8G6OOOW6EF3GABXKH6F" localSheetId="16" hidden="1">'[3]AMI P &amp; L'!#REF!</definedName>
    <definedName name="BEx5JHCZJ8G6OOOW6EF3GABXKH6F" localSheetId="5" hidden="1">'[3]AMI P &amp; L'!#REF!</definedName>
    <definedName name="BEx5JHCZJ8G6OOOW6EF3GABXKH6F" localSheetId="8" hidden="1">'[3]AMI P &amp; L'!#REF!</definedName>
    <definedName name="BEx5JHCZJ8G6OOOW6EF3GABXKH6F" localSheetId="17" hidden="1">'[3]AMI P &amp; L'!#REF!</definedName>
    <definedName name="BEx5JHCZJ8G6OOOW6EF3GABXKH6F" localSheetId="6" hidden="1">'[3]AMI P &amp; L'!#REF!</definedName>
    <definedName name="BEx5JHCZJ8G6OOOW6EF3GABXKH6F" localSheetId="1" hidden="1">'[3]AMI P &amp; L'!#REF!</definedName>
    <definedName name="BEx5JHCZJ8G6OOOW6EF3GABXKH6F" localSheetId="12" hidden="1">'[3]AMI P &amp; L'!#REF!</definedName>
    <definedName name="BEx5JHCZJ8G6OOOW6EF3GABXKH6F" localSheetId="4" hidden="1">'[3]AMI P &amp; L'!#REF!</definedName>
    <definedName name="BEx5JHCZJ8G6OOOW6EF3GABXKH6F" localSheetId="13" hidden="1">'[3]AMI P &amp; L'!#REF!</definedName>
    <definedName name="BEx5JHCZJ8G6OOOW6EF3GABXKH6F" localSheetId="18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3" hidden="1">'[3]AMI P &amp; L'!#REF!</definedName>
    <definedName name="BEx5JNCT8Z7XSSPD5EMNAJELCU2V" localSheetId="10" hidden="1">'[3]AMI P &amp; L'!#REF!</definedName>
    <definedName name="BEx5JNCT8Z7XSSPD5EMNAJELCU2V" localSheetId="9" hidden="1">'[3]AMI P &amp; L'!#REF!</definedName>
    <definedName name="BEx5JNCT8Z7XSSPD5EMNAJELCU2V" localSheetId="14" hidden="1">'[3]AMI P &amp; L'!#REF!</definedName>
    <definedName name="BEx5JNCT8Z7XSSPD5EMNAJELCU2V" localSheetId="16" hidden="1">'[3]AMI P &amp; L'!#REF!</definedName>
    <definedName name="BEx5JNCT8Z7XSSPD5EMNAJELCU2V" localSheetId="5" hidden="1">'[3]AMI P &amp; L'!#REF!</definedName>
    <definedName name="BEx5JNCT8Z7XSSPD5EMNAJELCU2V" localSheetId="8" hidden="1">'[3]AMI P &amp; L'!#REF!</definedName>
    <definedName name="BEx5JNCT8Z7XSSPD5EMNAJELCU2V" localSheetId="17" hidden="1">'[3]AMI P &amp; L'!#REF!</definedName>
    <definedName name="BEx5JNCT8Z7XSSPD5EMNAJELCU2V" localSheetId="6" hidden="1">'[3]AMI P &amp; L'!#REF!</definedName>
    <definedName name="BEx5JNCT8Z7XSSPD5EMNAJELCU2V" localSheetId="1" hidden="1">'[3]AMI P &amp; L'!#REF!</definedName>
    <definedName name="BEx5JNCT8Z7XSSPD5EMNAJELCU2V" localSheetId="12" hidden="1">'[3]AMI P &amp; L'!#REF!</definedName>
    <definedName name="BEx5JNCT8Z7XSSPD5EMNAJELCU2V" localSheetId="4" hidden="1">'[3]AMI P &amp; L'!#REF!</definedName>
    <definedName name="BEx5JNCT8Z7XSSPD5EMNAJELCU2V" localSheetId="13" hidden="1">'[3]AMI P &amp; L'!#REF!</definedName>
    <definedName name="BEx5JNCT8Z7XSSPD5EMNAJELCU2V" localSheetId="18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3" hidden="1">#REF!</definedName>
    <definedName name="BEx5K7A7V5B87CW37IBINCOQ134P" localSheetId="10" hidden="1">#REF!</definedName>
    <definedName name="BEx5K7A7V5B87CW37IBINCOQ134P" localSheetId="9" hidden="1">#REF!</definedName>
    <definedName name="BEx5K7A7V5B87CW37IBINCOQ134P" localSheetId="14" hidden="1">#REF!</definedName>
    <definedName name="BEx5K7A7V5B87CW37IBINCOQ134P" localSheetId="16" hidden="1">#REF!</definedName>
    <definedName name="BEx5K7A7V5B87CW37IBINCOQ134P" localSheetId="5" hidden="1">#REF!</definedName>
    <definedName name="BEx5K7A7V5B87CW37IBINCOQ134P" localSheetId="8" hidden="1">#REF!</definedName>
    <definedName name="BEx5K7A7V5B87CW37IBINCOQ134P" localSheetId="17" hidden="1">#REF!</definedName>
    <definedName name="BEx5K7A7V5B87CW37IBINCOQ134P" localSheetId="6" hidden="1">#REF!</definedName>
    <definedName name="BEx5K7A7V5B87CW37IBINCOQ134P" localSheetId="1" hidden="1">#REF!</definedName>
    <definedName name="BEx5K7A7V5B87CW37IBINCOQ134P" localSheetId="12" hidden="1">#REF!</definedName>
    <definedName name="BEx5K7A7V5B87CW37IBINCOQ134P" localSheetId="4" hidden="1">#REF!</definedName>
    <definedName name="BEx5K7A7V5B87CW37IBINCOQ134P" localSheetId="13" hidden="1">#REF!</definedName>
    <definedName name="BEx5K7A7V5B87CW37IBINCOQ134P" localSheetId="18" hidden="1">#REF!</definedName>
    <definedName name="BEx5K7A7V5B87CW37IBINCOQ134P" hidden="1">#REF!</definedName>
    <definedName name="BEx5KPPUWH07Z2O11MRLNQCDXDNV" localSheetId="3" hidden="1">#REF!</definedName>
    <definedName name="BEx5KPPUWH07Z2O11MRLNQCDXDNV" localSheetId="10" hidden="1">#REF!</definedName>
    <definedName name="BEx5KPPUWH07Z2O11MRLNQCDXDNV" localSheetId="9" hidden="1">#REF!</definedName>
    <definedName name="BEx5KPPUWH07Z2O11MRLNQCDXDNV" localSheetId="14" hidden="1">#REF!</definedName>
    <definedName name="BEx5KPPUWH07Z2O11MRLNQCDXDNV" localSheetId="16" hidden="1">#REF!</definedName>
    <definedName name="BEx5KPPUWH07Z2O11MRLNQCDXDNV" localSheetId="5" hidden="1">#REF!</definedName>
    <definedName name="BEx5KPPUWH07Z2O11MRLNQCDXDNV" localSheetId="8" hidden="1">#REF!</definedName>
    <definedName name="BEx5KPPUWH07Z2O11MRLNQCDXDNV" localSheetId="17" hidden="1">#REF!</definedName>
    <definedName name="BEx5KPPUWH07Z2O11MRLNQCDXDNV" localSheetId="6" hidden="1">#REF!</definedName>
    <definedName name="BEx5KPPUWH07Z2O11MRLNQCDXDNV" localSheetId="1" hidden="1">#REF!</definedName>
    <definedName name="BEx5KPPUWH07Z2O11MRLNQCDXDNV" localSheetId="12" hidden="1">#REF!</definedName>
    <definedName name="BEx5KPPUWH07Z2O11MRLNQCDXDNV" localSheetId="4" hidden="1">#REF!</definedName>
    <definedName name="BEx5KPPUWH07Z2O11MRLNQCDXDNV" localSheetId="13" hidden="1">#REF!</definedName>
    <definedName name="BEx5KPPUWH07Z2O11MRLNQCDXDNV" localSheetId="18" hidden="1">#REF!</definedName>
    <definedName name="BEx5KPPUWH07Z2O11MRLNQCDXDNV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3" hidden="1">'[3]AMI P &amp; L'!#REF!</definedName>
    <definedName name="BEx5LSJ1LPUAX3ENSPECWPG4J7D1" localSheetId="10" hidden="1">'[3]AMI P &amp; L'!#REF!</definedName>
    <definedName name="BEx5LSJ1LPUAX3ENSPECWPG4J7D1" localSheetId="9" hidden="1">'[3]AMI P &amp; L'!#REF!</definedName>
    <definedName name="BEx5LSJ1LPUAX3ENSPECWPG4J7D1" localSheetId="14" hidden="1">'[3]AMI P &amp; L'!#REF!</definedName>
    <definedName name="BEx5LSJ1LPUAX3ENSPECWPG4J7D1" localSheetId="16" hidden="1">'[3]AMI P &amp; L'!#REF!</definedName>
    <definedName name="BEx5LSJ1LPUAX3ENSPECWPG4J7D1" localSheetId="5" hidden="1">'[3]AMI P &amp; L'!#REF!</definedName>
    <definedName name="BEx5LSJ1LPUAX3ENSPECWPG4J7D1" localSheetId="8" hidden="1">'[3]AMI P &amp; L'!#REF!</definedName>
    <definedName name="BEx5LSJ1LPUAX3ENSPECWPG4J7D1" localSheetId="17" hidden="1">'[3]AMI P &amp; L'!#REF!</definedName>
    <definedName name="BEx5LSJ1LPUAX3ENSPECWPG4J7D1" localSheetId="6" hidden="1">'[3]AMI P &amp; L'!#REF!</definedName>
    <definedName name="BEx5LSJ1LPUAX3ENSPECWPG4J7D1" localSheetId="1" hidden="1">'[3]AMI P &amp; L'!#REF!</definedName>
    <definedName name="BEx5LSJ1LPUAX3ENSPECWPG4J7D1" localSheetId="12" hidden="1">'[3]AMI P &amp; L'!#REF!</definedName>
    <definedName name="BEx5LSJ1LPUAX3ENSPECWPG4J7D1" localSheetId="4" hidden="1">'[3]AMI P &amp; L'!#REF!</definedName>
    <definedName name="BEx5LSJ1LPUAX3ENSPECWPG4J7D1" localSheetId="13" hidden="1">'[3]AMI P &amp; L'!#REF!</definedName>
    <definedName name="BEx5LSJ1LPUAX3ENSPECWPG4J7D1" localSheetId="18" hidden="1">'[3]AMI P &amp; L'!#REF!</definedName>
    <definedName name="BEx5LSJ1LPUAX3ENSPECWPG4J7D1" hidden="1">'[3]AMI P &amp; L'!#REF!</definedName>
    <definedName name="BEx5LTKQ8RQWJE4BC88OP928893U" localSheetId="3" hidden="1">'[3]AMI P &amp; L'!#REF!</definedName>
    <definedName name="BEx5LTKQ8RQWJE4BC88OP928893U" localSheetId="10" hidden="1">'[3]AMI P &amp; L'!#REF!</definedName>
    <definedName name="BEx5LTKQ8RQWJE4BC88OP928893U" localSheetId="9" hidden="1">'[3]AMI P &amp; L'!#REF!</definedName>
    <definedName name="BEx5LTKQ8RQWJE4BC88OP928893U" localSheetId="14" hidden="1">'[3]AMI P &amp; L'!#REF!</definedName>
    <definedName name="BEx5LTKQ8RQWJE4BC88OP928893U" localSheetId="16" hidden="1">'[3]AMI P &amp; L'!#REF!</definedName>
    <definedName name="BEx5LTKQ8RQWJE4BC88OP928893U" localSheetId="5" hidden="1">'[3]AMI P &amp; L'!#REF!</definedName>
    <definedName name="BEx5LTKQ8RQWJE4BC88OP928893U" localSheetId="8" hidden="1">'[3]AMI P &amp; L'!#REF!</definedName>
    <definedName name="BEx5LTKQ8RQWJE4BC88OP928893U" localSheetId="17" hidden="1">'[3]AMI P &amp; L'!#REF!</definedName>
    <definedName name="BEx5LTKQ8RQWJE4BC88OP928893U" localSheetId="6" hidden="1">'[3]AMI P &amp; L'!#REF!</definedName>
    <definedName name="BEx5LTKQ8RQWJE4BC88OP928893U" localSheetId="1" hidden="1">'[3]AMI P &amp; L'!#REF!</definedName>
    <definedName name="BEx5LTKQ8RQWJE4BC88OP928893U" localSheetId="12" hidden="1">'[3]AMI P &amp; L'!#REF!</definedName>
    <definedName name="BEx5LTKQ8RQWJE4BC88OP928893U" localSheetId="4" hidden="1">'[3]AMI P &amp; L'!#REF!</definedName>
    <definedName name="BEx5LTKQ8RQWJE4BC88OP928893U" localSheetId="13" hidden="1">'[3]AMI P &amp; L'!#REF!</definedName>
    <definedName name="BEx5LTKQ8RQWJE4BC88OP928893U" localSheetId="18" hidden="1">'[3]AMI P &amp; L'!#REF!</definedName>
    <definedName name="BEx5LTKQ8RQWJE4BC88OP928893U" hidden="1">'[3]AMI P &amp; L'!#REF!</definedName>
    <definedName name="BEx5M546YZ7NO71MCE85UEOMLNNA" localSheetId="3" hidden="1">#REF!</definedName>
    <definedName name="BEx5M546YZ7NO71MCE85UEOMLNNA" localSheetId="10" hidden="1">#REF!</definedName>
    <definedName name="BEx5M546YZ7NO71MCE85UEOMLNNA" localSheetId="9" hidden="1">#REF!</definedName>
    <definedName name="BEx5M546YZ7NO71MCE85UEOMLNNA" localSheetId="14" hidden="1">#REF!</definedName>
    <definedName name="BEx5M546YZ7NO71MCE85UEOMLNNA" localSheetId="16" hidden="1">#REF!</definedName>
    <definedName name="BEx5M546YZ7NO71MCE85UEOMLNNA" localSheetId="5" hidden="1">#REF!</definedName>
    <definedName name="BEx5M546YZ7NO71MCE85UEOMLNNA" localSheetId="8" hidden="1">#REF!</definedName>
    <definedName name="BEx5M546YZ7NO71MCE85UEOMLNNA" localSheetId="17" hidden="1">#REF!</definedName>
    <definedName name="BEx5M546YZ7NO71MCE85UEOMLNNA" localSheetId="6" hidden="1">#REF!</definedName>
    <definedName name="BEx5M546YZ7NO71MCE85UEOMLNNA" localSheetId="1" hidden="1">#REF!</definedName>
    <definedName name="BEx5M546YZ7NO71MCE85UEOMLNNA" localSheetId="12" hidden="1">#REF!</definedName>
    <definedName name="BEx5M546YZ7NO71MCE85UEOMLNNA" localSheetId="4" hidden="1">#REF!</definedName>
    <definedName name="BEx5M546YZ7NO71MCE85UEOMLNNA" localSheetId="13" hidden="1">#REF!</definedName>
    <definedName name="BEx5M546YZ7NO71MCE85UEOMLNNA" localSheetId="18" hidden="1">#REF!</definedName>
    <definedName name="BEx5M546YZ7NO71MCE85UEOMLNNA" hidden="1">#REF!</definedName>
    <definedName name="BEx5M8K77051VPFG26GB653QP5Z8" localSheetId="3" hidden="1">#REF!</definedName>
    <definedName name="BEx5M8K77051VPFG26GB653QP5Z8" localSheetId="10" hidden="1">#REF!</definedName>
    <definedName name="BEx5M8K77051VPFG26GB653QP5Z8" localSheetId="9" hidden="1">#REF!</definedName>
    <definedName name="BEx5M8K77051VPFG26GB653QP5Z8" localSheetId="14" hidden="1">#REF!</definedName>
    <definedName name="BEx5M8K77051VPFG26GB653QP5Z8" localSheetId="16" hidden="1">#REF!</definedName>
    <definedName name="BEx5M8K77051VPFG26GB653QP5Z8" localSheetId="5" hidden="1">#REF!</definedName>
    <definedName name="BEx5M8K77051VPFG26GB653QP5Z8" localSheetId="8" hidden="1">#REF!</definedName>
    <definedName name="BEx5M8K77051VPFG26GB653QP5Z8" localSheetId="17" hidden="1">#REF!</definedName>
    <definedName name="BEx5M8K77051VPFG26GB653QP5Z8" localSheetId="6" hidden="1">#REF!</definedName>
    <definedName name="BEx5M8K77051VPFG26GB653QP5Z8" localSheetId="1" hidden="1">#REF!</definedName>
    <definedName name="BEx5M8K77051VPFG26GB653QP5Z8" localSheetId="12" hidden="1">#REF!</definedName>
    <definedName name="BEx5M8K77051VPFG26GB653QP5Z8" localSheetId="4" hidden="1">#REF!</definedName>
    <definedName name="BEx5M8K77051VPFG26GB653QP5Z8" localSheetId="13" hidden="1">#REF!</definedName>
    <definedName name="BEx5M8K77051VPFG26GB653QP5Z8" localSheetId="18" hidden="1">#REF!</definedName>
    <definedName name="BEx5M8K77051VPFG26GB653QP5Z8" hidden="1">#REF!</definedName>
    <definedName name="BEx5MB9BR71LZDG7XXQ2EO58JC5F" hidden="1">'[2]Reco Sheet for Fcast'!$H$2:$I$2</definedName>
    <definedName name="BEx5MLQZM68YQSKARVWTTPINFQ2C" localSheetId="3" hidden="1">'[3]AMI P &amp; L'!#REF!</definedName>
    <definedName name="BEx5MLQZM68YQSKARVWTTPINFQ2C" localSheetId="10" hidden="1">'[3]AMI P &amp; L'!#REF!</definedName>
    <definedName name="BEx5MLQZM68YQSKARVWTTPINFQ2C" localSheetId="9" hidden="1">'[3]AMI P &amp; L'!#REF!</definedName>
    <definedName name="BEx5MLQZM68YQSKARVWTTPINFQ2C" localSheetId="14" hidden="1">'[3]AMI P &amp; L'!#REF!</definedName>
    <definedName name="BEx5MLQZM68YQSKARVWTTPINFQ2C" localSheetId="16" hidden="1">'[3]AMI P &amp; L'!#REF!</definedName>
    <definedName name="BEx5MLQZM68YQSKARVWTTPINFQ2C" localSheetId="5" hidden="1">'[3]AMI P &amp; L'!#REF!</definedName>
    <definedName name="BEx5MLQZM68YQSKARVWTTPINFQ2C" localSheetId="8" hidden="1">'[3]AMI P &amp; L'!#REF!</definedName>
    <definedName name="BEx5MLQZM68YQSKARVWTTPINFQ2C" localSheetId="17" hidden="1">'[3]AMI P &amp; L'!#REF!</definedName>
    <definedName name="BEx5MLQZM68YQSKARVWTTPINFQ2C" localSheetId="6" hidden="1">'[3]AMI P &amp; L'!#REF!</definedName>
    <definedName name="BEx5MLQZM68YQSKARVWTTPINFQ2C" localSheetId="1" hidden="1">'[3]AMI P &amp; L'!#REF!</definedName>
    <definedName name="BEx5MLQZM68YQSKARVWTTPINFQ2C" localSheetId="12" hidden="1">'[3]AMI P &amp; L'!#REF!</definedName>
    <definedName name="BEx5MLQZM68YQSKARVWTTPINFQ2C" localSheetId="4" hidden="1">'[3]AMI P &amp; L'!#REF!</definedName>
    <definedName name="BEx5MLQZM68YQSKARVWTTPINFQ2C" localSheetId="13" hidden="1">'[3]AMI P &amp; L'!#REF!</definedName>
    <definedName name="BEx5MLQZM68YQSKARVWTTPINFQ2C" localSheetId="18" hidden="1">'[3]AMI P &amp; L'!#REF!</definedName>
    <definedName name="BEx5MLQZM68YQSKARVWTTPINFQ2C" hidden="1">'[3]AMI P &amp; L'!#REF!</definedName>
    <definedName name="BEx5MRL96B0L82YH61D134C2XSGQ" localSheetId="3" hidden="1">#REF!</definedName>
    <definedName name="BEx5MRL96B0L82YH61D134C2XSGQ" localSheetId="10" hidden="1">#REF!</definedName>
    <definedName name="BEx5MRL96B0L82YH61D134C2XSGQ" localSheetId="9" hidden="1">#REF!</definedName>
    <definedName name="BEx5MRL96B0L82YH61D134C2XSGQ" localSheetId="14" hidden="1">#REF!</definedName>
    <definedName name="BEx5MRL96B0L82YH61D134C2XSGQ" localSheetId="16" hidden="1">#REF!</definedName>
    <definedName name="BEx5MRL96B0L82YH61D134C2XSGQ" localSheetId="5" hidden="1">#REF!</definedName>
    <definedName name="BEx5MRL96B0L82YH61D134C2XSGQ" localSheetId="8" hidden="1">#REF!</definedName>
    <definedName name="BEx5MRL96B0L82YH61D134C2XSGQ" localSheetId="17" hidden="1">#REF!</definedName>
    <definedName name="BEx5MRL96B0L82YH61D134C2XSGQ" localSheetId="6" hidden="1">#REF!</definedName>
    <definedName name="BEx5MRL96B0L82YH61D134C2XSGQ" localSheetId="1" hidden="1">#REF!</definedName>
    <definedName name="BEx5MRL96B0L82YH61D134C2XSGQ" localSheetId="12" hidden="1">#REF!</definedName>
    <definedName name="BEx5MRL96B0L82YH61D134C2XSGQ" localSheetId="4" hidden="1">#REF!</definedName>
    <definedName name="BEx5MRL96B0L82YH61D134C2XSGQ" localSheetId="13" hidden="1">#REF!</definedName>
    <definedName name="BEx5MRL96B0L82YH61D134C2XSGQ" localSheetId="18" hidden="1">#REF!</definedName>
    <definedName name="BEx5MRL96B0L82YH61D134C2XSGQ" hidden="1">#REF!</definedName>
    <definedName name="BEx5MVHOG4GCI4HKTOTP194VMNRA" localSheetId="3" hidden="1">#REF!</definedName>
    <definedName name="BEx5MVHOG4GCI4HKTOTP194VMNRA" localSheetId="10" hidden="1">#REF!</definedName>
    <definedName name="BEx5MVHOG4GCI4HKTOTP194VMNRA" localSheetId="9" hidden="1">#REF!</definedName>
    <definedName name="BEx5MVHOG4GCI4HKTOTP194VMNRA" localSheetId="14" hidden="1">#REF!</definedName>
    <definedName name="BEx5MVHOG4GCI4HKTOTP194VMNRA" localSheetId="16" hidden="1">#REF!</definedName>
    <definedName name="BEx5MVHOG4GCI4HKTOTP194VMNRA" localSheetId="5" hidden="1">#REF!</definedName>
    <definedName name="BEx5MVHOG4GCI4HKTOTP194VMNRA" localSheetId="8" hidden="1">#REF!</definedName>
    <definedName name="BEx5MVHOG4GCI4HKTOTP194VMNRA" localSheetId="17" hidden="1">#REF!</definedName>
    <definedName name="BEx5MVHOG4GCI4HKTOTP194VMNRA" localSheetId="6" hidden="1">#REF!</definedName>
    <definedName name="BEx5MVHOG4GCI4HKTOTP194VMNRA" localSheetId="1" hidden="1">#REF!</definedName>
    <definedName name="BEx5MVHOG4GCI4HKTOTP194VMNRA" localSheetId="12" hidden="1">#REF!</definedName>
    <definedName name="BEx5MVHOG4GCI4HKTOTP194VMNRA" localSheetId="4" hidden="1">#REF!</definedName>
    <definedName name="BEx5MVHOG4GCI4HKTOTP194VMNRA" localSheetId="13" hidden="1">#REF!</definedName>
    <definedName name="BEx5MVHOG4GCI4HKTOTP194VMNRA" localSheetId="18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7XD7KVST36P3QB9SQKKS2L8" localSheetId="3" hidden="1">#REF!</definedName>
    <definedName name="BEx5N7XD7KVST36P3QB9SQKKS2L8" localSheetId="10" hidden="1">#REF!</definedName>
    <definedName name="BEx5N7XD7KVST36P3QB9SQKKS2L8" localSheetId="9" hidden="1">#REF!</definedName>
    <definedName name="BEx5N7XD7KVST36P3QB9SQKKS2L8" localSheetId="14" hidden="1">#REF!</definedName>
    <definedName name="BEx5N7XD7KVST36P3QB9SQKKS2L8" localSheetId="16" hidden="1">#REF!</definedName>
    <definedName name="BEx5N7XD7KVST36P3QB9SQKKS2L8" localSheetId="5" hidden="1">#REF!</definedName>
    <definedName name="BEx5N7XD7KVST36P3QB9SQKKS2L8" localSheetId="8" hidden="1">#REF!</definedName>
    <definedName name="BEx5N7XD7KVST36P3QB9SQKKS2L8" localSheetId="17" hidden="1">#REF!</definedName>
    <definedName name="BEx5N7XD7KVST36P3QB9SQKKS2L8" localSheetId="6" hidden="1">#REF!</definedName>
    <definedName name="BEx5N7XD7KVST36P3QB9SQKKS2L8" localSheetId="1" hidden="1">#REF!</definedName>
    <definedName name="BEx5N7XD7KVST36P3QB9SQKKS2L8" localSheetId="12" hidden="1">#REF!</definedName>
    <definedName name="BEx5N7XD7KVST36P3QB9SQKKS2L8" localSheetId="4" hidden="1">#REF!</definedName>
    <definedName name="BEx5N7XD7KVST36P3QB9SQKKS2L8" localSheetId="13" hidden="1">#REF!</definedName>
    <definedName name="BEx5N7XD7KVST36P3QB9SQKKS2L8" localSheetId="18" hidden="1">#REF!</definedName>
    <definedName name="BEx5N7XD7KVST36P3QB9SQKKS2L8" hidden="1">#REF!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3" hidden="1">'[3]AMI P &amp; L'!#REF!</definedName>
    <definedName name="BEx5NV06L5J5IMKGOMGKGJ4PBZCD" localSheetId="10" hidden="1">'[3]AMI P &amp; L'!#REF!</definedName>
    <definedName name="BEx5NV06L5J5IMKGOMGKGJ4PBZCD" localSheetId="9" hidden="1">'[3]AMI P &amp; L'!#REF!</definedName>
    <definedName name="BEx5NV06L5J5IMKGOMGKGJ4PBZCD" localSheetId="14" hidden="1">'[3]AMI P &amp; L'!#REF!</definedName>
    <definedName name="BEx5NV06L5J5IMKGOMGKGJ4PBZCD" localSheetId="16" hidden="1">'[3]AMI P &amp; L'!#REF!</definedName>
    <definedName name="BEx5NV06L5J5IMKGOMGKGJ4PBZCD" localSheetId="5" hidden="1">'[3]AMI P &amp; L'!#REF!</definedName>
    <definedName name="BEx5NV06L5J5IMKGOMGKGJ4PBZCD" localSheetId="8" hidden="1">'[3]AMI P &amp; L'!#REF!</definedName>
    <definedName name="BEx5NV06L5J5IMKGOMGKGJ4PBZCD" localSheetId="17" hidden="1">'[3]AMI P &amp; L'!#REF!</definedName>
    <definedName name="BEx5NV06L5J5IMKGOMGKGJ4PBZCD" localSheetId="6" hidden="1">'[3]AMI P &amp; L'!#REF!</definedName>
    <definedName name="BEx5NV06L5J5IMKGOMGKGJ4PBZCD" localSheetId="1" hidden="1">'[3]AMI P &amp; L'!#REF!</definedName>
    <definedName name="BEx5NV06L5J5IMKGOMGKGJ4PBZCD" localSheetId="12" hidden="1">'[3]AMI P &amp; L'!#REF!</definedName>
    <definedName name="BEx5NV06L5J5IMKGOMGKGJ4PBZCD" localSheetId="4" hidden="1">'[3]AMI P &amp; L'!#REF!</definedName>
    <definedName name="BEx5NV06L5J5IMKGOMGKGJ4PBZCD" localSheetId="13" hidden="1">'[3]AMI P &amp; L'!#REF!</definedName>
    <definedName name="BEx5NV06L5J5IMKGOMGKGJ4PBZCD" localSheetId="18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8N0SPY10WRHN2NNGU5BUWPZ" localSheetId="3" hidden="1">#REF!</definedName>
    <definedName name="BEx5O8N0SPY10WRHN2NNGU5BUWPZ" localSheetId="10" hidden="1">#REF!</definedName>
    <definedName name="BEx5O8N0SPY10WRHN2NNGU5BUWPZ" localSheetId="9" hidden="1">#REF!</definedName>
    <definedName name="BEx5O8N0SPY10WRHN2NNGU5BUWPZ" localSheetId="14" hidden="1">#REF!</definedName>
    <definedName name="BEx5O8N0SPY10WRHN2NNGU5BUWPZ" localSheetId="16" hidden="1">#REF!</definedName>
    <definedName name="BEx5O8N0SPY10WRHN2NNGU5BUWPZ" localSheetId="5" hidden="1">#REF!</definedName>
    <definedName name="BEx5O8N0SPY10WRHN2NNGU5BUWPZ" localSheetId="8" hidden="1">#REF!</definedName>
    <definedName name="BEx5O8N0SPY10WRHN2NNGU5BUWPZ" localSheetId="17" hidden="1">#REF!</definedName>
    <definedName name="BEx5O8N0SPY10WRHN2NNGU5BUWPZ" localSheetId="6" hidden="1">#REF!</definedName>
    <definedName name="BEx5O8N0SPY10WRHN2NNGU5BUWPZ" localSheetId="1" hidden="1">#REF!</definedName>
    <definedName name="BEx5O8N0SPY10WRHN2NNGU5BUWPZ" localSheetId="12" hidden="1">#REF!</definedName>
    <definedName name="BEx5O8N0SPY10WRHN2NNGU5BUWPZ" localSheetId="4" hidden="1">#REF!</definedName>
    <definedName name="BEx5O8N0SPY10WRHN2NNGU5BUWPZ" localSheetId="13" hidden="1">#REF!</definedName>
    <definedName name="BEx5O8N0SPY10WRHN2NNGU5BUWPZ" localSheetId="18" hidden="1">#REF!</definedName>
    <definedName name="BEx5O8N0SPY10WRHN2NNGU5BUWPZ" hidden="1">#REF!</definedName>
    <definedName name="BEx5OAFS0NJ2CB86A02E1JYHMLQ1" hidden="1">'[2]Reco Sheet for Fcast'!$I$6:$J$6</definedName>
    <definedName name="BEx5OG4RPU8W1ETWDWM234NYYYEN" hidden="1">'[2]Reco Sheet for Fcast'!$F$8:$G$8</definedName>
    <definedName name="BEx5OI8A918ASPES3DKIOFPMA4SS" localSheetId="3" hidden="1">#REF!</definedName>
    <definedName name="BEx5OI8A918ASPES3DKIOFPMA4SS" localSheetId="10" hidden="1">#REF!</definedName>
    <definedName name="BEx5OI8A918ASPES3DKIOFPMA4SS" localSheetId="9" hidden="1">#REF!</definedName>
    <definedName name="BEx5OI8A918ASPES3DKIOFPMA4SS" localSheetId="14" hidden="1">#REF!</definedName>
    <definedName name="BEx5OI8A918ASPES3DKIOFPMA4SS" localSheetId="16" hidden="1">#REF!</definedName>
    <definedName name="BEx5OI8A918ASPES3DKIOFPMA4SS" localSheetId="5" hidden="1">#REF!</definedName>
    <definedName name="BEx5OI8A918ASPES3DKIOFPMA4SS" localSheetId="8" hidden="1">#REF!</definedName>
    <definedName name="BEx5OI8A918ASPES3DKIOFPMA4SS" localSheetId="17" hidden="1">#REF!</definedName>
    <definedName name="BEx5OI8A918ASPES3DKIOFPMA4SS" localSheetId="6" hidden="1">#REF!</definedName>
    <definedName name="BEx5OI8A918ASPES3DKIOFPMA4SS" localSheetId="1" hidden="1">#REF!</definedName>
    <definedName name="BEx5OI8A918ASPES3DKIOFPMA4SS" localSheetId="12" hidden="1">#REF!</definedName>
    <definedName name="BEx5OI8A918ASPES3DKIOFPMA4SS" localSheetId="4" hidden="1">#REF!</definedName>
    <definedName name="BEx5OI8A918ASPES3DKIOFPMA4SS" localSheetId="13" hidden="1">#REF!</definedName>
    <definedName name="BEx5OI8A918ASPES3DKIOFPMA4SS" localSheetId="18" hidden="1">#REF!</definedName>
    <definedName name="BEx5OI8A918ASPES3DKIOFPMA4SS" hidden="1">#REF!</definedName>
    <definedName name="BEx5OP9Y43F99O2IT69MKCCXGL61" hidden="1">'[2]Reco Sheet for Fcast'!$F$9:$G$9</definedName>
    <definedName name="BEx5P9Y9RDXNUAJ6CZ2LHMM8IM7T" hidden="1">'[2]Reco Sheet for Fcast'!$F$8:$G$8</definedName>
    <definedName name="BEx5PFHZ2UN3YUFWK441BHJLXFZ5" localSheetId="3" hidden="1">#REF!</definedName>
    <definedName name="BEx5PFHZ2UN3YUFWK441BHJLXFZ5" localSheetId="10" hidden="1">#REF!</definedName>
    <definedName name="BEx5PFHZ2UN3YUFWK441BHJLXFZ5" localSheetId="9" hidden="1">#REF!</definedName>
    <definedName name="BEx5PFHZ2UN3YUFWK441BHJLXFZ5" localSheetId="14" hidden="1">#REF!</definedName>
    <definedName name="BEx5PFHZ2UN3YUFWK441BHJLXFZ5" localSheetId="16" hidden="1">#REF!</definedName>
    <definedName name="BEx5PFHZ2UN3YUFWK441BHJLXFZ5" localSheetId="5" hidden="1">#REF!</definedName>
    <definedName name="BEx5PFHZ2UN3YUFWK441BHJLXFZ5" localSheetId="8" hidden="1">#REF!</definedName>
    <definedName name="BEx5PFHZ2UN3YUFWK441BHJLXFZ5" localSheetId="17" hidden="1">#REF!</definedName>
    <definedName name="BEx5PFHZ2UN3YUFWK441BHJLXFZ5" localSheetId="6" hidden="1">#REF!</definedName>
    <definedName name="BEx5PFHZ2UN3YUFWK441BHJLXFZ5" localSheetId="1" hidden="1">#REF!</definedName>
    <definedName name="BEx5PFHZ2UN3YUFWK441BHJLXFZ5" localSheetId="12" hidden="1">#REF!</definedName>
    <definedName name="BEx5PFHZ2UN3YUFWK441BHJLXFZ5" localSheetId="4" hidden="1">#REF!</definedName>
    <definedName name="BEx5PFHZ2UN3YUFWK441BHJLXFZ5" localSheetId="13" hidden="1">#REF!</definedName>
    <definedName name="BEx5PFHZ2UN3YUFWK441BHJLXFZ5" localSheetId="18" hidden="1">#REF!</definedName>
    <definedName name="BEx5PFHZ2UN3YUFWK441BHJLXFZ5" hidden="1">#REF!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FOW04FOAHD3W8FOXUQCGEE0" hidden="1">'[4]Bud Mth'!$C$15:$D$29</definedName>
    <definedName name="BEx74Q6H3O7133AWQXWC21MI2UFT" hidden="1">'[2]Reco Sheet for Fcast'!$I$6:$J$6</definedName>
    <definedName name="BEx74SQ5R0VH9X24PI4DADFFLZ9N" localSheetId="3" hidden="1">#REF!</definedName>
    <definedName name="BEx74SQ5R0VH9X24PI4DADFFLZ9N" localSheetId="10" hidden="1">#REF!</definedName>
    <definedName name="BEx74SQ5R0VH9X24PI4DADFFLZ9N" localSheetId="9" hidden="1">#REF!</definedName>
    <definedName name="BEx74SQ5R0VH9X24PI4DADFFLZ9N" localSheetId="14" hidden="1">#REF!</definedName>
    <definedName name="BEx74SQ5R0VH9X24PI4DADFFLZ9N" localSheetId="16" hidden="1">#REF!</definedName>
    <definedName name="BEx74SQ5R0VH9X24PI4DADFFLZ9N" localSheetId="5" hidden="1">#REF!</definedName>
    <definedName name="BEx74SQ5R0VH9X24PI4DADFFLZ9N" localSheetId="8" hidden="1">#REF!</definedName>
    <definedName name="BEx74SQ5R0VH9X24PI4DADFFLZ9N" localSheetId="17" hidden="1">#REF!</definedName>
    <definedName name="BEx74SQ5R0VH9X24PI4DADFFLZ9N" localSheetId="6" hidden="1">#REF!</definedName>
    <definedName name="BEx74SQ5R0VH9X24PI4DADFFLZ9N" localSheetId="1" hidden="1">#REF!</definedName>
    <definedName name="BEx74SQ5R0VH9X24PI4DADFFLZ9N" localSheetId="12" hidden="1">#REF!</definedName>
    <definedName name="BEx74SQ5R0VH9X24PI4DADFFLZ9N" localSheetId="4" hidden="1">#REF!</definedName>
    <definedName name="BEx74SQ5R0VH9X24PI4DADFFLZ9N" localSheetId="13" hidden="1">#REF!</definedName>
    <definedName name="BEx74SQ5R0VH9X24PI4DADFFLZ9N" localSheetId="18" hidden="1">#REF!</definedName>
    <definedName name="BEx74SQ5R0VH9X24PI4DADFFLZ9N" hidden="1">#REF!</definedName>
    <definedName name="BEx74W6BJ8ENO3J25WNM5H5APKA3" localSheetId="3" hidden="1">'[3]AMI P &amp; L'!#REF!</definedName>
    <definedName name="BEx74W6BJ8ENO3J25WNM5H5APKA3" localSheetId="10" hidden="1">'[3]AMI P &amp; L'!#REF!</definedName>
    <definedName name="BEx74W6BJ8ENO3J25WNM5H5APKA3" localSheetId="9" hidden="1">'[3]AMI P &amp; L'!#REF!</definedName>
    <definedName name="BEx74W6BJ8ENO3J25WNM5H5APKA3" localSheetId="14" hidden="1">'[3]AMI P &amp; L'!#REF!</definedName>
    <definedName name="BEx74W6BJ8ENO3J25WNM5H5APKA3" localSheetId="16" hidden="1">'[3]AMI P &amp; L'!#REF!</definedName>
    <definedName name="BEx74W6BJ8ENO3J25WNM5H5APKA3" localSheetId="5" hidden="1">'[3]AMI P &amp; L'!#REF!</definedName>
    <definedName name="BEx74W6BJ8ENO3J25WNM5H5APKA3" localSheetId="8" hidden="1">'[3]AMI P &amp; L'!#REF!</definedName>
    <definedName name="BEx74W6BJ8ENO3J25WNM5H5APKA3" localSheetId="17" hidden="1">'[3]AMI P &amp; L'!#REF!</definedName>
    <definedName name="BEx74W6BJ8ENO3J25WNM5H5APKA3" localSheetId="6" hidden="1">'[3]AMI P &amp; L'!#REF!</definedName>
    <definedName name="BEx74W6BJ8ENO3J25WNM5H5APKA3" localSheetId="1" hidden="1">'[3]AMI P &amp; L'!#REF!</definedName>
    <definedName name="BEx74W6BJ8ENO3J25WNM5H5APKA3" localSheetId="12" hidden="1">'[3]AMI P &amp; L'!#REF!</definedName>
    <definedName name="BEx74W6BJ8ENO3J25WNM5H5APKA3" localSheetId="4" hidden="1">'[3]AMI P &amp; L'!#REF!</definedName>
    <definedName name="BEx74W6BJ8ENO3J25WNM5H5APKA3" localSheetId="13" hidden="1">'[3]AMI P &amp; L'!#REF!</definedName>
    <definedName name="BEx74W6BJ8ENO3J25WNM5H5APKA3" localSheetId="18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M8YU9VISUVICOSCP5YAMZPI" localSheetId="3" hidden="1">#REF!</definedName>
    <definedName name="BEx75M8YU9VISUVICOSCP5YAMZPI" localSheetId="10" hidden="1">#REF!</definedName>
    <definedName name="BEx75M8YU9VISUVICOSCP5YAMZPI" localSheetId="9" hidden="1">#REF!</definedName>
    <definedName name="BEx75M8YU9VISUVICOSCP5YAMZPI" localSheetId="14" hidden="1">#REF!</definedName>
    <definedName name="BEx75M8YU9VISUVICOSCP5YAMZPI" localSheetId="16" hidden="1">#REF!</definedName>
    <definedName name="BEx75M8YU9VISUVICOSCP5YAMZPI" localSheetId="5" hidden="1">#REF!</definedName>
    <definedName name="BEx75M8YU9VISUVICOSCP5YAMZPI" localSheetId="8" hidden="1">#REF!</definedName>
    <definedName name="BEx75M8YU9VISUVICOSCP5YAMZPI" localSheetId="17" hidden="1">#REF!</definedName>
    <definedName name="BEx75M8YU9VISUVICOSCP5YAMZPI" localSheetId="6" hidden="1">#REF!</definedName>
    <definedName name="BEx75M8YU9VISUVICOSCP5YAMZPI" localSheetId="1" hidden="1">#REF!</definedName>
    <definedName name="BEx75M8YU9VISUVICOSCP5YAMZPI" localSheetId="12" hidden="1">#REF!</definedName>
    <definedName name="BEx75M8YU9VISUVICOSCP5YAMZPI" localSheetId="4" hidden="1">#REF!</definedName>
    <definedName name="BEx75M8YU9VISUVICOSCP5YAMZPI" localSheetId="13" hidden="1">#REF!</definedName>
    <definedName name="BEx75M8YU9VISUVICOSCP5YAMZPI" localSheetId="18" hidden="1">#REF!</definedName>
    <definedName name="BEx75M8YU9VISUVICOSCP5YAMZPI" hidden="1">#REF!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3" hidden="1">#REF!</definedName>
    <definedName name="BEx76SNOC6R18OVRQYBQ0JGPW2Z7" localSheetId="10" hidden="1">#REF!</definedName>
    <definedName name="BEx76SNOC6R18OVRQYBQ0JGPW2Z7" localSheetId="9" hidden="1">#REF!</definedName>
    <definedName name="BEx76SNOC6R18OVRQYBQ0JGPW2Z7" localSheetId="14" hidden="1">#REF!</definedName>
    <definedName name="BEx76SNOC6R18OVRQYBQ0JGPW2Z7" localSheetId="16" hidden="1">#REF!</definedName>
    <definedName name="BEx76SNOC6R18OVRQYBQ0JGPW2Z7" localSheetId="5" hidden="1">#REF!</definedName>
    <definedName name="BEx76SNOC6R18OVRQYBQ0JGPW2Z7" localSheetId="8" hidden="1">#REF!</definedName>
    <definedName name="BEx76SNOC6R18OVRQYBQ0JGPW2Z7" localSheetId="17" hidden="1">#REF!</definedName>
    <definedName name="BEx76SNOC6R18OVRQYBQ0JGPW2Z7" localSheetId="6" hidden="1">#REF!</definedName>
    <definedName name="BEx76SNOC6R18OVRQYBQ0JGPW2Z7" localSheetId="1" hidden="1">#REF!</definedName>
    <definedName name="BEx76SNOC6R18OVRQYBQ0JGPW2Z7" localSheetId="12" hidden="1">#REF!</definedName>
    <definedName name="BEx76SNOC6R18OVRQYBQ0JGPW2Z7" localSheetId="4" hidden="1">#REF!</definedName>
    <definedName name="BEx76SNOC6R18OVRQYBQ0JGPW2Z7" localSheetId="13" hidden="1">#REF!</definedName>
    <definedName name="BEx76SNOC6R18OVRQYBQ0JGPW2Z7" localSheetId="18" hidden="1">#REF!</definedName>
    <definedName name="BEx76SNOC6R18OVRQYBQ0JGPW2Z7" hidden="1">#REF!</definedName>
    <definedName name="BEx771SMWJDAFC6Y4FKDDGEFBQ4W" localSheetId="3" hidden="1">'[5]Capital orders'!#REF!</definedName>
    <definedName name="BEx771SMWJDAFC6Y4FKDDGEFBQ4W" localSheetId="10" hidden="1">'[5]Capital orders'!#REF!</definedName>
    <definedName name="BEx771SMWJDAFC6Y4FKDDGEFBQ4W" localSheetId="9" hidden="1">'[5]Capital orders'!#REF!</definedName>
    <definedName name="BEx771SMWJDAFC6Y4FKDDGEFBQ4W" localSheetId="14" hidden="1">'[5]Capital orders'!#REF!</definedName>
    <definedName name="BEx771SMWJDAFC6Y4FKDDGEFBQ4W" localSheetId="16" hidden="1">'[5]Capital orders'!#REF!</definedName>
    <definedName name="BEx771SMWJDAFC6Y4FKDDGEFBQ4W" localSheetId="5" hidden="1">'[5]Capital orders'!#REF!</definedName>
    <definedName name="BEx771SMWJDAFC6Y4FKDDGEFBQ4W" localSheetId="8" hidden="1">'[5]Capital orders'!#REF!</definedName>
    <definedName name="BEx771SMWJDAFC6Y4FKDDGEFBQ4W" localSheetId="17" hidden="1">'[5]Capital orders'!#REF!</definedName>
    <definedName name="BEx771SMWJDAFC6Y4FKDDGEFBQ4W" localSheetId="6" hidden="1">'[5]Capital orders'!#REF!</definedName>
    <definedName name="BEx771SMWJDAFC6Y4FKDDGEFBQ4W" localSheetId="1" hidden="1">'[5]Capital orders'!#REF!</definedName>
    <definedName name="BEx771SMWJDAFC6Y4FKDDGEFBQ4W" localSheetId="12" hidden="1">'[5]Capital orders'!#REF!</definedName>
    <definedName name="BEx771SMWJDAFC6Y4FKDDGEFBQ4W" localSheetId="4" hidden="1">'[5]Capital orders'!#REF!</definedName>
    <definedName name="BEx771SMWJDAFC6Y4FKDDGEFBQ4W" localSheetId="13" hidden="1">'[5]Capital orders'!#REF!</definedName>
    <definedName name="BEx771SMWJDAFC6Y4FKDDGEFBQ4W" localSheetId="18" hidden="1">'[5]Capital orders'!#REF!</definedName>
    <definedName name="BEx771SMWJDAFC6Y4FKDDGEFBQ4W" hidden="1">'[5]Capital orders'!#REF!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KOE3LX3JOLFV1E0VZZVCULJ" localSheetId="3" hidden="1">#REF!</definedName>
    <definedName name="BEx77KOE3LX3JOLFV1E0VZZVCULJ" localSheetId="10" hidden="1">#REF!</definedName>
    <definedName name="BEx77KOE3LX3JOLFV1E0VZZVCULJ" localSheetId="9" hidden="1">#REF!</definedName>
    <definedName name="BEx77KOE3LX3JOLFV1E0VZZVCULJ" localSheetId="14" hidden="1">#REF!</definedName>
    <definedName name="BEx77KOE3LX3JOLFV1E0VZZVCULJ" localSheetId="16" hidden="1">#REF!</definedName>
    <definedName name="BEx77KOE3LX3JOLFV1E0VZZVCULJ" localSheetId="5" hidden="1">#REF!</definedName>
    <definedName name="BEx77KOE3LX3JOLFV1E0VZZVCULJ" localSheetId="8" hidden="1">#REF!</definedName>
    <definedName name="BEx77KOE3LX3JOLFV1E0VZZVCULJ" localSheetId="17" hidden="1">#REF!</definedName>
    <definedName name="BEx77KOE3LX3JOLFV1E0VZZVCULJ" localSheetId="6" hidden="1">#REF!</definedName>
    <definedName name="BEx77KOE3LX3JOLFV1E0VZZVCULJ" localSheetId="1" hidden="1">#REF!</definedName>
    <definedName name="BEx77KOE3LX3JOLFV1E0VZZVCULJ" localSheetId="12" hidden="1">#REF!</definedName>
    <definedName name="BEx77KOE3LX3JOLFV1E0VZZVCULJ" localSheetId="4" hidden="1">#REF!</definedName>
    <definedName name="BEx77KOE3LX3JOLFV1E0VZZVCULJ" localSheetId="13" hidden="1">#REF!</definedName>
    <definedName name="BEx77KOE3LX3JOLFV1E0VZZVCULJ" localSheetId="18" hidden="1">#REF!</definedName>
    <definedName name="BEx77KOE3LX3JOLFV1E0VZZVCULJ" hidden="1">#REF!</definedName>
    <definedName name="BEx77P0S3GVMS7BJUL9OWUGJ1B02" hidden="1">'[2]Reco Sheet for Fcast'!$I$6:$J$6</definedName>
    <definedName name="BEx77QDESURI6WW5582YXSK3A972" hidden="1">'[2]Reco Sheet for Fcast'!$I$11:$J$11</definedName>
    <definedName name="BEx77T2IH1H0FZ9UCV02Y6BAW0KF" localSheetId="3" hidden="1">#REF!</definedName>
    <definedName name="BEx77T2IH1H0FZ9UCV02Y6BAW0KF" localSheetId="10" hidden="1">#REF!</definedName>
    <definedName name="BEx77T2IH1H0FZ9UCV02Y6BAW0KF" localSheetId="9" hidden="1">#REF!</definedName>
    <definedName name="BEx77T2IH1H0FZ9UCV02Y6BAW0KF" localSheetId="14" hidden="1">#REF!</definedName>
    <definedName name="BEx77T2IH1H0FZ9UCV02Y6BAW0KF" localSheetId="16" hidden="1">#REF!</definedName>
    <definedName name="BEx77T2IH1H0FZ9UCV02Y6BAW0KF" localSheetId="5" hidden="1">#REF!</definedName>
    <definedName name="BEx77T2IH1H0FZ9UCV02Y6BAW0KF" localSheetId="8" hidden="1">#REF!</definedName>
    <definedName name="BEx77T2IH1H0FZ9UCV02Y6BAW0KF" localSheetId="17" hidden="1">#REF!</definedName>
    <definedName name="BEx77T2IH1H0FZ9UCV02Y6BAW0KF" localSheetId="6" hidden="1">#REF!</definedName>
    <definedName name="BEx77T2IH1H0FZ9UCV02Y6BAW0KF" localSheetId="1" hidden="1">#REF!</definedName>
    <definedName name="BEx77T2IH1H0FZ9UCV02Y6BAW0KF" localSheetId="12" hidden="1">#REF!</definedName>
    <definedName name="BEx77T2IH1H0FZ9UCV02Y6BAW0KF" localSheetId="4" hidden="1">#REF!</definedName>
    <definedName name="BEx77T2IH1H0FZ9UCV02Y6BAW0KF" localSheetId="13" hidden="1">#REF!</definedName>
    <definedName name="BEx77T2IH1H0FZ9UCV02Y6BAW0KF" localSheetId="18" hidden="1">#REF!</definedName>
    <definedName name="BEx77T2IH1H0FZ9UCV02Y6BAW0KF" hidden="1">#REF!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2RUJ1UJ4CWX66KHKUW2D5UU" localSheetId="3" hidden="1">#REF!</definedName>
    <definedName name="BEx792RUJ1UJ4CWX66KHKUW2D5UU" localSheetId="10" hidden="1">#REF!</definedName>
    <definedName name="BEx792RUJ1UJ4CWX66KHKUW2D5UU" localSheetId="9" hidden="1">#REF!</definedName>
    <definedName name="BEx792RUJ1UJ4CWX66KHKUW2D5UU" localSheetId="14" hidden="1">#REF!</definedName>
    <definedName name="BEx792RUJ1UJ4CWX66KHKUW2D5UU" localSheetId="16" hidden="1">#REF!</definedName>
    <definedName name="BEx792RUJ1UJ4CWX66KHKUW2D5UU" localSheetId="5" hidden="1">#REF!</definedName>
    <definedName name="BEx792RUJ1UJ4CWX66KHKUW2D5UU" localSheetId="8" hidden="1">#REF!</definedName>
    <definedName name="BEx792RUJ1UJ4CWX66KHKUW2D5UU" localSheetId="17" hidden="1">#REF!</definedName>
    <definedName name="BEx792RUJ1UJ4CWX66KHKUW2D5UU" localSheetId="6" hidden="1">#REF!</definedName>
    <definedName name="BEx792RUJ1UJ4CWX66KHKUW2D5UU" localSheetId="1" hidden="1">#REF!</definedName>
    <definedName name="BEx792RUJ1UJ4CWX66KHKUW2D5UU" localSheetId="12" hidden="1">#REF!</definedName>
    <definedName name="BEx792RUJ1UJ4CWX66KHKUW2D5UU" localSheetId="4" hidden="1">#REF!</definedName>
    <definedName name="BEx792RUJ1UJ4CWX66KHKUW2D5UU" localSheetId="13" hidden="1">#REF!</definedName>
    <definedName name="BEx792RUJ1UJ4CWX66KHKUW2D5UU" localSheetId="18" hidden="1">#REF!</definedName>
    <definedName name="BEx792RUJ1UJ4CWX66KHKUW2D5UU" hidden="1">#REF!</definedName>
    <definedName name="BEx7979PNPDS84LLOBF4WFUS8RGC" localSheetId="3" hidden="1">#REF!</definedName>
    <definedName name="BEx7979PNPDS84LLOBF4WFUS8RGC" localSheetId="10" hidden="1">#REF!</definedName>
    <definedName name="BEx7979PNPDS84LLOBF4WFUS8RGC" localSheetId="9" hidden="1">#REF!</definedName>
    <definedName name="BEx7979PNPDS84LLOBF4WFUS8RGC" localSheetId="14" hidden="1">#REF!</definedName>
    <definedName name="BEx7979PNPDS84LLOBF4WFUS8RGC" localSheetId="16" hidden="1">#REF!</definedName>
    <definedName name="BEx7979PNPDS84LLOBF4WFUS8RGC" localSheetId="5" hidden="1">#REF!</definedName>
    <definedName name="BEx7979PNPDS84LLOBF4WFUS8RGC" localSheetId="8" hidden="1">#REF!</definedName>
    <definedName name="BEx7979PNPDS84LLOBF4WFUS8RGC" localSheetId="17" hidden="1">#REF!</definedName>
    <definedName name="BEx7979PNPDS84LLOBF4WFUS8RGC" localSheetId="6" hidden="1">#REF!</definedName>
    <definedName name="BEx7979PNPDS84LLOBF4WFUS8RGC" localSheetId="1" hidden="1">#REF!</definedName>
    <definedName name="BEx7979PNPDS84LLOBF4WFUS8RGC" localSheetId="12" hidden="1">#REF!</definedName>
    <definedName name="BEx7979PNPDS84LLOBF4WFUS8RGC" localSheetId="4" hidden="1">#REF!</definedName>
    <definedName name="BEx7979PNPDS84LLOBF4WFUS8RGC" localSheetId="13" hidden="1">#REF!</definedName>
    <definedName name="BEx7979PNPDS84LLOBF4WFUS8RGC" localSheetId="18" hidden="1">#REF!</definedName>
    <definedName name="BEx7979PNPDS84LLOBF4WFUS8RGC" hidden="1">#REF!</definedName>
    <definedName name="BEx79JK3E6JO8MX4O35A5G8NZCC8" hidden="1">'[2]Reco Sheet for Fcast'!$I$8:$J$8</definedName>
    <definedName name="BEx79LCTDQFKD1KV7R8NW15KLAFT" localSheetId="3" hidden="1">#REF!</definedName>
    <definedName name="BEx79LCTDQFKD1KV7R8NW15KLAFT" localSheetId="10" hidden="1">#REF!</definedName>
    <definedName name="BEx79LCTDQFKD1KV7R8NW15KLAFT" localSheetId="9" hidden="1">#REF!</definedName>
    <definedName name="BEx79LCTDQFKD1KV7R8NW15KLAFT" localSheetId="14" hidden="1">#REF!</definedName>
    <definedName name="BEx79LCTDQFKD1KV7R8NW15KLAFT" localSheetId="16" hidden="1">#REF!</definedName>
    <definedName name="BEx79LCTDQFKD1KV7R8NW15KLAFT" localSheetId="5" hidden="1">#REF!</definedName>
    <definedName name="BEx79LCTDQFKD1KV7R8NW15KLAFT" localSheetId="8" hidden="1">#REF!</definedName>
    <definedName name="BEx79LCTDQFKD1KV7R8NW15KLAFT" localSheetId="17" hidden="1">#REF!</definedName>
    <definedName name="BEx79LCTDQFKD1KV7R8NW15KLAFT" localSheetId="6" hidden="1">#REF!</definedName>
    <definedName name="BEx79LCTDQFKD1KV7R8NW15KLAFT" localSheetId="1" hidden="1">#REF!</definedName>
    <definedName name="BEx79LCTDQFKD1KV7R8NW15KLAFT" localSheetId="12" hidden="1">#REF!</definedName>
    <definedName name="BEx79LCTDQFKD1KV7R8NW15KLAFT" localSheetId="4" hidden="1">#REF!</definedName>
    <definedName name="BEx79LCTDQFKD1KV7R8NW15KLAFT" localSheetId="13" hidden="1">#REF!</definedName>
    <definedName name="BEx79LCTDQFKD1KV7R8NW15KLAFT" localSheetId="18" hidden="1">#REF!</definedName>
    <definedName name="BEx79LCTDQFKD1KV7R8NW15KLAFT" hidden="1">#REF!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3" hidden="1">'[3]AMI P &amp; L'!#REF!</definedName>
    <definedName name="BEx79YJJLBELICW9F9FRYSCQ101L" localSheetId="10" hidden="1">'[3]AMI P &amp; L'!#REF!</definedName>
    <definedName name="BEx79YJJLBELICW9F9FRYSCQ101L" localSheetId="9" hidden="1">'[3]AMI P &amp; L'!#REF!</definedName>
    <definedName name="BEx79YJJLBELICW9F9FRYSCQ101L" localSheetId="14" hidden="1">'[3]AMI P &amp; L'!#REF!</definedName>
    <definedName name="BEx79YJJLBELICW9F9FRYSCQ101L" localSheetId="16" hidden="1">'[3]AMI P &amp; L'!#REF!</definedName>
    <definedName name="BEx79YJJLBELICW9F9FRYSCQ101L" localSheetId="5" hidden="1">'[3]AMI P &amp; L'!#REF!</definedName>
    <definedName name="BEx79YJJLBELICW9F9FRYSCQ101L" localSheetId="8" hidden="1">'[3]AMI P &amp; L'!#REF!</definedName>
    <definedName name="BEx79YJJLBELICW9F9FRYSCQ101L" localSheetId="17" hidden="1">'[3]AMI P &amp; L'!#REF!</definedName>
    <definedName name="BEx79YJJLBELICW9F9FRYSCQ101L" localSheetId="6" hidden="1">'[3]AMI P &amp; L'!#REF!</definedName>
    <definedName name="BEx79YJJLBELICW9F9FRYSCQ101L" localSheetId="1" hidden="1">'[3]AMI P &amp; L'!#REF!</definedName>
    <definedName name="BEx79YJJLBELICW9F9FRYSCQ101L" localSheetId="12" hidden="1">'[3]AMI P &amp; L'!#REF!</definedName>
    <definedName name="BEx79YJJLBELICW9F9FRYSCQ101L" localSheetId="4" hidden="1">'[3]AMI P &amp; L'!#REF!</definedName>
    <definedName name="BEx79YJJLBELICW9F9FRYSCQ101L" localSheetId="13" hidden="1">'[3]AMI P &amp; L'!#REF!</definedName>
    <definedName name="BEx79YJJLBELICW9F9FRYSCQ101L" localSheetId="18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3" hidden="1">'[3]AMI P &amp; L'!#REF!</definedName>
    <definedName name="BEx7A06T3RC2891FUX05G3QPRAUE" localSheetId="10" hidden="1">'[3]AMI P &amp; L'!#REF!</definedName>
    <definedName name="BEx7A06T3RC2891FUX05G3QPRAUE" localSheetId="9" hidden="1">'[3]AMI P &amp; L'!#REF!</definedName>
    <definedName name="BEx7A06T3RC2891FUX05G3QPRAUE" localSheetId="14" hidden="1">'[3]AMI P &amp; L'!#REF!</definedName>
    <definedName name="BEx7A06T3RC2891FUX05G3QPRAUE" localSheetId="16" hidden="1">'[3]AMI P &amp; L'!#REF!</definedName>
    <definedName name="BEx7A06T3RC2891FUX05G3QPRAUE" localSheetId="5" hidden="1">'[3]AMI P &amp; L'!#REF!</definedName>
    <definedName name="BEx7A06T3RC2891FUX05G3QPRAUE" localSheetId="8" hidden="1">'[3]AMI P &amp; L'!#REF!</definedName>
    <definedName name="BEx7A06T3RC2891FUX05G3QPRAUE" localSheetId="17" hidden="1">'[3]AMI P &amp; L'!#REF!</definedName>
    <definedName name="BEx7A06T3RC2891FUX05G3QPRAUE" localSheetId="6" hidden="1">'[3]AMI P &amp; L'!#REF!</definedName>
    <definedName name="BEx7A06T3RC2891FUX05G3QPRAUE" localSheetId="1" hidden="1">'[3]AMI P &amp; L'!#REF!</definedName>
    <definedName name="BEx7A06T3RC2891FUX05G3QPRAUE" localSheetId="12" hidden="1">'[3]AMI P &amp; L'!#REF!</definedName>
    <definedName name="BEx7A06T3RC2891FUX05G3QPRAUE" localSheetId="4" hidden="1">'[3]AMI P &amp; L'!#REF!</definedName>
    <definedName name="BEx7A06T3RC2891FUX05G3QPRAUE" localSheetId="13" hidden="1">'[3]AMI P &amp; L'!#REF!</definedName>
    <definedName name="BEx7A06T3RC2891FUX05G3QPRAUE" localSheetId="18" hidden="1">'[3]AMI P &amp; L'!#REF!</definedName>
    <definedName name="BEx7A06T3RC2891FUX05G3QPRAUE" hidden="1">'[3]AMI P &amp; L'!#REF!</definedName>
    <definedName name="BEx7A4DUUH15ZB41VSQLFT4KSIE3" localSheetId="3" hidden="1">#REF!</definedName>
    <definedName name="BEx7A4DUUH15ZB41VSQLFT4KSIE3" localSheetId="10" hidden="1">#REF!</definedName>
    <definedName name="BEx7A4DUUH15ZB41VSQLFT4KSIE3" localSheetId="9" hidden="1">#REF!</definedName>
    <definedName name="BEx7A4DUUH15ZB41VSQLFT4KSIE3" localSheetId="14" hidden="1">#REF!</definedName>
    <definedName name="BEx7A4DUUH15ZB41VSQLFT4KSIE3" localSheetId="16" hidden="1">#REF!</definedName>
    <definedName name="BEx7A4DUUH15ZB41VSQLFT4KSIE3" localSheetId="5" hidden="1">#REF!</definedName>
    <definedName name="BEx7A4DUUH15ZB41VSQLFT4KSIE3" localSheetId="8" hidden="1">#REF!</definedName>
    <definedName name="BEx7A4DUUH15ZB41VSQLFT4KSIE3" localSheetId="17" hidden="1">#REF!</definedName>
    <definedName name="BEx7A4DUUH15ZB41VSQLFT4KSIE3" localSheetId="6" hidden="1">#REF!</definedName>
    <definedName name="BEx7A4DUUH15ZB41VSQLFT4KSIE3" localSheetId="1" hidden="1">#REF!</definedName>
    <definedName name="BEx7A4DUUH15ZB41VSQLFT4KSIE3" localSheetId="12" hidden="1">#REF!</definedName>
    <definedName name="BEx7A4DUUH15ZB41VSQLFT4KSIE3" localSheetId="4" hidden="1">#REF!</definedName>
    <definedName name="BEx7A4DUUH15ZB41VSQLFT4KSIE3" localSheetId="13" hidden="1">#REF!</definedName>
    <definedName name="BEx7A4DUUH15ZB41VSQLFT4KSIE3" localSheetId="18" hidden="1">#REF!</definedName>
    <definedName name="BEx7A4DUUH15ZB41VSQLFT4KSIE3" hidden="1">#REF!</definedName>
    <definedName name="BEx7A4ZGTC3XLZR6M7XK0UX2T49X" localSheetId="3" hidden="1">#REF!</definedName>
    <definedName name="BEx7A4ZGTC3XLZR6M7XK0UX2T49X" localSheetId="10" hidden="1">#REF!</definedName>
    <definedName name="BEx7A4ZGTC3XLZR6M7XK0UX2T49X" localSheetId="9" hidden="1">#REF!</definedName>
    <definedName name="BEx7A4ZGTC3XLZR6M7XK0UX2T49X" localSheetId="14" hidden="1">#REF!</definedName>
    <definedName name="BEx7A4ZGTC3XLZR6M7XK0UX2T49X" localSheetId="16" hidden="1">#REF!</definedName>
    <definedName name="BEx7A4ZGTC3XLZR6M7XK0UX2T49X" localSheetId="5" hidden="1">#REF!</definedName>
    <definedName name="BEx7A4ZGTC3XLZR6M7XK0UX2T49X" localSheetId="8" hidden="1">#REF!</definedName>
    <definedName name="BEx7A4ZGTC3XLZR6M7XK0UX2T49X" localSheetId="17" hidden="1">#REF!</definedName>
    <definedName name="BEx7A4ZGTC3XLZR6M7XK0UX2T49X" localSheetId="6" hidden="1">#REF!</definedName>
    <definedName name="BEx7A4ZGTC3XLZR6M7XK0UX2T49X" localSheetId="1" hidden="1">#REF!</definedName>
    <definedName name="BEx7A4ZGTC3XLZR6M7XK0UX2T49X" localSheetId="12" hidden="1">#REF!</definedName>
    <definedName name="BEx7A4ZGTC3XLZR6M7XK0UX2T49X" localSheetId="4" hidden="1">#REF!</definedName>
    <definedName name="BEx7A4ZGTC3XLZR6M7XK0UX2T49X" localSheetId="13" hidden="1">#REF!</definedName>
    <definedName name="BEx7A4ZGTC3XLZR6M7XK0UX2T49X" localSheetId="18" hidden="1">#REF!</definedName>
    <definedName name="BEx7A4ZGTC3XLZR6M7XK0UX2T49X" hidden="1">#REF!</definedName>
    <definedName name="BEx7A9S3JA1X7FH4CFSQLTZC4691" hidden="1">'[2]Reco Sheet for Fcast'!$H$2:$I$2</definedName>
    <definedName name="BEx7ABA2C9IWH5VSLVLLLCY62161" hidden="1">'[2]Reco Sheet for Fcast'!$F$15</definedName>
    <definedName name="BEx7ABKU462F6424CGX2QB38TAZN" hidden="1">'[4]Bud Mth'!$J$2:$K$2</definedName>
    <definedName name="BEx7AE4LPLX8N85BYB0WCO5S7ZPV" hidden="1">'[2]Reco Sheet for Fcast'!$F$7:$G$7</definedName>
    <definedName name="BEx7AL0QU1VVBK7KIHAY41UTU69C" localSheetId="3" hidden="1">#REF!</definedName>
    <definedName name="BEx7AL0QU1VVBK7KIHAY41UTU69C" localSheetId="10" hidden="1">#REF!</definedName>
    <definedName name="BEx7AL0QU1VVBK7KIHAY41UTU69C" localSheetId="9" hidden="1">#REF!</definedName>
    <definedName name="BEx7AL0QU1VVBK7KIHAY41UTU69C" localSheetId="14" hidden="1">#REF!</definedName>
    <definedName name="BEx7AL0QU1VVBK7KIHAY41UTU69C" localSheetId="16" hidden="1">#REF!</definedName>
    <definedName name="BEx7AL0QU1VVBK7KIHAY41UTU69C" localSheetId="5" hidden="1">#REF!</definedName>
    <definedName name="BEx7AL0QU1VVBK7KIHAY41UTU69C" localSheetId="8" hidden="1">#REF!</definedName>
    <definedName name="BEx7AL0QU1VVBK7KIHAY41UTU69C" localSheetId="17" hidden="1">#REF!</definedName>
    <definedName name="BEx7AL0QU1VVBK7KIHAY41UTU69C" localSheetId="6" hidden="1">#REF!</definedName>
    <definedName name="BEx7AL0QU1VVBK7KIHAY41UTU69C" localSheetId="1" hidden="1">#REF!</definedName>
    <definedName name="BEx7AL0QU1VVBK7KIHAY41UTU69C" localSheetId="12" hidden="1">#REF!</definedName>
    <definedName name="BEx7AL0QU1VVBK7KIHAY41UTU69C" localSheetId="4" hidden="1">#REF!</definedName>
    <definedName name="BEx7AL0QU1VVBK7KIHAY41UTU69C" localSheetId="13" hidden="1">#REF!</definedName>
    <definedName name="BEx7AL0QU1VVBK7KIHAY41UTU69C" localSheetId="18" hidden="1">#REF!</definedName>
    <definedName name="BEx7AL0QU1VVBK7KIHAY41UTU69C" hidden="1">#REF!</definedName>
    <definedName name="BEx7ASD1I654MEDCO6GGWA95PXSC" localSheetId="3" hidden="1">'[3]AMI P &amp; L'!#REF!</definedName>
    <definedName name="BEx7ASD1I654MEDCO6GGWA95PXSC" localSheetId="10" hidden="1">'[3]AMI P &amp; L'!#REF!</definedName>
    <definedName name="BEx7ASD1I654MEDCO6GGWA95PXSC" localSheetId="9" hidden="1">'[3]AMI P &amp; L'!#REF!</definedName>
    <definedName name="BEx7ASD1I654MEDCO6GGWA95PXSC" localSheetId="14" hidden="1">'[3]AMI P &amp; L'!#REF!</definedName>
    <definedName name="BEx7ASD1I654MEDCO6GGWA95PXSC" localSheetId="16" hidden="1">'[3]AMI P &amp; L'!#REF!</definedName>
    <definedName name="BEx7ASD1I654MEDCO6GGWA95PXSC" localSheetId="5" hidden="1">'[3]AMI P &amp; L'!#REF!</definedName>
    <definedName name="BEx7ASD1I654MEDCO6GGWA95PXSC" localSheetId="8" hidden="1">'[3]AMI P &amp; L'!#REF!</definedName>
    <definedName name="BEx7ASD1I654MEDCO6GGWA95PXSC" localSheetId="17" hidden="1">'[3]AMI P &amp; L'!#REF!</definedName>
    <definedName name="BEx7ASD1I654MEDCO6GGWA95PXSC" localSheetId="6" hidden="1">'[3]AMI P &amp; L'!#REF!</definedName>
    <definedName name="BEx7ASD1I654MEDCO6GGWA95PXSC" localSheetId="1" hidden="1">'[3]AMI P &amp; L'!#REF!</definedName>
    <definedName name="BEx7ASD1I654MEDCO6GGWA95PXSC" localSheetId="12" hidden="1">'[3]AMI P &amp; L'!#REF!</definedName>
    <definedName name="BEx7ASD1I654MEDCO6GGWA95PXSC" localSheetId="4" hidden="1">'[3]AMI P &amp; L'!#REF!</definedName>
    <definedName name="BEx7ASD1I654MEDCO6GGWA95PXSC" localSheetId="13" hidden="1">'[3]AMI P &amp; L'!#REF!</definedName>
    <definedName name="BEx7ASD1I654MEDCO6GGWA95PXSC" localSheetId="18" hidden="1">'[3]AMI P &amp; L'!#REF!</definedName>
    <definedName name="BEx7ASD1I654MEDCO6GGWA95PXSC" hidden="1">'[3]AMI P &amp; L'!#REF!</definedName>
    <definedName name="BEx7AVCX9S5RJP3NSZ4QM4E6ERDT" localSheetId="3" hidden="1">'[3]AMI P &amp; L'!#REF!</definedName>
    <definedName name="BEx7AVCX9S5RJP3NSZ4QM4E6ERDT" localSheetId="10" hidden="1">'[3]AMI P &amp; L'!#REF!</definedName>
    <definedName name="BEx7AVCX9S5RJP3NSZ4QM4E6ERDT" localSheetId="9" hidden="1">'[3]AMI P &amp; L'!#REF!</definedName>
    <definedName name="BEx7AVCX9S5RJP3NSZ4QM4E6ERDT" localSheetId="14" hidden="1">'[3]AMI P &amp; L'!#REF!</definedName>
    <definedName name="BEx7AVCX9S5RJP3NSZ4QM4E6ERDT" localSheetId="16" hidden="1">'[3]AMI P &amp; L'!#REF!</definedName>
    <definedName name="BEx7AVCX9S5RJP3NSZ4QM4E6ERDT" localSheetId="5" hidden="1">'[3]AMI P &amp; L'!#REF!</definedName>
    <definedName name="BEx7AVCX9S5RJP3NSZ4QM4E6ERDT" localSheetId="8" hidden="1">'[3]AMI P &amp; L'!#REF!</definedName>
    <definedName name="BEx7AVCX9S5RJP3NSZ4QM4E6ERDT" localSheetId="17" hidden="1">'[3]AMI P &amp; L'!#REF!</definedName>
    <definedName name="BEx7AVCX9S5RJP3NSZ4QM4E6ERDT" localSheetId="6" hidden="1">'[3]AMI P &amp; L'!#REF!</definedName>
    <definedName name="BEx7AVCX9S5RJP3NSZ4QM4E6ERDT" localSheetId="1" hidden="1">'[3]AMI P &amp; L'!#REF!</definedName>
    <definedName name="BEx7AVCX9S5RJP3NSZ4QM4E6ERDT" localSheetId="12" hidden="1">'[3]AMI P &amp; L'!#REF!</definedName>
    <definedName name="BEx7AVCX9S5RJP3NSZ4QM4E6ERDT" localSheetId="4" hidden="1">'[3]AMI P &amp; L'!#REF!</definedName>
    <definedName name="BEx7AVCX9S5RJP3NSZ4QM4E6ERDT" localSheetId="13" hidden="1">'[3]AMI P &amp; L'!#REF!</definedName>
    <definedName name="BEx7AVCX9S5RJP3NSZ4QM4E6ERDT" localSheetId="18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BQZ583WKIR8TU4KIQ96W6Z9J" localSheetId="3" hidden="1">#REF!</definedName>
    <definedName name="BEx7BQZ583WKIR8TU4KIQ96W6Z9J" localSheetId="10" hidden="1">#REF!</definedName>
    <definedName name="BEx7BQZ583WKIR8TU4KIQ96W6Z9J" localSheetId="9" hidden="1">#REF!</definedName>
    <definedName name="BEx7BQZ583WKIR8TU4KIQ96W6Z9J" localSheetId="14" hidden="1">#REF!</definedName>
    <definedName name="BEx7BQZ583WKIR8TU4KIQ96W6Z9J" localSheetId="16" hidden="1">#REF!</definedName>
    <definedName name="BEx7BQZ583WKIR8TU4KIQ96W6Z9J" localSheetId="5" hidden="1">#REF!</definedName>
    <definedName name="BEx7BQZ583WKIR8TU4KIQ96W6Z9J" localSheetId="8" hidden="1">#REF!</definedName>
    <definedName name="BEx7BQZ583WKIR8TU4KIQ96W6Z9J" localSheetId="17" hidden="1">#REF!</definedName>
    <definedName name="BEx7BQZ583WKIR8TU4KIQ96W6Z9J" localSheetId="6" hidden="1">#REF!</definedName>
    <definedName name="BEx7BQZ583WKIR8TU4KIQ96W6Z9J" localSheetId="1" hidden="1">#REF!</definedName>
    <definedName name="BEx7BQZ583WKIR8TU4KIQ96W6Z9J" localSheetId="12" hidden="1">#REF!</definedName>
    <definedName name="BEx7BQZ583WKIR8TU4KIQ96W6Z9J" localSheetId="4" hidden="1">#REF!</definedName>
    <definedName name="BEx7BQZ583WKIR8TU4KIQ96W6Z9J" localSheetId="13" hidden="1">#REF!</definedName>
    <definedName name="BEx7BQZ583WKIR8TU4KIQ96W6Z9J" localSheetId="18" hidden="1">#REF!</definedName>
    <definedName name="BEx7BQZ583WKIR8TU4KIQ96W6Z9J" hidden="1">#REF!</definedName>
    <definedName name="BEx7C04AM39DQMC1TIX7CFZ2ADHX" hidden="1">'[2]Reco Sheet for Fcast'!$F$9:$G$9</definedName>
    <definedName name="BEx7C40F0PQURHPI6YQ39NFIR86Z" hidden="1">'[2]Reco Sheet for Fcast'!$I$10:$J$10</definedName>
    <definedName name="BEx7C6V0SH1FMSURKPYJFMHOJIKF" localSheetId="3" hidden="1">#REF!</definedName>
    <definedName name="BEx7C6V0SH1FMSURKPYJFMHOJIKF" localSheetId="10" hidden="1">#REF!</definedName>
    <definedName name="BEx7C6V0SH1FMSURKPYJFMHOJIKF" localSheetId="9" hidden="1">#REF!</definedName>
    <definedName name="BEx7C6V0SH1FMSURKPYJFMHOJIKF" localSheetId="14" hidden="1">#REF!</definedName>
    <definedName name="BEx7C6V0SH1FMSURKPYJFMHOJIKF" localSheetId="16" hidden="1">#REF!</definedName>
    <definedName name="BEx7C6V0SH1FMSURKPYJFMHOJIKF" localSheetId="5" hidden="1">#REF!</definedName>
    <definedName name="BEx7C6V0SH1FMSURKPYJFMHOJIKF" localSheetId="8" hidden="1">#REF!</definedName>
    <definedName name="BEx7C6V0SH1FMSURKPYJFMHOJIKF" localSheetId="17" hidden="1">#REF!</definedName>
    <definedName name="BEx7C6V0SH1FMSURKPYJFMHOJIKF" localSheetId="6" hidden="1">#REF!</definedName>
    <definedName name="BEx7C6V0SH1FMSURKPYJFMHOJIKF" localSheetId="1" hidden="1">#REF!</definedName>
    <definedName name="BEx7C6V0SH1FMSURKPYJFMHOJIKF" localSheetId="12" hidden="1">#REF!</definedName>
    <definedName name="BEx7C6V0SH1FMSURKPYJFMHOJIKF" localSheetId="4" hidden="1">#REF!</definedName>
    <definedName name="BEx7C6V0SH1FMSURKPYJFMHOJIKF" localSheetId="13" hidden="1">#REF!</definedName>
    <definedName name="BEx7C6V0SH1FMSURKPYJFMHOJIKF" localSheetId="18" hidden="1">#REF!</definedName>
    <definedName name="BEx7C6V0SH1FMSURKPYJFMHOJIKF" hidden="1">#REF!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3" hidden="1">'[3]AMI P &amp; L'!#REF!</definedName>
    <definedName name="BEx7CO8T2XKC7GHDSYNAWTZ9L7YR" localSheetId="10" hidden="1">'[3]AMI P &amp; L'!#REF!</definedName>
    <definedName name="BEx7CO8T2XKC7GHDSYNAWTZ9L7YR" localSheetId="9" hidden="1">'[3]AMI P &amp; L'!#REF!</definedName>
    <definedName name="BEx7CO8T2XKC7GHDSYNAWTZ9L7YR" localSheetId="14" hidden="1">'[3]AMI P &amp; L'!#REF!</definedName>
    <definedName name="BEx7CO8T2XKC7GHDSYNAWTZ9L7YR" localSheetId="16" hidden="1">'[3]AMI P &amp; L'!#REF!</definedName>
    <definedName name="BEx7CO8T2XKC7GHDSYNAWTZ9L7YR" localSheetId="5" hidden="1">'[3]AMI P &amp; L'!#REF!</definedName>
    <definedName name="BEx7CO8T2XKC7GHDSYNAWTZ9L7YR" localSheetId="8" hidden="1">'[3]AMI P &amp; L'!#REF!</definedName>
    <definedName name="BEx7CO8T2XKC7GHDSYNAWTZ9L7YR" localSheetId="17" hidden="1">'[3]AMI P &amp; L'!#REF!</definedName>
    <definedName name="BEx7CO8T2XKC7GHDSYNAWTZ9L7YR" localSheetId="6" hidden="1">'[3]AMI P &amp; L'!#REF!</definedName>
    <definedName name="BEx7CO8T2XKC7GHDSYNAWTZ9L7YR" localSheetId="1" hidden="1">'[3]AMI P &amp; L'!#REF!</definedName>
    <definedName name="BEx7CO8T2XKC7GHDSYNAWTZ9L7YR" localSheetId="12" hidden="1">'[3]AMI P &amp; L'!#REF!</definedName>
    <definedName name="BEx7CO8T2XKC7GHDSYNAWTZ9L7YR" localSheetId="4" hidden="1">'[3]AMI P &amp; L'!#REF!</definedName>
    <definedName name="BEx7CO8T2XKC7GHDSYNAWTZ9L7YR" localSheetId="13" hidden="1">'[3]AMI P &amp; L'!#REF!</definedName>
    <definedName name="BEx7CO8T2XKC7GHDSYNAWTZ9L7YR" localSheetId="18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1VNJ8XHVTKH78XARJASWDJQ" localSheetId="3" hidden="1">#REF!</definedName>
    <definedName name="BEx7D1VNJ8XHVTKH78XARJASWDJQ" localSheetId="10" hidden="1">#REF!</definedName>
    <definedName name="BEx7D1VNJ8XHVTKH78XARJASWDJQ" localSheetId="9" hidden="1">#REF!</definedName>
    <definedName name="BEx7D1VNJ8XHVTKH78XARJASWDJQ" localSheetId="14" hidden="1">#REF!</definedName>
    <definedName name="BEx7D1VNJ8XHVTKH78XARJASWDJQ" localSheetId="16" hidden="1">#REF!</definedName>
    <definedName name="BEx7D1VNJ8XHVTKH78XARJASWDJQ" localSheetId="5" hidden="1">#REF!</definedName>
    <definedName name="BEx7D1VNJ8XHVTKH78XARJASWDJQ" localSheetId="8" hidden="1">#REF!</definedName>
    <definedName name="BEx7D1VNJ8XHVTKH78XARJASWDJQ" localSheetId="17" hidden="1">#REF!</definedName>
    <definedName name="BEx7D1VNJ8XHVTKH78XARJASWDJQ" localSheetId="6" hidden="1">#REF!</definedName>
    <definedName name="BEx7D1VNJ8XHVTKH78XARJASWDJQ" localSheetId="1" hidden="1">#REF!</definedName>
    <definedName name="BEx7D1VNJ8XHVTKH78XARJASWDJQ" localSheetId="12" hidden="1">#REF!</definedName>
    <definedName name="BEx7D1VNJ8XHVTKH78XARJASWDJQ" localSheetId="4" hidden="1">#REF!</definedName>
    <definedName name="BEx7D1VNJ8XHVTKH78XARJASWDJQ" localSheetId="13" hidden="1">#REF!</definedName>
    <definedName name="BEx7D1VNJ8XHVTKH78XARJASWDJQ" localSheetId="18" hidden="1">#REF!</definedName>
    <definedName name="BEx7D1VNJ8XHVTKH78XARJASWDJQ" hidden="1">#REF!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3" hidden="1">'[3]AMI P &amp; L'!#REF!</definedName>
    <definedName name="BEx7E2QT2U8THYOKBPXONB1B47WH" localSheetId="10" hidden="1">'[3]AMI P &amp; L'!#REF!</definedName>
    <definedName name="BEx7E2QT2U8THYOKBPXONB1B47WH" localSheetId="9" hidden="1">'[3]AMI P &amp; L'!#REF!</definedName>
    <definedName name="BEx7E2QT2U8THYOKBPXONB1B47WH" localSheetId="14" hidden="1">'[3]AMI P &amp; L'!#REF!</definedName>
    <definedName name="BEx7E2QT2U8THYOKBPXONB1B47WH" localSheetId="16" hidden="1">'[3]AMI P &amp; L'!#REF!</definedName>
    <definedName name="BEx7E2QT2U8THYOKBPXONB1B47WH" localSheetId="5" hidden="1">'[3]AMI P &amp; L'!#REF!</definedName>
    <definedName name="BEx7E2QT2U8THYOKBPXONB1B47WH" localSheetId="8" hidden="1">'[3]AMI P &amp; L'!#REF!</definedName>
    <definedName name="BEx7E2QT2U8THYOKBPXONB1B47WH" localSheetId="17" hidden="1">'[3]AMI P &amp; L'!#REF!</definedName>
    <definedName name="BEx7E2QT2U8THYOKBPXONB1B47WH" localSheetId="6" hidden="1">'[3]AMI P &amp; L'!#REF!</definedName>
    <definedName name="BEx7E2QT2U8THYOKBPXONB1B47WH" localSheetId="1" hidden="1">'[3]AMI P &amp; L'!#REF!</definedName>
    <definedName name="BEx7E2QT2U8THYOKBPXONB1B47WH" localSheetId="12" hidden="1">'[3]AMI P &amp; L'!#REF!</definedName>
    <definedName name="BEx7E2QT2U8THYOKBPXONB1B47WH" localSheetId="4" hidden="1">'[3]AMI P &amp; L'!#REF!</definedName>
    <definedName name="BEx7E2QT2U8THYOKBPXONB1B47WH" localSheetId="13" hidden="1">'[3]AMI P &amp; L'!#REF!</definedName>
    <definedName name="BEx7E2QT2U8THYOKBPXONB1B47WH" localSheetId="18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3" hidden="1">#REF!</definedName>
    <definedName name="BEx7E66XF797M3VAMVIZK8WXZGRE" localSheetId="10" hidden="1">#REF!</definedName>
    <definedName name="BEx7E66XF797M3VAMVIZK8WXZGRE" localSheetId="9" hidden="1">#REF!</definedName>
    <definedName name="BEx7E66XF797M3VAMVIZK8WXZGRE" localSheetId="14" hidden="1">#REF!</definedName>
    <definedName name="BEx7E66XF797M3VAMVIZK8WXZGRE" localSheetId="16" hidden="1">#REF!</definedName>
    <definedName name="BEx7E66XF797M3VAMVIZK8WXZGRE" localSheetId="5" hidden="1">#REF!</definedName>
    <definedName name="BEx7E66XF797M3VAMVIZK8WXZGRE" localSheetId="8" hidden="1">#REF!</definedName>
    <definedName name="BEx7E66XF797M3VAMVIZK8WXZGRE" localSheetId="17" hidden="1">#REF!</definedName>
    <definedName name="BEx7E66XF797M3VAMVIZK8WXZGRE" localSheetId="6" hidden="1">#REF!</definedName>
    <definedName name="BEx7E66XF797M3VAMVIZK8WXZGRE" localSheetId="1" hidden="1">#REF!</definedName>
    <definedName name="BEx7E66XF797M3VAMVIZK8WXZGRE" localSheetId="12" hidden="1">#REF!</definedName>
    <definedName name="BEx7E66XF797M3VAMVIZK8WXZGRE" localSheetId="4" hidden="1">#REF!</definedName>
    <definedName name="BEx7E66XF797M3VAMVIZK8WXZGRE" localSheetId="13" hidden="1">#REF!</definedName>
    <definedName name="BEx7E66XF797M3VAMVIZK8WXZGRE" localSheetId="18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3" hidden="1">'[3]AMI P &amp; L'!#REF!</definedName>
    <definedName name="BEx7EI6DL1Z6UWLFBXAKVGZTKHWJ" localSheetId="10" hidden="1">'[3]AMI P &amp; L'!#REF!</definedName>
    <definedName name="BEx7EI6DL1Z6UWLFBXAKVGZTKHWJ" localSheetId="9" hidden="1">'[3]AMI P &amp; L'!#REF!</definedName>
    <definedName name="BEx7EI6DL1Z6UWLFBXAKVGZTKHWJ" localSheetId="14" hidden="1">'[3]AMI P &amp; L'!#REF!</definedName>
    <definedName name="BEx7EI6DL1Z6UWLFBXAKVGZTKHWJ" localSheetId="16" hidden="1">'[3]AMI P &amp; L'!#REF!</definedName>
    <definedName name="BEx7EI6DL1Z6UWLFBXAKVGZTKHWJ" localSheetId="5" hidden="1">'[3]AMI P &amp; L'!#REF!</definedName>
    <definedName name="BEx7EI6DL1Z6UWLFBXAKVGZTKHWJ" localSheetId="8" hidden="1">'[3]AMI P &amp; L'!#REF!</definedName>
    <definedName name="BEx7EI6DL1Z6UWLFBXAKVGZTKHWJ" localSheetId="17" hidden="1">'[3]AMI P &amp; L'!#REF!</definedName>
    <definedName name="BEx7EI6DL1Z6UWLFBXAKVGZTKHWJ" localSheetId="6" hidden="1">'[3]AMI P &amp; L'!#REF!</definedName>
    <definedName name="BEx7EI6DL1Z6UWLFBXAKVGZTKHWJ" localSheetId="1" hidden="1">'[3]AMI P &amp; L'!#REF!</definedName>
    <definedName name="BEx7EI6DL1Z6UWLFBXAKVGZTKHWJ" localSheetId="12" hidden="1">'[3]AMI P &amp; L'!#REF!</definedName>
    <definedName name="BEx7EI6DL1Z6UWLFBXAKVGZTKHWJ" localSheetId="4" hidden="1">'[3]AMI P &amp; L'!#REF!</definedName>
    <definedName name="BEx7EI6DL1Z6UWLFBXAKVGZTKHWJ" localSheetId="13" hidden="1">'[3]AMI P &amp; L'!#REF!</definedName>
    <definedName name="BEx7EI6DL1Z6UWLFBXAKVGZTKHWJ" localSheetId="18" hidden="1">'[3]AMI P &amp; L'!#REF!</definedName>
    <definedName name="BEx7EI6DL1Z6UWLFBXAKVGZTKHWJ" hidden="1">'[3]AMI P &amp; L'!#REF!</definedName>
    <definedName name="BEx7EJZ3R80ES0ROU6ECA8B9SIBT" localSheetId="3" hidden="1">#REF!</definedName>
    <definedName name="BEx7EJZ3R80ES0ROU6ECA8B9SIBT" localSheetId="10" hidden="1">#REF!</definedName>
    <definedName name="BEx7EJZ3R80ES0ROU6ECA8B9SIBT" localSheetId="9" hidden="1">#REF!</definedName>
    <definedName name="BEx7EJZ3R80ES0ROU6ECA8B9SIBT" localSheetId="14" hidden="1">#REF!</definedName>
    <definedName name="BEx7EJZ3R80ES0ROU6ECA8B9SIBT" localSheetId="16" hidden="1">#REF!</definedName>
    <definedName name="BEx7EJZ3R80ES0ROU6ECA8B9SIBT" localSheetId="5" hidden="1">#REF!</definedName>
    <definedName name="BEx7EJZ3R80ES0ROU6ECA8B9SIBT" localSheetId="8" hidden="1">#REF!</definedName>
    <definedName name="BEx7EJZ3R80ES0ROU6ECA8B9SIBT" localSheetId="17" hidden="1">#REF!</definedName>
    <definedName name="BEx7EJZ3R80ES0ROU6ECA8B9SIBT" localSheetId="6" hidden="1">#REF!</definedName>
    <definedName name="BEx7EJZ3R80ES0ROU6ECA8B9SIBT" localSheetId="1" hidden="1">#REF!</definedName>
    <definedName name="BEx7EJZ3R80ES0ROU6ECA8B9SIBT" localSheetId="12" hidden="1">#REF!</definedName>
    <definedName name="BEx7EJZ3R80ES0ROU6ECA8B9SIBT" localSheetId="4" hidden="1">#REF!</definedName>
    <definedName name="BEx7EJZ3R80ES0ROU6ECA8B9SIBT" localSheetId="13" hidden="1">#REF!</definedName>
    <definedName name="BEx7EJZ3R80ES0ROU6ECA8B9SIBT" localSheetId="18" hidden="1">#REF!</definedName>
    <definedName name="BEx7EJZ3R80ES0ROU6ECA8B9SIBT" hidden="1">#REF!</definedName>
    <definedName name="BEx7EQKHX7GZYOLXRDU534TT4H64" hidden="1">'[2]Reco Sheet for Fcast'!$F$9:$G$9</definedName>
    <definedName name="BEx7ERM6499BJKCAJ9DPN8MU140B" hidden="1">'[4]Bud Mth'!$F$10:$G$10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D1P2YDISQM4TTRYZB37K00O" hidden="1">'[4]Bud Mth'!$I$7:$J$7</definedName>
    <definedName name="BEx7FN32ZGWOAA4TTH79KINTDWR9" hidden="1">'[2]Reco Sheet for Fcast'!$F$9:$G$9</definedName>
    <definedName name="BEx7FNZGQ0VCWWF19YFCJLIX3Q9Z" localSheetId="3" hidden="1">#REF!</definedName>
    <definedName name="BEx7FNZGQ0VCWWF19YFCJLIX3Q9Z" localSheetId="10" hidden="1">#REF!</definedName>
    <definedName name="BEx7FNZGQ0VCWWF19YFCJLIX3Q9Z" localSheetId="9" hidden="1">#REF!</definedName>
    <definedName name="BEx7FNZGQ0VCWWF19YFCJLIX3Q9Z" localSheetId="14" hidden="1">#REF!</definedName>
    <definedName name="BEx7FNZGQ0VCWWF19YFCJLIX3Q9Z" localSheetId="16" hidden="1">#REF!</definedName>
    <definedName name="BEx7FNZGQ0VCWWF19YFCJLIX3Q9Z" localSheetId="5" hidden="1">#REF!</definedName>
    <definedName name="BEx7FNZGQ0VCWWF19YFCJLIX3Q9Z" localSheetId="8" hidden="1">#REF!</definedName>
    <definedName name="BEx7FNZGQ0VCWWF19YFCJLIX3Q9Z" localSheetId="17" hidden="1">#REF!</definedName>
    <definedName name="BEx7FNZGQ0VCWWF19YFCJLIX3Q9Z" localSheetId="6" hidden="1">#REF!</definedName>
    <definedName name="BEx7FNZGQ0VCWWF19YFCJLIX3Q9Z" localSheetId="1" hidden="1">#REF!</definedName>
    <definedName name="BEx7FNZGQ0VCWWF19YFCJLIX3Q9Z" localSheetId="12" hidden="1">#REF!</definedName>
    <definedName name="BEx7FNZGQ0VCWWF19YFCJLIX3Q9Z" localSheetId="4" hidden="1">#REF!</definedName>
    <definedName name="BEx7FNZGQ0VCWWF19YFCJLIX3Q9Z" localSheetId="13" hidden="1">#REF!</definedName>
    <definedName name="BEx7FNZGQ0VCWWF19YFCJLIX3Q9Z" localSheetId="18" hidden="1">#REF!</definedName>
    <definedName name="BEx7FNZGQ0VCWWF19YFCJLIX3Q9Z" hidden="1">#REF!</definedName>
    <definedName name="BEx7FOFQ7MR21UZFTP7X4HI7UWRR" localSheetId="3" hidden="1">#REF!</definedName>
    <definedName name="BEx7FOFQ7MR21UZFTP7X4HI7UWRR" localSheetId="10" hidden="1">#REF!</definedName>
    <definedName name="BEx7FOFQ7MR21UZFTP7X4HI7UWRR" localSheetId="9" hidden="1">#REF!</definedName>
    <definedName name="BEx7FOFQ7MR21UZFTP7X4HI7UWRR" localSheetId="14" hidden="1">#REF!</definedName>
    <definedName name="BEx7FOFQ7MR21UZFTP7X4HI7UWRR" localSheetId="16" hidden="1">#REF!</definedName>
    <definedName name="BEx7FOFQ7MR21UZFTP7X4HI7UWRR" localSheetId="5" hidden="1">#REF!</definedName>
    <definedName name="BEx7FOFQ7MR21UZFTP7X4HI7UWRR" localSheetId="8" hidden="1">#REF!</definedName>
    <definedName name="BEx7FOFQ7MR21UZFTP7X4HI7UWRR" localSheetId="17" hidden="1">#REF!</definedName>
    <definedName name="BEx7FOFQ7MR21UZFTP7X4HI7UWRR" localSheetId="6" hidden="1">#REF!</definedName>
    <definedName name="BEx7FOFQ7MR21UZFTP7X4HI7UWRR" localSheetId="1" hidden="1">#REF!</definedName>
    <definedName name="BEx7FOFQ7MR21UZFTP7X4HI7UWRR" localSheetId="12" hidden="1">#REF!</definedName>
    <definedName name="BEx7FOFQ7MR21UZFTP7X4HI7UWRR" localSheetId="4" hidden="1">#REF!</definedName>
    <definedName name="BEx7FOFQ7MR21UZFTP7X4HI7UWRR" localSheetId="13" hidden="1">#REF!</definedName>
    <definedName name="BEx7FOFQ7MR21UZFTP7X4HI7UWRR" localSheetId="18" hidden="1">#REF!</definedName>
    <definedName name="BEx7FOFQ7MR21UZFTP7X4HI7UWRR" hidden="1">#REF!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GVL9Q9Y42HM9J5HS29C2THLZ" localSheetId="3" hidden="1">#REF!</definedName>
    <definedName name="BEx7GVL9Q9Y42HM9J5HS29C2THLZ" localSheetId="10" hidden="1">#REF!</definedName>
    <definedName name="BEx7GVL9Q9Y42HM9J5HS29C2THLZ" localSheetId="9" hidden="1">#REF!</definedName>
    <definedName name="BEx7GVL9Q9Y42HM9J5HS29C2THLZ" localSheetId="14" hidden="1">#REF!</definedName>
    <definedName name="BEx7GVL9Q9Y42HM9J5HS29C2THLZ" localSheetId="16" hidden="1">#REF!</definedName>
    <definedName name="BEx7GVL9Q9Y42HM9J5HS29C2THLZ" localSheetId="5" hidden="1">#REF!</definedName>
    <definedName name="BEx7GVL9Q9Y42HM9J5HS29C2THLZ" localSheetId="8" hidden="1">#REF!</definedName>
    <definedName name="BEx7GVL9Q9Y42HM9J5HS29C2THLZ" localSheetId="17" hidden="1">#REF!</definedName>
    <definedName name="BEx7GVL9Q9Y42HM9J5HS29C2THLZ" localSheetId="6" hidden="1">#REF!</definedName>
    <definedName name="BEx7GVL9Q9Y42HM9J5HS29C2THLZ" localSheetId="1" hidden="1">#REF!</definedName>
    <definedName name="BEx7GVL9Q9Y42HM9J5HS29C2THLZ" localSheetId="12" hidden="1">#REF!</definedName>
    <definedName name="BEx7GVL9Q9Y42HM9J5HS29C2THLZ" localSheetId="4" hidden="1">#REF!</definedName>
    <definedName name="BEx7GVL9Q9Y42HM9J5HS29C2THLZ" localSheetId="13" hidden="1">#REF!</definedName>
    <definedName name="BEx7GVL9Q9Y42HM9J5HS29C2THLZ" localSheetId="18" hidden="1">#REF!</definedName>
    <definedName name="BEx7GVL9Q9Y42HM9J5HS29C2THLZ" hidden="1">#REF!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L7W9TZ7FC8JOMGNE06BJAQG" localSheetId="3" hidden="1">#REF!</definedName>
    <definedName name="BEx7HL7W9TZ7FC8JOMGNE06BJAQG" localSheetId="10" hidden="1">#REF!</definedName>
    <definedName name="BEx7HL7W9TZ7FC8JOMGNE06BJAQG" localSheetId="9" hidden="1">#REF!</definedName>
    <definedName name="BEx7HL7W9TZ7FC8JOMGNE06BJAQG" localSheetId="14" hidden="1">#REF!</definedName>
    <definedName name="BEx7HL7W9TZ7FC8JOMGNE06BJAQG" localSheetId="16" hidden="1">#REF!</definedName>
    <definedName name="BEx7HL7W9TZ7FC8JOMGNE06BJAQG" localSheetId="5" hidden="1">#REF!</definedName>
    <definedName name="BEx7HL7W9TZ7FC8JOMGNE06BJAQG" localSheetId="8" hidden="1">#REF!</definedName>
    <definedName name="BEx7HL7W9TZ7FC8JOMGNE06BJAQG" localSheetId="17" hidden="1">#REF!</definedName>
    <definedName name="BEx7HL7W9TZ7FC8JOMGNE06BJAQG" localSheetId="6" hidden="1">#REF!</definedName>
    <definedName name="BEx7HL7W9TZ7FC8JOMGNE06BJAQG" localSheetId="1" hidden="1">#REF!</definedName>
    <definedName name="BEx7HL7W9TZ7FC8JOMGNE06BJAQG" localSheetId="12" hidden="1">#REF!</definedName>
    <definedName name="BEx7HL7W9TZ7FC8JOMGNE06BJAQG" localSheetId="4" hidden="1">#REF!</definedName>
    <definedName name="BEx7HL7W9TZ7FC8JOMGNE06BJAQG" localSheetId="13" hidden="1">#REF!</definedName>
    <definedName name="BEx7HL7W9TZ7FC8JOMGNE06BJAQG" localSheetId="18" hidden="1">#REF!</definedName>
    <definedName name="BEx7HL7W9TZ7FC8JOMGNE06BJAQG" hidden="1">#REF!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6CGOHKENN6FQSZ71W7YMB9C" localSheetId="3" hidden="1">#REF!</definedName>
    <definedName name="BEx7I6CGOHKENN6FQSZ71W7YMB9C" localSheetId="10" hidden="1">#REF!</definedName>
    <definedName name="BEx7I6CGOHKENN6FQSZ71W7YMB9C" localSheetId="9" hidden="1">#REF!</definedName>
    <definedName name="BEx7I6CGOHKENN6FQSZ71W7YMB9C" localSheetId="14" hidden="1">#REF!</definedName>
    <definedName name="BEx7I6CGOHKENN6FQSZ71W7YMB9C" localSheetId="16" hidden="1">#REF!</definedName>
    <definedName name="BEx7I6CGOHKENN6FQSZ71W7YMB9C" localSheetId="5" hidden="1">#REF!</definedName>
    <definedName name="BEx7I6CGOHKENN6FQSZ71W7YMB9C" localSheetId="8" hidden="1">#REF!</definedName>
    <definedName name="BEx7I6CGOHKENN6FQSZ71W7YMB9C" localSheetId="17" hidden="1">#REF!</definedName>
    <definedName name="BEx7I6CGOHKENN6FQSZ71W7YMB9C" localSheetId="6" hidden="1">#REF!</definedName>
    <definedName name="BEx7I6CGOHKENN6FQSZ71W7YMB9C" localSheetId="1" hidden="1">#REF!</definedName>
    <definedName name="BEx7I6CGOHKENN6FQSZ71W7YMB9C" localSheetId="12" hidden="1">#REF!</definedName>
    <definedName name="BEx7I6CGOHKENN6FQSZ71W7YMB9C" localSheetId="4" hidden="1">#REF!</definedName>
    <definedName name="BEx7I6CGOHKENN6FQSZ71W7YMB9C" localSheetId="13" hidden="1">#REF!</definedName>
    <definedName name="BEx7I6CGOHKENN6FQSZ71W7YMB9C" localSheetId="18" hidden="1">#REF!</definedName>
    <definedName name="BEx7I6CGOHKENN6FQSZ71W7YMB9C" hidden="1">#REF!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JW2YB57L6MPYI5CXCAC5VO24" localSheetId="3" hidden="1">#REF!</definedName>
    <definedName name="BEx7JW2YB57L6MPYI5CXCAC5VO24" localSheetId="10" hidden="1">#REF!</definedName>
    <definedName name="BEx7JW2YB57L6MPYI5CXCAC5VO24" localSheetId="9" hidden="1">#REF!</definedName>
    <definedName name="BEx7JW2YB57L6MPYI5CXCAC5VO24" localSheetId="14" hidden="1">#REF!</definedName>
    <definedName name="BEx7JW2YB57L6MPYI5CXCAC5VO24" localSheetId="16" hidden="1">#REF!</definedName>
    <definedName name="BEx7JW2YB57L6MPYI5CXCAC5VO24" localSheetId="5" hidden="1">#REF!</definedName>
    <definedName name="BEx7JW2YB57L6MPYI5CXCAC5VO24" localSheetId="8" hidden="1">#REF!</definedName>
    <definedName name="BEx7JW2YB57L6MPYI5CXCAC5VO24" localSheetId="17" hidden="1">#REF!</definedName>
    <definedName name="BEx7JW2YB57L6MPYI5CXCAC5VO24" localSheetId="6" hidden="1">#REF!</definedName>
    <definedName name="BEx7JW2YB57L6MPYI5CXCAC5VO24" localSheetId="1" hidden="1">#REF!</definedName>
    <definedName name="BEx7JW2YB57L6MPYI5CXCAC5VO24" localSheetId="12" hidden="1">#REF!</definedName>
    <definedName name="BEx7JW2YB57L6MPYI5CXCAC5VO24" localSheetId="4" hidden="1">#REF!</definedName>
    <definedName name="BEx7JW2YB57L6MPYI5CXCAC5VO24" localSheetId="13" hidden="1">#REF!</definedName>
    <definedName name="BEx7JW2YB57L6MPYI5CXCAC5VO24" localSheetId="18" hidden="1">#REF!</definedName>
    <definedName name="BEx7JW2YB57L6MPYI5CXCAC5VO24" hidden="1">#REF!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LRNWHYRP8KY04FDJ7BHTLOMC" localSheetId="3" hidden="1">#REF!</definedName>
    <definedName name="BEx7LRNWHYRP8KY04FDJ7BHTLOMC" localSheetId="10" hidden="1">#REF!</definedName>
    <definedName name="BEx7LRNWHYRP8KY04FDJ7BHTLOMC" localSheetId="9" hidden="1">#REF!</definedName>
    <definedName name="BEx7LRNWHYRP8KY04FDJ7BHTLOMC" localSheetId="14" hidden="1">#REF!</definedName>
    <definedName name="BEx7LRNWHYRP8KY04FDJ7BHTLOMC" localSheetId="16" hidden="1">#REF!</definedName>
    <definedName name="BEx7LRNWHYRP8KY04FDJ7BHTLOMC" localSheetId="5" hidden="1">#REF!</definedName>
    <definedName name="BEx7LRNWHYRP8KY04FDJ7BHTLOMC" localSheetId="8" hidden="1">#REF!</definedName>
    <definedName name="BEx7LRNWHYRP8KY04FDJ7BHTLOMC" localSheetId="17" hidden="1">#REF!</definedName>
    <definedName name="BEx7LRNWHYRP8KY04FDJ7BHTLOMC" localSheetId="6" hidden="1">#REF!</definedName>
    <definedName name="BEx7LRNWHYRP8KY04FDJ7BHTLOMC" localSheetId="1" hidden="1">#REF!</definedName>
    <definedName name="BEx7LRNWHYRP8KY04FDJ7BHTLOMC" localSheetId="12" hidden="1">#REF!</definedName>
    <definedName name="BEx7LRNWHYRP8KY04FDJ7BHTLOMC" localSheetId="4" hidden="1">#REF!</definedName>
    <definedName name="BEx7LRNWHYRP8KY04FDJ7BHTLOMC" localSheetId="13" hidden="1">#REF!</definedName>
    <definedName name="BEx7LRNWHYRP8KY04FDJ7BHTLOMC" localSheetId="18" hidden="1">#REF!</definedName>
    <definedName name="BEx7LRNWHYRP8KY04FDJ7BHTLOMC" hidden="1">#REF!</definedName>
    <definedName name="BEx7M31Y2N8JAG2EB1IU8NFLF3KM" localSheetId="3" hidden="1">#REF!</definedName>
    <definedName name="BEx7M31Y2N8JAG2EB1IU8NFLF3KM" localSheetId="10" hidden="1">#REF!</definedName>
    <definedName name="BEx7M31Y2N8JAG2EB1IU8NFLF3KM" localSheetId="9" hidden="1">#REF!</definedName>
    <definedName name="BEx7M31Y2N8JAG2EB1IU8NFLF3KM" localSheetId="14" hidden="1">#REF!</definedName>
    <definedName name="BEx7M31Y2N8JAG2EB1IU8NFLF3KM" localSheetId="16" hidden="1">#REF!</definedName>
    <definedName name="BEx7M31Y2N8JAG2EB1IU8NFLF3KM" localSheetId="5" hidden="1">#REF!</definedName>
    <definedName name="BEx7M31Y2N8JAG2EB1IU8NFLF3KM" localSheetId="8" hidden="1">#REF!</definedName>
    <definedName name="BEx7M31Y2N8JAG2EB1IU8NFLF3KM" localSheetId="17" hidden="1">#REF!</definedName>
    <definedName name="BEx7M31Y2N8JAG2EB1IU8NFLF3KM" localSheetId="6" hidden="1">#REF!</definedName>
    <definedName name="BEx7M31Y2N8JAG2EB1IU8NFLF3KM" localSheetId="1" hidden="1">#REF!</definedName>
    <definedName name="BEx7M31Y2N8JAG2EB1IU8NFLF3KM" localSheetId="12" hidden="1">#REF!</definedName>
    <definedName name="BEx7M31Y2N8JAG2EB1IU8NFLF3KM" localSheetId="4" hidden="1">#REF!</definedName>
    <definedName name="BEx7M31Y2N8JAG2EB1IU8NFLF3KM" localSheetId="13" hidden="1">#REF!</definedName>
    <definedName name="BEx7M31Y2N8JAG2EB1IU8NFLF3KM" localSheetId="18" hidden="1">#REF!</definedName>
    <definedName name="BEx7M31Y2N8JAG2EB1IU8NFLF3KM" hidden="1">#REF!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FB22WBK00BOG2H7GYRN05R1" hidden="1">'[4]Bud Mth'!$F$9:$G$9</definedName>
    <definedName name="BEx7NI062THZAM6I8AJWTFJL91CS" hidden="1">'[2]Reco Sheet for Fcast'!$F$8:$G$8</definedName>
    <definedName name="BEx8ZRLGUR6D7DSDJNOT3MGNPIHT" localSheetId="3" hidden="1">'[5]Capital orders'!#REF!</definedName>
    <definedName name="BEx8ZRLGUR6D7DSDJNOT3MGNPIHT" localSheetId="10" hidden="1">'[5]Capital orders'!#REF!</definedName>
    <definedName name="BEx8ZRLGUR6D7DSDJNOT3MGNPIHT" localSheetId="9" hidden="1">'[5]Capital orders'!#REF!</definedName>
    <definedName name="BEx8ZRLGUR6D7DSDJNOT3MGNPIHT" localSheetId="14" hidden="1">'[5]Capital orders'!#REF!</definedName>
    <definedName name="BEx8ZRLGUR6D7DSDJNOT3MGNPIHT" localSheetId="16" hidden="1">'[5]Capital orders'!#REF!</definedName>
    <definedName name="BEx8ZRLGUR6D7DSDJNOT3MGNPIHT" localSheetId="5" hidden="1">'[5]Capital orders'!#REF!</definedName>
    <definedName name="BEx8ZRLGUR6D7DSDJNOT3MGNPIHT" localSheetId="8" hidden="1">'[5]Capital orders'!#REF!</definedName>
    <definedName name="BEx8ZRLGUR6D7DSDJNOT3MGNPIHT" localSheetId="17" hidden="1">'[5]Capital orders'!#REF!</definedName>
    <definedName name="BEx8ZRLGUR6D7DSDJNOT3MGNPIHT" localSheetId="6" hidden="1">'[5]Capital orders'!#REF!</definedName>
    <definedName name="BEx8ZRLGUR6D7DSDJNOT3MGNPIHT" localSheetId="1" hidden="1">'[5]Capital orders'!#REF!</definedName>
    <definedName name="BEx8ZRLGUR6D7DSDJNOT3MGNPIHT" localSheetId="12" hidden="1">'[5]Capital orders'!#REF!</definedName>
    <definedName name="BEx8ZRLGUR6D7DSDJNOT3MGNPIHT" localSheetId="4" hidden="1">'[5]Capital orders'!#REF!</definedName>
    <definedName name="BEx8ZRLGUR6D7DSDJNOT3MGNPIHT" localSheetId="13" hidden="1">'[5]Capital orders'!#REF!</definedName>
    <definedName name="BEx8ZRLGUR6D7DSDJNOT3MGNPIHT" localSheetId="18" hidden="1">'[5]Capital orders'!#REF!</definedName>
    <definedName name="BEx8ZRLGUR6D7DSDJNOT3MGNPIHT" hidden="1">'[5]Capital orders'!#REF!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3" hidden="1">'[3]AMI P &amp; L'!#REF!</definedName>
    <definedName name="BEx91QH5JRZKQP1GPN2SQMR3CKAG" localSheetId="10" hidden="1">'[3]AMI P &amp; L'!#REF!</definedName>
    <definedName name="BEx91QH5JRZKQP1GPN2SQMR3CKAG" localSheetId="9" hidden="1">'[3]AMI P &amp; L'!#REF!</definedName>
    <definedName name="BEx91QH5JRZKQP1GPN2SQMR3CKAG" localSheetId="14" hidden="1">'[3]AMI P &amp; L'!#REF!</definedName>
    <definedName name="BEx91QH5JRZKQP1GPN2SQMR3CKAG" localSheetId="16" hidden="1">'[3]AMI P &amp; L'!#REF!</definedName>
    <definedName name="BEx91QH5JRZKQP1GPN2SQMR3CKAG" localSheetId="5" hidden="1">'[3]AMI P &amp; L'!#REF!</definedName>
    <definedName name="BEx91QH5JRZKQP1GPN2SQMR3CKAG" localSheetId="8" hidden="1">'[3]AMI P &amp; L'!#REF!</definedName>
    <definedName name="BEx91QH5JRZKQP1GPN2SQMR3CKAG" localSheetId="17" hidden="1">'[3]AMI P &amp; L'!#REF!</definedName>
    <definedName name="BEx91QH5JRZKQP1GPN2SQMR3CKAG" localSheetId="6" hidden="1">'[3]AMI P &amp; L'!#REF!</definedName>
    <definedName name="BEx91QH5JRZKQP1GPN2SQMR3CKAG" localSheetId="1" hidden="1">'[3]AMI P &amp; L'!#REF!</definedName>
    <definedName name="BEx91QH5JRZKQP1GPN2SQMR3CKAG" localSheetId="12" hidden="1">'[3]AMI P &amp; L'!#REF!</definedName>
    <definedName name="BEx91QH5JRZKQP1GPN2SQMR3CKAG" localSheetId="4" hidden="1">'[3]AMI P &amp; L'!#REF!</definedName>
    <definedName name="BEx91QH5JRZKQP1GPN2SQMR3CKAG" localSheetId="13" hidden="1">'[3]AMI P &amp; L'!#REF!</definedName>
    <definedName name="BEx91QH5JRZKQP1GPN2SQMR3CKAG" localSheetId="18" hidden="1">'[3]AMI P &amp; L'!#REF!</definedName>
    <definedName name="BEx91QH5JRZKQP1GPN2SQMR3CKAG" hidden="1">'[3]AMI P &amp; L'!#REF!</definedName>
    <definedName name="BEx91ROALDNHO7FI4X8L61RH4UJE" localSheetId="3" hidden="1">'[3]AMI P &amp; L'!#REF!</definedName>
    <definedName name="BEx91ROALDNHO7FI4X8L61RH4UJE" localSheetId="10" hidden="1">'[3]AMI P &amp; L'!#REF!</definedName>
    <definedName name="BEx91ROALDNHO7FI4X8L61RH4UJE" localSheetId="9" hidden="1">'[3]AMI P &amp; L'!#REF!</definedName>
    <definedName name="BEx91ROALDNHO7FI4X8L61RH4UJE" localSheetId="14" hidden="1">'[3]AMI P &amp; L'!#REF!</definedName>
    <definedName name="BEx91ROALDNHO7FI4X8L61RH4UJE" localSheetId="16" hidden="1">'[3]AMI P &amp; L'!#REF!</definedName>
    <definedName name="BEx91ROALDNHO7FI4X8L61RH4UJE" localSheetId="5" hidden="1">'[3]AMI P &amp; L'!#REF!</definedName>
    <definedName name="BEx91ROALDNHO7FI4X8L61RH4UJE" localSheetId="8" hidden="1">'[3]AMI P &amp; L'!#REF!</definedName>
    <definedName name="BEx91ROALDNHO7FI4X8L61RH4UJE" localSheetId="17" hidden="1">'[3]AMI P &amp; L'!#REF!</definedName>
    <definedName name="BEx91ROALDNHO7FI4X8L61RH4UJE" localSheetId="6" hidden="1">'[3]AMI P &amp; L'!#REF!</definedName>
    <definedName name="BEx91ROALDNHO7FI4X8L61RH4UJE" localSheetId="1" hidden="1">'[3]AMI P &amp; L'!#REF!</definedName>
    <definedName name="BEx91ROALDNHO7FI4X8L61RH4UJE" localSheetId="12" hidden="1">'[3]AMI P &amp; L'!#REF!</definedName>
    <definedName name="BEx91ROALDNHO7FI4X8L61RH4UJE" localSheetId="4" hidden="1">'[3]AMI P &amp; L'!#REF!</definedName>
    <definedName name="BEx91ROALDNHO7FI4X8L61RH4UJE" localSheetId="13" hidden="1">'[3]AMI P &amp; L'!#REF!</definedName>
    <definedName name="BEx91ROALDNHO7FI4X8L61RH4UJE" localSheetId="18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6YKM8TTG7PUO1UYIDCBXTWU" localSheetId="3" hidden="1">#REF!</definedName>
    <definedName name="BEx926YKM8TTG7PUO1UYIDCBXTWU" localSheetId="10" hidden="1">#REF!</definedName>
    <definedName name="BEx926YKM8TTG7PUO1UYIDCBXTWU" localSheetId="9" hidden="1">#REF!</definedName>
    <definedName name="BEx926YKM8TTG7PUO1UYIDCBXTWU" localSheetId="14" hidden="1">#REF!</definedName>
    <definedName name="BEx926YKM8TTG7PUO1UYIDCBXTWU" localSheetId="16" hidden="1">#REF!</definedName>
    <definedName name="BEx926YKM8TTG7PUO1UYIDCBXTWU" localSheetId="5" hidden="1">#REF!</definedName>
    <definedName name="BEx926YKM8TTG7PUO1UYIDCBXTWU" localSheetId="8" hidden="1">#REF!</definedName>
    <definedName name="BEx926YKM8TTG7PUO1UYIDCBXTWU" localSheetId="17" hidden="1">#REF!</definedName>
    <definedName name="BEx926YKM8TTG7PUO1UYIDCBXTWU" localSheetId="6" hidden="1">#REF!</definedName>
    <definedName name="BEx926YKM8TTG7PUO1UYIDCBXTWU" localSheetId="1" hidden="1">#REF!</definedName>
    <definedName name="BEx926YKM8TTG7PUO1UYIDCBXTWU" localSheetId="12" hidden="1">#REF!</definedName>
    <definedName name="BEx926YKM8TTG7PUO1UYIDCBXTWU" localSheetId="4" hidden="1">#REF!</definedName>
    <definedName name="BEx926YKM8TTG7PUO1UYIDCBXTWU" localSheetId="13" hidden="1">#REF!</definedName>
    <definedName name="BEx926YKM8TTG7PUO1UYIDCBXTWU" localSheetId="18" hidden="1">#REF!</definedName>
    <definedName name="BEx926YKM8TTG7PUO1UYIDCBXTWU" hidden="1">#REF!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2VOMR5U4BPW19GODTNNQPLQS" localSheetId="3" hidden="1">#REF!</definedName>
    <definedName name="BEx92VOMR5U4BPW19GODTNNQPLQS" localSheetId="10" hidden="1">#REF!</definedName>
    <definedName name="BEx92VOMR5U4BPW19GODTNNQPLQS" localSheetId="9" hidden="1">#REF!</definedName>
    <definedName name="BEx92VOMR5U4BPW19GODTNNQPLQS" localSheetId="14" hidden="1">#REF!</definedName>
    <definedName name="BEx92VOMR5U4BPW19GODTNNQPLQS" localSheetId="16" hidden="1">#REF!</definedName>
    <definedName name="BEx92VOMR5U4BPW19GODTNNQPLQS" localSheetId="5" hidden="1">#REF!</definedName>
    <definedName name="BEx92VOMR5U4BPW19GODTNNQPLQS" localSheetId="8" hidden="1">#REF!</definedName>
    <definedName name="BEx92VOMR5U4BPW19GODTNNQPLQS" localSheetId="17" hidden="1">#REF!</definedName>
    <definedName name="BEx92VOMR5U4BPW19GODTNNQPLQS" localSheetId="6" hidden="1">#REF!</definedName>
    <definedName name="BEx92VOMR5U4BPW19GODTNNQPLQS" localSheetId="1" hidden="1">#REF!</definedName>
    <definedName name="BEx92VOMR5U4BPW19GODTNNQPLQS" localSheetId="12" hidden="1">#REF!</definedName>
    <definedName name="BEx92VOMR5U4BPW19GODTNNQPLQS" localSheetId="4" hidden="1">#REF!</definedName>
    <definedName name="BEx92VOMR5U4BPW19GODTNNQPLQS" localSheetId="13" hidden="1">#REF!</definedName>
    <definedName name="BEx92VOMR5U4BPW19GODTNNQPLQS" localSheetId="18" hidden="1">#REF!</definedName>
    <definedName name="BEx92VOMR5U4BPW19GODTNNQPLQS" hidden="1">#REF!</definedName>
    <definedName name="BEx92YOIWN6IEUE1U85XCO40QLR1" localSheetId="3" hidden="1">'[5]Capital orders'!#REF!</definedName>
    <definedName name="BEx92YOIWN6IEUE1U85XCO40QLR1" localSheetId="10" hidden="1">'[5]Capital orders'!#REF!</definedName>
    <definedName name="BEx92YOIWN6IEUE1U85XCO40QLR1" localSheetId="9" hidden="1">'[5]Capital orders'!#REF!</definedName>
    <definedName name="BEx92YOIWN6IEUE1U85XCO40QLR1" localSheetId="14" hidden="1">'[5]Capital orders'!#REF!</definedName>
    <definedName name="BEx92YOIWN6IEUE1U85XCO40QLR1" localSheetId="16" hidden="1">'[5]Capital orders'!#REF!</definedName>
    <definedName name="BEx92YOIWN6IEUE1U85XCO40QLR1" localSheetId="5" hidden="1">'[5]Capital orders'!#REF!</definedName>
    <definedName name="BEx92YOIWN6IEUE1U85XCO40QLR1" localSheetId="8" hidden="1">'[5]Capital orders'!#REF!</definedName>
    <definedName name="BEx92YOIWN6IEUE1U85XCO40QLR1" localSheetId="17" hidden="1">'[5]Capital orders'!#REF!</definedName>
    <definedName name="BEx92YOIWN6IEUE1U85XCO40QLR1" localSheetId="6" hidden="1">'[5]Capital orders'!#REF!</definedName>
    <definedName name="BEx92YOIWN6IEUE1U85XCO40QLR1" localSheetId="1" hidden="1">'[5]Capital orders'!#REF!</definedName>
    <definedName name="BEx92YOIWN6IEUE1U85XCO40QLR1" localSheetId="12" hidden="1">'[5]Capital orders'!#REF!</definedName>
    <definedName name="BEx92YOIWN6IEUE1U85XCO40QLR1" localSheetId="4" hidden="1">'[5]Capital orders'!#REF!</definedName>
    <definedName name="BEx92YOIWN6IEUE1U85XCO40QLR1" localSheetId="13" hidden="1">'[5]Capital orders'!#REF!</definedName>
    <definedName name="BEx92YOIWN6IEUE1U85XCO40QLR1" localSheetId="18" hidden="1">'[5]Capital orders'!#REF!</definedName>
    <definedName name="BEx92YOIWN6IEUE1U85XCO40QLR1" hidden="1">'[5]Capital orders'!#REF!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3YY393Z5DLMHRK8KZL5903S3" localSheetId="3" hidden="1">#REF!</definedName>
    <definedName name="BEx93YY393Z5DLMHRK8KZL5903S3" localSheetId="10" hidden="1">#REF!</definedName>
    <definedName name="BEx93YY393Z5DLMHRK8KZL5903S3" localSheetId="9" hidden="1">#REF!</definedName>
    <definedName name="BEx93YY393Z5DLMHRK8KZL5903S3" localSheetId="14" hidden="1">#REF!</definedName>
    <definedName name="BEx93YY393Z5DLMHRK8KZL5903S3" localSheetId="16" hidden="1">#REF!</definedName>
    <definedName name="BEx93YY393Z5DLMHRK8KZL5903S3" localSheetId="5" hidden="1">#REF!</definedName>
    <definedName name="BEx93YY393Z5DLMHRK8KZL5903S3" localSheetId="8" hidden="1">#REF!</definedName>
    <definedName name="BEx93YY393Z5DLMHRK8KZL5903S3" localSheetId="17" hidden="1">#REF!</definedName>
    <definedName name="BEx93YY393Z5DLMHRK8KZL5903S3" localSheetId="6" hidden="1">#REF!</definedName>
    <definedName name="BEx93YY393Z5DLMHRK8KZL5903S3" localSheetId="1" hidden="1">#REF!</definedName>
    <definedName name="BEx93YY393Z5DLMHRK8KZL5903S3" localSheetId="12" hidden="1">#REF!</definedName>
    <definedName name="BEx93YY393Z5DLMHRK8KZL5903S3" localSheetId="4" hidden="1">#REF!</definedName>
    <definedName name="BEx93YY393Z5DLMHRK8KZL5903S3" localSheetId="13" hidden="1">#REF!</definedName>
    <definedName name="BEx93YY393Z5DLMHRK8KZL5903S3" localSheetId="18" hidden="1">#REF!</definedName>
    <definedName name="BEx93YY393Z5DLMHRK8KZL5903S3" hidden="1">#REF!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3" hidden="1">'[3]AMI P &amp; L'!#REF!</definedName>
    <definedName name="BEx94CKXG92OMURH41SNU6IOHK4J" localSheetId="10" hidden="1">'[3]AMI P &amp; L'!#REF!</definedName>
    <definedName name="BEx94CKXG92OMURH41SNU6IOHK4J" localSheetId="9" hidden="1">'[3]AMI P &amp; L'!#REF!</definedName>
    <definedName name="BEx94CKXG92OMURH41SNU6IOHK4J" localSheetId="14" hidden="1">'[3]AMI P &amp; L'!#REF!</definedName>
    <definedName name="BEx94CKXG92OMURH41SNU6IOHK4J" localSheetId="16" hidden="1">'[3]AMI P &amp; L'!#REF!</definedName>
    <definedName name="BEx94CKXG92OMURH41SNU6IOHK4J" localSheetId="5" hidden="1">'[3]AMI P &amp; L'!#REF!</definedName>
    <definedName name="BEx94CKXG92OMURH41SNU6IOHK4J" localSheetId="8" hidden="1">'[3]AMI P &amp; L'!#REF!</definedName>
    <definedName name="BEx94CKXG92OMURH41SNU6IOHK4J" localSheetId="17" hidden="1">'[3]AMI P &amp; L'!#REF!</definedName>
    <definedName name="BEx94CKXG92OMURH41SNU6IOHK4J" localSheetId="6" hidden="1">'[3]AMI P &amp; L'!#REF!</definedName>
    <definedName name="BEx94CKXG92OMURH41SNU6IOHK4J" localSheetId="1" hidden="1">'[3]AMI P &amp; L'!#REF!</definedName>
    <definedName name="BEx94CKXG92OMURH41SNU6IOHK4J" localSheetId="12" hidden="1">'[3]AMI P &amp; L'!#REF!</definedName>
    <definedName name="BEx94CKXG92OMURH41SNU6IOHK4J" localSheetId="4" hidden="1">'[3]AMI P &amp; L'!#REF!</definedName>
    <definedName name="BEx94CKXG92OMURH41SNU6IOHK4J" localSheetId="13" hidden="1">'[3]AMI P &amp; L'!#REF!</definedName>
    <definedName name="BEx94CKXG92OMURH41SNU6IOHK4J" localSheetId="18" hidden="1">'[3]AMI P &amp; L'!#REF!</definedName>
    <definedName name="BEx94CKXG92OMURH41SNU6IOHK4J" hidden="1">'[3]AMI P &amp; L'!#REF!</definedName>
    <definedName name="BEx94GXG30CIVB6ZQN3X3IK6BZXQ" localSheetId="3" hidden="1">'[3]AMI P &amp; L'!#REF!</definedName>
    <definedName name="BEx94GXG30CIVB6ZQN3X3IK6BZXQ" localSheetId="10" hidden="1">'[3]AMI P &amp; L'!#REF!</definedName>
    <definedName name="BEx94GXG30CIVB6ZQN3X3IK6BZXQ" localSheetId="9" hidden="1">'[3]AMI P &amp; L'!#REF!</definedName>
    <definedName name="BEx94GXG30CIVB6ZQN3X3IK6BZXQ" localSheetId="14" hidden="1">'[3]AMI P &amp; L'!#REF!</definedName>
    <definedName name="BEx94GXG30CIVB6ZQN3X3IK6BZXQ" localSheetId="16" hidden="1">'[3]AMI P &amp; L'!#REF!</definedName>
    <definedName name="BEx94GXG30CIVB6ZQN3X3IK6BZXQ" localSheetId="5" hidden="1">'[3]AMI P &amp; L'!#REF!</definedName>
    <definedName name="BEx94GXG30CIVB6ZQN3X3IK6BZXQ" localSheetId="8" hidden="1">'[3]AMI P &amp; L'!#REF!</definedName>
    <definedName name="BEx94GXG30CIVB6ZQN3X3IK6BZXQ" localSheetId="17" hidden="1">'[3]AMI P &amp; L'!#REF!</definedName>
    <definedName name="BEx94GXG30CIVB6ZQN3X3IK6BZXQ" localSheetId="6" hidden="1">'[3]AMI P &amp; L'!#REF!</definedName>
    <definedName name="BEx94GXG30CIVB6ZQN3X3IK6BZXQ" localSheetId="1" hidden="1">'[3]AMI P &amp; L'!#REF!</definedName>
    <definedName name="BEx94GXG30CIVB6ZQN3X3IK6BZXQ" localSheetId="12" hidden="1">'[3]AMI P &amp; L'!#REF!</definedName>
    <definedName name="BEx94GXG30CIVB6ZQN3X3IK6BZXQ" localSheetId="4" hidden="1">'[3]AMI P &amp; L'!#REF!</definedName>
    <definedName name="BEx94GXG30CIVB6ZQN3X3IK6BZXQ" localSheetId="13" hidden="1">'[3]AMI P &amp; L'!#REF!</definedName>
    <definedName name="BEx94GXG30CIVB6ZQN3X3IK6BZXQ" localSheetId="18" hidden="1">'[3]AMI P &amp; L'!#REF!</definedName>
    <definedName name="BEx94GXG30CIVB6ZQN3X3IK6BZXQ" hidden="1">'[3]AMI P &amp; L'!#REF!</definedName>
    <definedName name="BEx94HZ5LURYM9ST744ALV6ZCKYP" localSheetId="3" hidden="1">'[3]AMI P &amp; L'!#REF!</definedName>
    <definedName name="BEx94HZ5LURYM9ST744ALV6ZCKYP" localSheetId="10" hidden="1">'[3]AMI P &amp; L'!#REF!</definedName>
    <definedName name="BEx94HZ5LURYM9ST744ALV6ZCKYP" localSheetId="9" hidden="1">'[3]AMI P &amp; L'!#REF!</definedName>
    <definedName name="BEx94HZ5LURYM9ST744ALV6ZCKYP" localSheetId="14" hidden="1">'[3]AMI P &amp; L'!#REF!</definedName>
    <definedName name="BEx94HZ5LURYM9ST744ALV6ZCKYP" localSheetId="16" hidden="1">'[3]AMI P &amp; L'!#REF!</definedName>
    <definedName name="BEx94HZ5LURYM9ST744ALV6ZCKYP" localSheetId="5" hidden="1">'[3]AMI P &amp; L'!#REF!</definedName>
    <definedName name="BEx94HZ5LURYM9ST744ALV6ZCKYP" localSheetId="8" hidden="1">'[3]AMI P &amp; L'!#REF!</definedName>
    <definedName name="BEx94HZ5LURYM9ST744ALV6ZCKYP" localSheetId="17" hidden="1">'[3]AMI P &amp; L'!#REF!</definedName>
    <definedName name="BEx94HZ5LURYM9ST744ALV6ZCKYP" localSheetId="6" hidden="1">'[3]AMI P &amp; L'!#REF!</definedName>
    <definedName name="BEx94HZ5LURYM9ST744ALV6ZCKYP" localSheetId="1" hidden="1">'[3]AMI P &amp; L'!#REF!</definedName>
    <definedName name="BEx94HZ5LURYM9ST744ALV6ZCKYP" localSheetId="12" hidden="1">'[3]AMI P &amp; L'!#REF!</definedName>
    <definedName name="BEx94HZ5LURYM9ST744ALV6ZCKYP" localSheetId="4" hidden="1">'[3]AMI P &amp; L'!#REF!</definedName>
    <definedName name="BEx94HZ5LURYM9ST744ALV6ZCKYP" localSheetId="13" hidden="1">'[3]AMI P &amp; L'!#REF!</definedName>
    <definedName name="BEx94HZ5LURYM9ST744ALV6ZCKYP" localSheetId="18" hidden="1">'[3]AMI P &amp; L'!#REF!</definedName>
    <definedName name="BEx94HZ5LURYM9ST744ALV6ZCKYP" hidden="1">'[3]AMI P &amp; L'!#REF!</definedName>
    <definedName name="BEx94IQ75E90YUMWJ9N591LR7DQQ" localSheetId="3" hidden="1">'[3]AMI P &amp; L'!#REF!</definedName>
    <definedName name="BEx94IQ75E90YUMWJ9N591LR7DQQ" localSheetId="10" hidden="1">'[3]AMI P &amp; L'!#REF!</definedName>
    <definedName name="BEx94IQ75E90YUMWJ9N591LR7DQQ" localSheetId="9" hidden="1">'[3]AMI P &amp; L'!#REF!</definedName>
    <definedName name="BEx94IQ75E90YUMWJ9N591LR7DQQ" localSheetId="14" hidden="1">'[3]AMI P &amp; L'!#REF!</definedName>
    <definedName name="BEx94IQ75E90YUMWJ9N591LR7DQQ" localSheetId="16" hidden="1">'[3]AMI P &amp; L'!#REF!</definedName>
    <definedName name="BEx94IQ75E90YUMWJ9N591LR7DQQ" localSheetId="5" hidden="1">'[3]AMI P &amp; L'!#REF!</definedName>
    <definedName name="BEx94IQ75E90YUMWJ9N591LR7DQQ" localSheetId="8" hidden="1">'[3]AMI P &amp; L'!#REF!</definedName>
    <definedName name="BEx94IQ75E90YUMWJ9N591LR7DQQ" localSheetId="17" hidden="1">'[3]AMI P &amp; L'!#REF!</definedName>
    <definedName name="BEx94IQ75E90YUMWJ9N591LR7DQQ" localSheetId="6" hidden="1">'[3]AMI P &amp; L'!#REF!</definedName>
    <definedName name="BEx94IQ75E90YUMWJ9N591LR7DQQ" localSheetId="1" hidden="1">'[3]AMI P &amp; L'!#REF!</definedName>
    <definedName name="BEx94IQ75E90YUMWJ9N591LR7DQQ" localSheetId="12" hidden="1">'[3]AMI P &amp; L'!#REF!</definedName>
    <definedName name="BEx94IQ75E90YUMWJ9N591LR7DQQ" localSheetId="4" hidden="1">'[3]AMI P &amp; L'!#REF!</definedName>
    <definedName name="BEx94IQ75E90YUMWJ9N591LR7DQQ" localSheetId="13" hidden="1">'[3]AMI P &amp; L'!#REF!</definedName>
    <definedName name="BEx94IQ75E90YUMWJ9N591LR7DQQ" localSheetId="18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4XK7HTOCAI9XPVFSIIW2YKUT" localSheetId="3" hidden="1">#REF!</definedName>
    <definedName name="BEx94XK7HTOCAI9XPVFSIIW2YKUT" localSheetId="10" hidden="1">#REF!</definedName>
    <definedName name="BEx94XK7HTOCAI9XPVFSIIW2YKUT" localSheetId="9" hidden="1">#REF!</definedName>
    <definedName name="BEx94XK7HTOCAI9XPVFSIIW2YKUT" localSheetId="14" hidden="1">#REF!</definedName>
    <definedName name="BEx94XK7HTOCAI9XPVFSIIW2YKUT" localSheetId="16" hidden="1">#REF!</definedName>
    <definedName name="BEx94XK7HTOCAI9XPVFSIIW2YKUT" localSheetId="5" hidden="1">#REF!</definedName>
    <definedName name="BEx94XK7HTOCAI9XPVFSIIW2YKUT" localSheetId="8" hidden="1">#REF!</definedName>
    <definedName name="BEx94XK7HTOCAI9XPVFSIIW2YKUT" localSheetId="17" hidden="1">#REF!</definedName>
    <definedName name="BEx94XK7HTOCAI9XPVFSIIW2YKUT" localSheetId="6" hidden="1">#REF!</definedName>
    <definedName name="BEx94XK7HTOCAI9XPVFSIIW2YKUT" localSheetId="1" hidden="1">#REF!</definedName>
    <definedName name="BEx94XK7HTOCAI9XPVFSIIW2YKUT" localSheetId="12" hidden="1">#REF!</definedName>
    <definedName name="BEx94XK7HTOCAI9XPVFSIIW2YKUT" localSheetId="4" hidden="1">#REF!</definedName>
    <definedName name="BEx94XK7HTOCAI9XPVFSIIW2YKUT" localSheetId="13" hidden="1">#REF!</definedName>
    <definedName name="BEx94XK7HTOCAI9XPVFSIIW2YKUT" localSheetId="18" hidden="1">#REF!</definedName>
    <definedName name="BEx94XK7HTOCAI9XPVFSIIW2YKUT" hidden="1">#REF!</definedName>
    <definedName name="BEx955NIAWX5OLAHMTV6QFUZPR30" localSheetId="3" hidden="1">'[3]AMI P &amp; L'!#REF!</definedName>
    <definedName name="BEx955NIAWX5OLAHMTV6QFUZPR30" localSheetId="10" hidden="1">'[3]AMI P &amp; L'!#REF!</definedName>
    <definedName name="BEx955NIAWX5OLAHMTV6QFUZPR30" localSheetId="9" hidden="1">'[3]AMI P &amp; L'!#REF!</definedName>
    <definedName name="BEx955NIAWX5OLAHMTV6QFUZPR30" localSheetId="14" hidden="1">'[3]AMI P &amp; L'!#REF!</definedName>
    <definedName name="BEx955NIAWX5OLAHMTV6QFUZPR30" localSheetId="16" hidden="1">'[3]AMI P &amp; L'!#REF!</definedName>
    <definedName name="BEx955NIAWX5OLAHMTV6QFUZPR30" localSheetId="5" hidden="1">'[3]AMI P &amp; L'!#REF!</definedName>
    <definedName name="BEx955NIAWX5OLAHMTV6QFUZPR30" localSheetId="8" hidden="1">'[3]AMI P &amp; L'!#REF!</definedName>
    <definedName name="BEx955NIAWX5OLAHMTV6QFUZPR30" localSheetId="17" hidden="1">'[3]AMI P &amp; L'!#REF!</definedName>
    <definedName name="BEx955NIAWX5OLAHMTV6QFUZPR30" localSheetId="6" hidden="1">'[3]AMI P &amp; L'!#REF!</definedName>
    <definedName name="BEx955NIAWX5OLAHMTV6QFUZPR30" localSheetId="1" hidden="1">'[3]AMI P &amp; L'!#REF!</definedName>
    <definedName name="BEx955NIAWX5OLAHMTV6QFUZPR30" localSheetId="12" hidden="1">'[3]AMI P &amp; L'!#REF!</definedName>
    <definedName name="BEx955NIAWX5OLAHMTV6QFUZPR30" localSheetId="4" hidden="1">'[3]AMI P &amp; L'!#REF!</definedName>
    <definedName name="BEx955NIAWX5OLAHMTV6QFUZPR30" localSheetId="13" hidden="1">'[3]AMI P &amp; L'!#REF!</definedName>
    <definedName name="BEx955NIAWX5OLAHMTV6QFUZPR30" localSheetId="18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DPEANYPFX7M8LZ2UWJN17P5" localSheetId="3" hidden="1">'[5]Capital orders'!#REF!</definedName>
    <definedName name="BEx96DPEANYPFX7M8LZ2UWJN17P5" localSheetId="10" hidden="1">'[5]Capital orders'!#REF!</definedName>
    <definedName name="BEx96DPEANYPFX7M8LZ2UWJN17P5" localSheetId="9" hidden="1">'[5]Capital orders'!#REF!</definedName>
    <definedName name="BEx96DPEANYPFX7M8LZ2UWJN17P5" localSheetId="14" hidden="1">'[5]Capital orders'!#REF!</definedName>
    <definedName name="BEx96DPEANYPFX7M8LZ2UWJN17P5" localSheetId="16" hidden="1">'[5]Capital orders'!#REF!</definedName>
    <definedName name="BEx96DPEANYPFX7M8LZ2UWJN17P5" localSheetId="5" hidden="1">'[5]Capital orders'!#REF!</definedName>
    <definedName name="BEx96DPEANYPFX7M8LZ2UWJN17P5" localSheetId="8" hidden="1">'[5]Capital orders'!#REF!</definedName>
    <definedName name="BEx96DPEANYPFX7M8LZ2UWJN17P5" localSheetId="17" hidden="1">'[5]Capital orders'!#REF!</definedName>
    <definedName name="BEx96DPEANYPFX7M8LZ2UWJN17P5" localSheetId="6" hidden="1">'[5]Capital orders'!#REF!</definedName>
    <definedName name="BEx96DPEANYPFX7M8LZ2UWJN17P5" localSheetId="1" hidden="1">'[5]Capital orders'!#REF!</definedName>
    <definedName name="BEx96DPEANYPFX7M8LZ2UWJN17P5" localSheetId="12" hidden="1">'[5]Capital orders'!#REF!</definedName>
    <definedName name="BEx96DPEANYPFX7M8LZ2UWJN17P5" localSheetId="4" hidden="1">'[5]Capital orders'!#REF!</definedName>
    <definedName name="BEx96DPEANYPFX7M8LZ2UWJN17P5" localSheetId="13" hidden="1">'[5]Capital orders'!#REF!</definedName>
    <definedName name="BEx96DPEANYPFX7M8LZ2UWJN17P5" localSheetId="18" hidden="1">'[5]Capital orders'!#REF!</definedName>
    <definedName name="BEx96DPEANYPFX7M8LZ2UWJN17P5" hidden="1">'[5]Capital orders'!#REF!</definedName>
    <definedName name="BEx96JP7X7K0JLFXG5H49RXRME5R" localSheetId="3" hidden="1">#REF!</definedName>
    <definedName name="BEx96JP7X7K0JLFXG5H49RXRME5R" localSheetId="10" hidden="1">#REF!</definedName>
    <definedName name="BEx96JP7X7K0JLFXG5H49RXRME5R" localSheetId="9" hidden="1">#REF!</definedName>
    <definedName name="BEx96JP7X7K0JLFXG5H49RXRME5R" localSheetId="14" hidden="1">#REF!</definedName>
    <definedName name="BEx96JP7X7K0JLFXG5H49RXRME5R" localSheetId="16" hidden="1">#REF!</definedName>
    <definedName name="BEx96JP7X7K0JLFXG5H49RXRME5R" localSheetId="5" hidden="1">#REF!</definedName>
    <definedName name="BEx96JP7X7K0JLFXG5H49RXRME5R" localSheetId="8" hidden="1">#REF!</definedName>
    <definedName name="BEx96JP7X7K0JLFXG5H49RXRME5R" localSheetId="17" hidden="1">#REF!</definedName>
    <definedName name="BEx96JP7X7K0JLFXG5H49RXRME5R" localSheetId="6" hidden="1">#REF!</definedName>
    <definedName name="BEx96JP7X7K0JLFXG5H49RXRME5R" localSheetId="1" hidden="1">#REF!</definedName>
    <definedName name="BEx96JP7X7K0JLFXG5H49RXRME5R" localSheetId="12" hidden="1">#REF!</definedName>
    <definedName name="BEx96JP7X7K0JLFXG5H49RXRME5R" localSheetId="4" hidden="1">#REF!</definedName>
    <definedName name="BEx96JP7X7K0JLFXG5H49RXRME5R" localSheetId="13" hidden="1">#REF!</definedName>
    <definedName name="BEx96JP7X7K0JLFXG5H49RXRME5R" localSheetId="18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3" hidden="1">'[3]AMI P &amp; L'!#REF!</definedName>
    <definedName name="BEx97NPQBACJVD9K1YXI08RTW9E2" localSheetId="10" hidden="1">'[3]AMI P &amp; L'!#REF!</definedName>
    <definedName name="BEx97NPQBACJVD9K1YXI08RTW9E2" localSheetId="9" hidden="1">'[3]AMI P &amp; L'!#REF!</definedName>
    <definedName name="BEx97NPQBACJVD9K1YXI08RTW9E2" localSheetId="14" hidden="1">'[3]AMI P &amp; L'!#REF!</definedName>
    <definedName name="BEx97NPQBACJVD9K1YXI08RTW9E2" localSheetId="16" hidden="1">'[3]AMI P &amp; L'!#REF!</definedName>
    <definedName name="BEx97NPQBACJVD9K1YXI08RTW9E2" localSheetId="5" hidden="1">'[3]AMI P &amp; L'!#REF!</definedName>
    <definedName name="BEx97NPQBACJVD9K1YXI08RTW9E2" localSheetId="8" hidden="1">'[3]AMI P &amp; L'!#REF!</definedName>
    <definedName name="BEx97NPQBACJVD9K1YXI08RTW9E2" localSheetId="17" hidden="1">'[3]AMI P &amp; L'!#REF!</definedName>
    <definedName name="BEx97NPQBACJVD9K1YXI08RTW9E2" localSheetId="6" hidden="1">'[3]AMI P &amp; L'!#REF!</definedName>
    <definedName name="BEx97NPQBACJVD9K1YXI08RTW9E2" localSheetId="1" hidden="1">'[3]AMI P &amp; L'!#REF!</definedName>
    <definedName name="BEx97NPQBACJVD9K1YXI08RTW9E2" localSheetId="12" hidden="1">'[3]AMI P &amp; L'!#REF!</definedName>
    <definedName name="BEx97NPQBACJVD9K1YXI08RTW9E2" localSheetId="4" hidden="1">'[3]AMI P &amp; L'!#REF!</definedName>
    <definedName name="BEx97NPQBACJVD9K1YXI08RTW9E2" localSheetId="13" hidden="1">'[3]AMI P &amp; L'!#REF!</definedName>
    <definedName name="BEx97NPQBACJVD9K1YXI08RTW9E2" localSheetId="18" hidden="1">'[3]AMI P &amp; L'!#REF!</definedName>
    <definedName name="BEx97NPQBACJVD9K1YXI08RTW9E2" hidden="1">'[3]AMI P &amp; L'!#REF!</definedName>
    <definedName name="BEx97NV2BWEB1AAJA10SQNXGI2BM" localSheetId="3" hidden="1">#REF!</definedName>
    <definedName name="BEx97NV2BWEB1AAJA10SQNXGI2BM" localSheetId="10" hidden="1">#REF!</definedName>
    <definedName name="BEx97NV2BWEB1AAJA10SQNXGI2BM" localSheetId="9" hidden="1">#REF!</definedName>
    <definedName name="BEx97NV2BWEB1AAJA10SQNXGI2BM" localSheetId="14" hidden="1">#REF!</definedName>
    <definedName name="BEx97NV2BWEB1AAJA10SQNXGI2BM" localSheetId="16" hidden="1">#REF!</definedName>
    <definedName name="BEx97NV2BWEB1AAJA10SQNXGI2BM" localSheetId="5" hidden="1">#REF!</definedName>
    <definedName name="BEx97NV2BWEB1AAJA10SQNXGI2BM" localSheetId="8" hidden="1">#REF!</definedName>
    <definedName name="BEx97NV2BWEB1AAJA10SQNXGI2BM" localSheetId="17" hidden="1">#REF!</definedName>
    <definedName name="BEx97NV2BWEB1AAJA10SQNXGI2BM" localSheetId="6" hidden="1">#REF!</definedName>
    <definedName name="BEx97NV2BWEB1AAJA10SQNXGI2BM" localSheetId="1" hidden="1">#REF!</definedName>
    <definedName name="BEx97NV2BWEB1AAJA10SQNXGI2BM" localSheetId="12" hidden="1">#REF!</definedName>
    <definedName name="BEx97NV2BWEB1AAJA10SQNXGI2BM" localSheetId="4" hidden="1">#REF!</definedName>
    <definedName name="BEx97NV2BWEB1AAJA10SQNXGI2BM" localSheetId="13" hidden="1">#REF!</definedName>
    <definedName name="BEx97NV2BWEB1AAJA10SQNXGI2BM" localSheetId="18" hidden="1">#REF!</definedName>
    <definedName name="BEx97NV2BWEB1AAJA10SQNXGI2BM" hidden="1">#REF!</definedName>
    <definedName name="BEx97O0DV0K9YPP91QBJAT6MS3RD" localSheetId="3" hidden="1">#REF!</definedName>
    <definedName name="BEx97O0DV0K9YPP91QBJAT6MS3RD" localSheetId="10" hidden="1">#REF!</definedName>
    <definedName name="BEx97O0DV0K9YPP91QBJAT6MS3RD" localSheetId="9" hidden="1">#REF!</definedName>
    <definedName name="BEx97O0DV0K9YPP91QBJAT6MS3RD" localSheetId="14" hidden="1">#REF!</definedName>
    <definedName name="BEx97O0DV0K9YPP91QBJAT6MS3RD" localSheetId="16" hidden="1">#REF!</definedName>
    <definedName name="BEx97O0DV0K9YPP91QBJAT6MS3RD" localSheetId="5" hidden="1">#REF!</definedName>
    <definedName name="BEx97O0DV0K9YPP91QBJAT6MS3RD" localSheetId="8" hidden="1">#REF!</definedName>
    <definedName name="BEx97O0DV0K9YPP91QBJAT6MS3RD" localSheetId="17" hidden="1">#REF!</definedName>
    <definedName name="BEx97O0DV0K9YPP91QBJAT6MS3RD" localSheetId="6" hidden="1">#REF!</definedName>
    <definedName name="BEx97O0DV0K9YPP91QBJAT6MS3RD" localSheetId="1" hidden="1">#REF!</definedName>
    <definedName name="BEx97O0DV0K9YPP91QBJAT6MS3RD" localSheetId="12" hidden="1">#REF!</definedName>
    <definedName name="BEx97O0DV0K9YPP91QBJAT6MS3RD" localSheetId="4" hidden="1">#REF!</definedName>
    <definedName name="BEx97O0DV0K9YPP91QBJAT6MS3RD" localSheetId="13" hidden="1">#REF!</definedName>
    <definedName name="BEx97O0DV0K9YPP91QBJAT6MS3RD" localSheetId="18" hidden="1">#REF!</definedName>
    <definedName name="BEx97O0DV0K9YPP91QBJAT6MS3RD" hidden="1">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D1CLKBMYLWXX1CRLTPMZ8KS" localSheetId="3" hidden="1">#REF!</definedName>
    <definedName name="BEx98D1CLKBMYLWXX1CRLTPMZ8KS" localSheetId="10" hidden="1">#REF!</definedName>
    <definedName name="BEx98D1CLKBMYLWXX1CRLTPMZ8KS" localSheetId="9" hidden="1">#REF!</definedName>
    <definedName name="BEx98D1CLKBMYLWXX1CRLTPMZ8KS" localSheetId="14" hidden="1">#REF!</definedName>
    <definedName name="BEx98D1CLKBMYLWXX1CRLTPMZ8KS" localSheetId="16" hidden="1">#REF!</definedName>
    <definedName name="BEx98D1CLKBMYLWXX1CRLTPMZ8KS" localSheetId="5" hidden="1">#REF!</definedName>
    <definedName name="BEx98D1CLKBMYLWXX1CRLTPMZ8KS" localSheetId="8" hidden="1">#REF!</definedName>
    <definedName name="BEx98D1CLKBMYLWXX1CRLTPMZ8KS" localSheetId="17" hidden="1">#REF!</definedName>
    <definedName name="BEx98D1CLKBMYLWXX1CRLTPMZ8KS" localSheetId="6" hidden="1">#REF!</definedName>
    <definedName name="BEx98D1CLKBMYLWXX1CRLTPMZ8KS" localSheetId="1" hidden="1">#REF!</definedName>
    <definedName name="BEx98D1CLKBMYLWXX1CRLTPMZ8KS" localSheetId="12" hidden="1">#REF!</definedName>
    <definedName name="BEx98D1CLKBMYLWXX1CRLTPMZ8KS" localSheetId="4" hidden="1">#REF!</definedName>
    <definedName name="BEx98D1CLKBMYLWXX1CRLTPMZ8KS" localSheetId="13" hidden="1">#REF!</definedName>
    <definedName name="BEx98D1CLKBMYLWXX1CRLTPMZ8KS" localSheetId="18" hidden="1">#REF!</definedName>
    <definedName name="BEx98D1CLKBMYLWXX1CRLTPMZ8KS" hidden="1">#REF!</definedName>
    <definedName name="BEx98IFKNJFGZFLID1YTRFEG1SXY" hidden="1">'[2]Reco Sheet for Fcast'!$F$9:$G$9</definedName>
    <definedName name="BEx98KZ7LNKCVOT9D2LOYY4QBVY3" localSheetId="3" hidden="1">#REF!</definedName>
    <definedName name="BEx98KZ7LNKCVOT9D2LOYY4QBVY3" localSheetId="10" hidden="1">#REF!</definedName>
    <definedName name="BEx98KZ7LNKCVOT9D2LOYY4QBVY3" localSheetId="9" hidden="1">#REF!</definedName>
    <definedName name="BEx98KZ7LNKCVOT9D2LOYY4QBVY3" localSheetId="14" hidden="1">#REF!</definedName>
    <definedName name="BEx98KZ7LNKCVOT9D2LOYY4QBVY3" localSheetId="16" hidden="1">#REF!</definedName>
    <definedName name="BEx98KZ7LNKCVOT9D2LOYY4QBVY3" localSheetId="5" hidden="1">#REF!</definedName>
    <definedName name="BEx98KZ7LNKCVOT9D2LOYY4QBVY3" localSheetId="8" hidden="1">#REF!</definedName>
    <definedName name="BEx98KZ7LNKCVOT9D2LOYY4QBVY3" localSheetId="17" hidden="1">#REF!</definedName>
    <definedName name="BEx98KZ7LNKCVOT9D2LOYY4QBVY3" localSheetId="6" hidden="1">#REF!</definedName>
    <definedName name="BEx98KZ7LNKCVOT9D2LOYY4QBVY3" localSheetId="1" hidden="1">#REF!</definedName>
    <definedName name="BEx98KZ7LNKCVOT9D2LOYY4QBVY3" localSheetId="12" hidden="1">#REF!</definedName>
    <definedName name="BEx98KZ7LNKCVOT9D2LOYY4QBVY3" localSheetId="4" hidden="1">#REF!</definedName>
    <definedName name="BEx98KZ7LNKCVOT9D2LOYY4QBVY3" localSheetId="13" hidden="1">#REF!</definedName>
    <definedName name="BEx98KZ7LNKCVOT9D2LOYY4QBVY3" localSheetId="18" hidden="1">#REF!</definedName>
    <definedName name="BEx98KZ7LNKCVOT9D2LOYY4QBVY3" hidden="1">#REF!</definedName>
    <definedName name="BEx98VGU9QUYP1365CXZRT20O3L4" localSheetId="3" hidden="1">'[5]Capital orders'!#REF!</definedName>
    <definedName name="BEx98VGU9QUYP1365CXZRT20O3L4" localSheetId="10" hidden="1">'[5]Capital orders'!#REF!</definedName>
    <definedName name="BEx98VGU9QUYP1365CXZRT20O3L4" localSheetId="9" hidden="1">'[5]Capital orders'!#REF!</definedName>
    <definedName name="BEx98VGU9QUYP1365CXZRT20O3L4" localSheetId="14" hidden="1">'[5]Capital orders'!#REF!</definedName>
    <definedName name="BEx98VGU9QUYP1365CXZRT20O3L4" localSheetId="16" hidden="1">'[5]Capital orders'!#REF!</definedName>
    <definedName name="BEx98VGU9QUYP1365CXZRT20O3L4" localSheetId="5" hidden="1">'[5]Capital orders'!#REF!</definedName>
    <definedName name="BEx98VGU9QUYP1365CXZRT20O3L4" localSheetId="8" hidden="1">'[5]Capital orders'!#REF!</definedName>
    <definedName name="BEx98VGU9QUYP1365CXZRT20O3L4" localSheetId="17" hidden="1">'[5]Capital orders'!#REF!</definedName>
    <definedName name="BEx98VGU9QUYP1365CXZRT20O3L4" localSheetId="6" hidden="1">'[5]Capital orders'!#REF!</definedName>
    <definedName name="BEx98VGU9QUYP1365CXZRT20O3L4" localSheetId="1" hidden="1">'[5]Capital orders'!#REF!</definedName>
    <definedName name="BEx98VGU9QUYP1365CXZRT20O3L4" localSheetId="12" hidden="1">'[5]Capital orders'!#REF!</definedName>
    <definedName name="BEx98VGU9QUYP1365CXZRT20O3L4" localSheetId="4" hidden="1">'[5]Capital orders'!#REF!</definedName>
    <definedName name="BEx98VGU9QUYP1365CXZRT20O3L4" localSheetId="13" hidden="1">'[5]Capital orders'!#REF!</definedName>
    <definedName name="BEx98VGU9QUYP1365CXZRT20O3L4" localSheetId="18" hidden="1">'[5]Capital orders'!#REF!</definedName>
    <definedName name="BEx98VGU9QUYP1365CXZRT20O3L4" hidden="1">'[5]Capital orders'!#REF!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CP6QCOAW061B6UVCKU0G78O" localSheetId="3" hidden="1">#REF!</definedName>
    <definedName name="BEx99CP6QCOAW061B6UVCKU0G78O" localSheetId="10" hidden="1">#REF!</definedName>
    <definedName name="BEx99CP6QCOAW061B6UVCKU0G78O" localSheetId="9" hidden="1">#REF!</definedName>
    <definedName name="BEx99CP6QCOAW061B6UVCKU0G78O" localSheetId="14" hidden="1">#REF!</definedName>
    <definedName name="BEx99CP6QCOAW061B6UVCKU0G78O" localSheetId="16" hidden="1">#REF!</definedName>
    <definedName name="BEx99CP6QCOAW061B6UVCKU0G78O" localSheetId="5" hidden="1">#REF!</definedName>
    <definedName name="BEx99CP6QCOAW061B6UVCKU0G78O" localSheetId="8" hidden="1">#REF!</definedName>
    <definedName name="BEx99CP6QCOAW061B6UVCKU0G78O" localSheetId="17" hidden="1">#REF!</definedName>
    <definedName name="BEx99CP6QCOAW061B6UVCKU0G78O" localSheetId="6" hidden="1">#REF!</definedName>
    <definedName name="BEx99CP6QCOAW061B6UVCKU0G78O" localSheetId="1" hidden="1">#REF!</definedName>
    <definedName name="BEx99CP6QCOAW061B6UVCKU0G78O" localSheetId="12" hidden="1">#REF!</definedName>
    <definedName name="BEx99CP6QCOAW061B6UVCKU0G78O" localSheetId="4" hidden="1">#REF!</definedName>
    <definedName name="BEx99CP6QCOAW061B6UVCKU0G78O" localSheetId="13" hidden="1">#REF!</definedName>
    <definedName name="BEx99CP6QCOAW061B6UVCKU0G78O" localSheetId="18" hidden="1">#REF!</definedName>
    <definedName name="BEx99CP6QCOAW061B6UVCKU0G78O" hidden="1">#REF!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3" hidden="1">'[3]AMI P &amp; L'!#REF!</definedName>
    <definedName name="BEx9B8A5186FNTQQNLIO5LK02ABI" localSheetId="10" hidden="1">'[3]AMI P &amp; L'!#REF!</definedName>
    <definedName name="BEx9B8A5186FNTQQNLIO5LK02ABI" localSheetId="9" hidden="1">'[3]AMI P &amp; L'!#REF!</definedName>
    <definedName name="BEx9B8A5186FNTQQNLIO5LK02ABI" localSheetId="14" hidden="1">'[3]AMI P &amp; L'!#REF!</definedName>
    <definedName name="BEx9B8A5186FNTQQNLIO5LK02ABI" localSheetId="16" hidden="1">'[3]AMI P &amp; L'!#REF!</definedName>
    <definedName name="BEx9B8A5186FNTQQNLIO5LK02ABI" localSheetId="5" hidden="1">'[3]AMI P &amp; L'!#REF!</definedName>
    <definedName name="BEx9B8A5186FNTQQNLIO5LK02ABI" localSheetId="8" hidden="1">'[3]AMI P &amp; L'!#REF!</definedName>
    <definedName name="BEx9B8A5186FNTQQNLIO5LK02ABI" localSheetId="17" hidden="1">'[3]AMI P &amp; L'!#REF!</definedName>
    <definedName name="BEx9B8A5186FNTQQNLIO5LK02ABI" localSheetId="6" hidden="1">'[3]AMI P &amp; L'!#REF!</definedName>
    <definedName name="BEx9B8A5186FNTQQNLIO5LK02ABI" localSheetId="1" hidden="1">'[3]AMI P &amp; L'!#REF!</definedName>
    <definedName name="BEx9B8A5186FNTQQNLIO5LK02ABI" localSheetId="12" hidden="1">'[3]AMI P &amp; L'!#REF!</definedName>
    <definedName name="BEx9B8A5186FNTQQNLIO5LK02ABI" localSheetId="4" hidden="1">'[3]AMI P &amp; L'!#REF!</definedName>
    <definedName name="BEx9B8A5186FNTQQNLIO5LK02ABI" localSheetId="13" hidden="1">'[3]AMI P &amp; L'!#REF!</definedName>
    <definedName name="BEx9B8A5186FNTQQNLIO5LK02ABI" localSheetId="18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AOHDIFZFPSM1WYA3RHQ0G9I" localSheetId="3" hidden="1">'[5]Capital orders'!#REF!</definedName>
    <definedName name="BEx9BAOHDIFZFPSM1WYA3RHQ0G9I" localSheetId="10" hidden="1">'[5]Capital orders'!#REF!</definedName>
    <definedName name="BEx9BAOHDIFZFPSM1WYA3RHQ0G9I" localSheetId="9" hidden="1">'[5]Capital orders'!#REF!</definedName>
    <definedName name="BEx9BAOHDIFZFPSM1WYA3RHQ0G9I" localSheetId="14" hidden="1">'[5]Capital orders'!#REF!</definedName>
    <definedName name="BEx9BAOHDIFZFPSM1WYA3RHQ0G9I" localSheetId="16" hidden="1">'[5]Capital orders'!#REF!</definedName>
    <definedName name="BEx9BAOHDIFZFPSM1WYA3RHQ0G9I" localSheetId="5" hidden="1">'[5]Capital orders'!#REF!</definedName>
    <definedName name="BEx9BAOHDIFZFPSM1WYA3RHQ0G9I" localSheetId="8" hidden="1">'[5]Capital orders'!#REF!</definedName>
    <definedName name="BEx9BAOHDIFZFPSM1WYA3RHQ0G9I" localSheetId="17" hidden="1">'[5]Capital orders'!#REF!</definedName>
    <definedName name="BEx9BAOHDIFZFPSM1WYA3RHQ0G9I" localSheetId="6" hidden="1">'[5]Capital orders'!#REF!</definedName>
    <definedName name="BEx9BAOHDIFZFPSM1WYA3RHQ0G9I" localSheetId="1" hidden="1">'[5]Capital orders'!#REF!</definedName>
    <definedName name="BEx9BAOHDIFZFPSM1WYA3RHQ0G9I" localSheetId="12" hidden="1">'[5]Capital orders'!#REF!</definedName>
    <definedName name="BEx9BAOHDIFZFPSM1WYA3RHQ0G9I" localSheetId="4" hidden="1">'[5]Capital orders'!#REF!</definedName>
    <definedName name="BEx9BAOHDIFZFPSM1WYA3RHQ0G9I" localSheetId="13" hidden="1">'[5]Capital orders'!#REF!</definedName>
    <definedName name="BEx9BAOHDIFZFPSM1WYA3RHQ0G9I" localSheetId="18" hidden="1">'[5]Capital orders'!#REF!</definedName>
    <definedName name="BEx9BAOHDIFZFPSM1WYA3RHQ0G9I" hidden="1">'[5]Capital orders'!#REF!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8IBATAXNHS7EHMS4TLO3PO0" localSheetId="3" hidden="1">#REF!</definedName>
    <definedName name="BEx9D8IBATAXNHS7EHMS4TLO3PO0" localSheetId="10" hidden="1">#REF!</definedName>
    <definedName name="BEx9D8IBATAXNHS7EHMS4TLO3PO0" localSheetId="9" hidden="1">#REF!</definedName>
    <definedName name="BEx9D8IBATAXNHS7EHMS4TLO3PO0" localSheetId="14" hidden="1">#REF!</definedName>
    <definedName name="BEx9D8IBATAXNHS7EHMS4TLO3PO0" localSheetId="16" hidden="1">#REF!</definedName>
    <definedName name="BEx9D8IBATAXNHS7EHMS4TLO3PO0" localSheetId="5" hidden="1">#REF!</definedName>
    <definedName name="BEx9D8IBATAXNHS7EHMS4TLO3PO0" localSheetId="8" hidden="1">#REF!</definedName>
    <definedName name="BEx9D8IBATAXNHS7EHMS4TLO3PO0" localSheetId="17" hidden="1">#REF!</definedName>
    <definedName name="BEx9D8IBATAXNHS7EHMS4TLO3PO0" localSheetId="6" hidden="1">#REF!</definedName>
    <definedName name="BEx9D8IBATAXNHS7EHMS4TLO3PO0" localSheetId="1" hidden="1">#REF!</definedName>
    <definedName name="BEx9D8IBATAXNHS7EHMS4TLO3PO0" localSheetId="12" hidden="1">#REF!</definedName>
    <definedName name="BEx9D8IBATAXNHS7EHMS4TLO3PO0" localSheetId="4" hidden="1">#REF!</definedName>
    <definedName name="BEx9D8IBATAXNHS7EHMS4TLO3PO0" localSheetId="13" hidden="1">#REF!</definedName>
    <definedName name="BEx9D8IBATAXNHS7EHMS4TLO3PO0" localSheetId="18" hidden="1">#REF!</definedName>
    <definedName name="BEx9D8IBATAXNHS7EHMS4TLO3PO0" hidden="1">#REF!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LT9J5NDVVY4N2UDXPELXQC3" hidden="1">'[4]Bud Mth'!$F$9:$G$9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HLP8FC22WFQ6C2PNR5A9187F" localSheetId="3" hidden="1">'[5]Capital orders'!#REF!</definedName>
    <definedName name="BEx9HLP8FC22WFQ6C2PNR5A9187F" localSheetId="10" hidden="1">'[5]Capital orders'!#REF!</definedName>
    <definedName name="BEx9HLP8FC22WFQ6C2PNR5A9187F" localSheetId="9" hidden="1">'[5]Capital orders'!#REF!</definedName>
    <definedName name="BEx9HLP8FC22WFQ6C2PNR5A9187F" localSheetId="14" hidden="1">'[5]Capital orders'!#REF!</definedName>
    <definedName name="BEx9HLP8FC22WFQ6C2PNR5A9187F" localSheetId="16" hidden="1">'[5]Capital orders'!#REF!</definedName>
    <definedName name="BEx9HLP8FC22WFQ6C2PNR5A9187F" localSheetId="5" hidden="1">'[5]Capital orders'!#REF!</definedName>
    <definedName name="BEx9HLP8FC22WFQ6C2PNR5A9187F" localSheetId="8" hidden="1">'[5]Capital orders'!#REF!</definedName>
    <definedName name="BEx9HLP8FC22WFQ6C2PNR5A9187F" localSheetId="17" hidden="1">'[5]Capital orders'!#REF!</definedName>
    <definedName name="BEx9HLP8FC22WFQ6C2PNR5A9187F" localSheetId="6" hidden="1">'[5]Capital orders'!#REF!</definedName>
    <definedName name="BEx9HLP8FC22WFQ6C2PNR5A9187F" localSheetId="1" hidden="1">'[5]Capital orders'!#REF!</definedName>
    <definedName name="BEx9HLP8FC22WFQ6C2PNR5A9187F" localSheetId="12" hidden="1">'[5]Capital orders'!#REF!</definedName>
    <definedName name="BEx9HLP8FC22WFQ6C2PNR5A9187F" localSheetId="4" hidden="1">'[5]Capital orders'!#REF!</definedName>
    <definedName name="BEx9HLP8FC22WFQ6C2PNR5A9187F" localSheetId="13" hidden="1">'[5]Capital orders'!#REF!</definedName>
    <definedName name="BEx9HLP8FC22WFQ6C2PNR5A9187F" localSheetId="18" hidden="1">'[5]Capital orders'!#REF!</definedName>
    <definedName name="BEx9HLP8FC22WFQ6C2PNR5A9187F" hidden="1">'[5]Capital orders'!#REF!</definedName>
    <definedName name="BEx9HV57CT0XR7KTSE1SJU1W7VRS" localSheetId="3" hidden="1">#REF!</definedName>
    <definedName name="BEx9HV57CT0XR7KTSE1SJU1W7VRS" localSheetId="10" hidden="1">#REF!</definedName>
    <definedName name="BEx9HV57CT0XR7KTSE1SJU1W7VRS" localSheetId="9" hidden="1">#REF!</definedName>
    <definedName name="BEx9HV57CT0XR7KTSE1SJU1W7VRS" localSheetId="14" hidden="1">#REF!</definedName>
    <definedName name="BEx9HV57CT0XR7KTSE1SJU1W7VRS" localSheetId="16" hidden="1">#REF!</definedName>
    <definedName name="BEx9HV57CT0XR7KTSE1SJU1W7VRS" localSheetId="5" hidden="1">#REF!</definedName>
    <definedName name="BEx9HV57CT0XR7KTSE1SJU1W7VRS" localSheetId="8" hidden="1">#REF!</definedName>
    <definedName name="BEx9HV57CT0XR7KTSE1SJU1W7VRS" localSheetId="17" hidden="1">#REF!</definedName>
    <definedName name="BEx9HV57CT0XR7KTSE1SJU1W7VRS" localSheetId="6" hidden="1">#REF!</definedName>
    <definedName name="BEx9HV57CT0XR7KTSE1SJU1W7VRS" localSheetId="1" hidden="1">#REF!</definedName>
    <definedName name="BEx9HV57CT0XR7KTSE1SJU1W7VRS" localSheetId="12" hidden="1">#REF!</definedName>
    <definedName name="BEx9HV57CT0XR7KTSE1SJU1W7VRS" localSheetId="4" hidden="1">#REF!</definedName>
    <definedName name="BEx9HV57CT0XR7KTSE1SJU1W7VRS" localSheetId="13" hidden="1">#REF!</definedName>
    <definedName name="BEx9HV57CT0XR7KTSE1SJU1W7VRS" localSheetId="18" hidden="1">#REF!</definedName>
    <definedName name="BEx9HV57CT0XR7KTSE1SJU1W7VRS" hidden="1">#REF!</definedName>
    <definedName name="BEx9HZ1G1J0CB5PC45ZW4S9Q4EFY" localSheetId="3" hidden="1">#REF!</definedName>
    <definedName name="BEx9HZ1G1J0CB5PC45ZW4S9Q4EFY" localSheetId="10" hidden="1">#REF!</definedName>
    <definedName name="BEx9HZ1G1J0CB5PC45ZW4S9Q4EFY" localSheetId="9" hidden="1">#REF!</definedName>
    <definedName name="BEx9HZ1G1J0CB5PC45ZW4S9Q4EFY" localSheetId="14" hidden="1">#REF!</definedName>
    <definedName name="BEx9HZ1G1J0CB5PC45ZW4S9Q4EFY" localSheetId="16" hidden="1">#REF!</definedName>
    <definedName name="BEx9HZ1G1J0CB5PC45ZW4S9Q4EFY" localSheetId="5" hidden="1">#REF!</definedName>
    <definedName name="BEx9HZ1G1J0CB5PC45ZW4S9Q4EFY" localSheetId="8" hidden="1">#REF!</definedName>
    <definedName name="BEx9HZ1G1J0CB5PC45ZW4S9Q4EFY" localSheetId="17" hidden="1">#REF!</definedName>
    <definedName name="BEx9HZ1G1J0CB5PC45ZW4S9Q4EFY" localSheetId="6" hidden="1">#REF!</definedName>
    <definedName name="BEx9HZ1G1J0CB5PC45ZW4S9Q4EFY" localSheetId="1" hidden="1">#REF!</definedName>
    <definedName name="BEx9HZ1G1J0CB5PC45ZW4S9Q4EFY" localSheetId="12" hidden="1">#REF!</definedName>
    <definedName name="BEx9HZ1G1J0CB5PC45ZW4S9Q4EFY" localSheetId="4" hidden="1">#REF!</definedName>
    <definedName name="BEx9HZ1G1J0CB5PC45ZW4S9Q4EFY" localSheetId="13" hidden="1">#REF!</definedName>
    <definedName name="BEx9HZ1G1J0CB5PC45ZW4S9Q4EFY" localSheetId="18" hidden="1">#REF!</definedName>
    <definedName name="BEx9HZ1G1J0CB5PC45ZW4S9Q4EFY" hidden="1">#REF!</definedName>
    <definedName name="BEx9I8XIG7E5NB48QQHXP23FIN60" hidden="1">'[2]Reco Sheet for Fcast'!$I$10:$J$10</definedName>
    <definedName name="BEx9IMKCBEBXIA88V7M64JLL4FI4" localSheetId="3" hidden="1">#REF!</definedName>
    <definedName name="BEx9IMKCBEBXIA88V7M64JLL4FI4" localSheetId="10" hidden="1">#REF!</definedName>
    <definedName name="BEx9IMKCBEBXIA88V7M64JLL4FI4" localSheetId="9" hidden="1">#REF!</definedName>
    <definedName name="BEx9IMKCBEBXIA88V7M64JLL4FI4" localSheetId="14" hidden="1">#REF!</definedName>
    <definedName name="BEx9IMKCBEBXIA88V7M64JLL4FI4" localSheetId="16" hidden="1">#REF!</definedName>
    <definedName name="BEx9IMKCBEBXIA88V7M64JLL4FI4" localSheetId="5" hidden="1">#REF!</definedName>
    <definedName name="BEx9IMKCBEBXIA88V7M64JLL4FI4" localSheetId="8" hidden="1">#REF!</definedName>
    <definedName name="BEx9IMKCBEBXIA88V7M64JLL4FI4" localSheetId="17" hidden="1">#REF!</definedName>
    <definedName name="BEx9IMKCBEBXIA88V7M64JLL4FI4" localSheetId="6" hidden="1">#REF!</definedName>
    <definedName name="BEx9IMKCBEBXIA88V7M64JLL4FI4" localSheetId="1" hidden="1">#REF!</definedName>
    <definedName name="BEx9IMKCBEBXIA88V7M64JLL4FI4" localSheetId="12" hidden="1">#REF!</definedName>
    <definedName name="BEx9IMKCBEBXIA88V7M64JLL4FI4" localSheetId="4" hidden="1">#REF!</definedName>
    <definedName name="BEx9IMKCBEBXIA88V7M64JLL4FI4" localSheetId="13" hidden="1">#REF!</definedName>
    <definedName name="BEx9IMKCBEBXIA88V7M64JLL4FI4" localSheetId="18" hidden="1">#REF!</definedName>
    <definedName name="BEx9IMKCBEBXIA88V7M64JLL4FI4" hidden="1">#REF!</definedName>
    <definedName name="BEx9IQRF01ATLVK0YE60ARKQJ68L" hidden="1">'[2]Reco Sheet for Fcast'!$I$8:$J$8</definedName>
    <definedName name="BEx9IT5QNZWKM6YQ5WER0DC2PMMU" hidden="1">'[2]Reco Sheet for Fcast'!$I$9:$J$9</definedName>
    <definedName name="BEx9IUNP46GLAWX4BYA9AY38PVL0" localSheetId="3" hidden="1">#REF!</definedName>
    <definedName name="BEx9IUNP46GLAWX4BYA9AY38PVL0" localSheetId="10" hidden="1">#REF!</definedName>
    <definedName name="BEx9IUNP46GLAWX4BYA9AY38PVL0" localSheetId="9" hidden="1">#REF!</definedName>
    <definedName name="BEx9IUNP46GLAWX4BYA9AY38PVL0" localSheetId="14" hidden="1">#REF!</definedName>
    <definedName name="BEx9IUNP46GLAWX4BYA9AY38PVL0" localSheetId="16" hidden="1">#REF!</definedName>
    <definedName name="BEx9IUNP46GLAWX4BYA9AY38PVL0" localSheetId="5" hidden="1">#REF!</definedName>
    <definedName name="BEx9IUNP46GLAWX4BYA9AY38PVL0" localSheetId="8" hidden="1">#REF!</definedName>
    <definedName name="BEx9IUNP46GLAWX4BYA9AY38PVL0" localSheetId="17" hidden="1">#REF!</definedName>
    <definedName name="BEx9IUNP46GLAWX4BYA9AY38PVL0" localSheetId="6" hidden="1">#REF!</definedName>
    <definedName name="BEx9IUNP46GLAWX4BYA9AY38PVL0" localSheetId="1" hidden="1">#REF!</definedName>
    <definedName name="BEx9IUNP46GLAWX4BYA9AY38PVL0" localSheetId="12" hidden="1">#REF!</definedName>
    <definedName name="BEx9IUNP46GLAWX4BYA9AY38PVL0" localSheetId="4" hidden="1">#REF!</definedName>
    <definedName name="BEx9IUNP46GLAWX4BYA9AY38PVL0" localSheetId="13" hidden="1">#REF!</definedName>
    <definedName name="BEx9IUNP46GLAWX4BYA9AY38PVL0" localSheetId="18" hidden="1">#REF!</definedName>
    <definedName name="BEx9IUNP46GLAWX4BYA9AY38PVL0" hidden="1">#REF!</definedName>
    <definedName name="BEx9IW5MFLXTVCJHVUZTUH93AXOS" localSheetId="3" hidden="1">'[3]AMI P &amp; L'!#REF!</definedName>
    <definedName name="BEx9IW5MFLXTVCJHVUZTUH93AXOS" localSheetId="10" hidden="1">'[3]AMI P &amp; L'!#REF!</definedName>
    <definedName name="BEx9IW5MFLXTVCJHVUZTUH93AXOS" localSheetId="9" hidden="1">'[3]AMI P &amp; L'!#REF!</definedName>
    <definedName name="BEx9IW5MFLXTVCJHVUZTUH93AXOS" localSheetId="14" hidden="1">'[3]AMI P &amp; L'!#REF!</definedName>
    <definedName name="BEx9IW5MFLXTVCJHVUZTUH93AXOS" localSheetId="16" hidden="1">'[3]AMI P &amp; L'!#REF!</definedName>
    <definedName name="BEx9IW5MFLXTVCJHVUZTUH93AXOS" localSheetId="5" hidden="1">'[3]AMI P &amp; L'!#REF!</definedName>
    <definedName name="BEx9IW5MFLXTVCJHVUZTUH93AXOS" localSheetId="8" hidden="1">'[3]AMI P &amp; L'!#REF!</definedName>
    <definedName name="BEx9IW5MFLXTVCJHVUZTUH93AXOS" localSheetId="17" hidden="1">'[3]AMI P &amp; L'!#REF!</definedName>
    <definedName name="BEx9IW5MFLXTVCJHVUZTUH93AXOS" localSheetId="6" hidden="1">'[3]AMI P &amp; L'!#REF!</definedName>
    <definedName name="BEx9IW5MFLXTVCJHVUZTUH93AXOS" localSheetId="1" hidden="1">'[3]AMI P &amp; L'!#REF!</definedName>
    <definedName name="BEx9IW5MFLXTVCJHVUZTUH93AXOS" localSheetId="12" hidden="1">'[3]AMI P &amp; L'!#REF!</definedName>
    <definedName name="BEx9IW5MFLXTVCJHVUZTUH93AXOS" localSheetId="4" hidden="1">'[3]AMI P &amp; L'!#REF!</definedName>
    <definedName name="BEx9IW5MFLXTVCJHVUZTUH93AXOS" localSheetId="13" hidden="1">'[3]AMI P &amp; L'!#REF!</definedName>
    <definedName name="BEx9IW5MFLXTVCJHVUZTUH93AXOS" localSheetId="18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3" hidden="1">'[3]AMI P &amp; L'!#REF!</definedName>
    <definedName name="BEx9J6CH5E7YZPER7HXEIOIKGPCA" localSheetId="10" hidden="1">'[3]AMI P &amp; L'!#REF!</definedName>
    <definedName name="BEx9J6CH5E7YZPER7HXEIOIKGPCA" localSheetId="9" hidden="1">'[3]AMI P &amp; L'!#REF!</definedName>
    <definedName name="BEx9J6CH5E7YZPER7HXEIOIKGPCA" localSheetId="14" hidden="1">'[3]AMI P &amp; L'!#REF!</definedName>
    <definedName name="BEx9J6CH5E7YZPER7HXEIOIKGPCA" localSheetId="16" hidden="1">'[3]AMI P &amp; L'!#REF!</definedName>
    <definedName name="BEx9J6CH5E7YZPER7HXEIOIKGPCA" localSheetId="5" hidden="1">'[3]AMI P &amp; L'!#REF!</definedName>
    <definedName name="BEx9J6CH5E7YZPER7HXEIOIKGPCA" localSheetId="8" hidden="1">'[3]AMI P &amp; L'!#REF!</definedName>
    <definedName name="BEx9J6CH5E7YZPER7HXEIOIKGPCA" localSheetId="17" hidden="1">'[3]AMI P &amp; L'!#REF!</definedName>
    <definedName name="BEx9J6CH5E7YZPER7HXEIOIKGPCA" localSheetId="6" hidden="1">'[3]AMI P &amp; L'!#REF!</definedName>
    <definedName name="BEx9J6CH5E7YZPER7HXEIOIKGPCA" localSheetId="1" hidden="1">'[3]AMI P &amp; L'!#REF!</definedName>
    <definedName name="BEx9J6CH5E7YZPER7HXEIOIKGPCA" localSheetId="12" hidden="1">'[3]AMI P &amp; L'!#REF!</definedName>
    <definedName name="BEx9J6CH5E7YZPER7HXEIOIKGPCA" localSheetId="4" hidden="1">'[3]AMI P &amp; L'!#REF!</definedName>
    <definedName name="BEx9J6CH5E7YZPER7HXEIOIKGPCA" localSheetId="13" hidden="1">'[3]AMI P &amp; L'!#REF!</definedName>
    <definedName name="BEx9J6CH5E7YZPER7HXEIOIKGPCA" localSheetId="18" hidden="1">'[3]AMI P &amp; L'!#REF!</definedName>
    <definedName name="BEx9J6CH5E7YZPER7HXEIOIKGPCA" hidden="1">'[3]AMI P &amp; L'!#REF!</definedName>
    <definedName name="BEx9J7JMQEVLC9IQ0C5BDMVJ0SNE" localSheetId="3" hidden="1">#REF!</definedName>
    <definedName name="BEx9J7JMQEVLC9IQ0C5BDMVJ0SNE" localSheetId="10" hidden="1">#REF!</definedName>
    <definedName name="BEx9J7JMQEVLC9IQ0C5BDMVJ0SNE" localSheetId="9" hidden="1">#REF!</definedName>
    <definedName name="BEx9J7JMQEVLC9IQ0C5BDMVJ0SNE" localSheetId="14" hidden="1">#REF!</definedName>
    <definedName name="BEx9J7JMQEVLC9IQ0C5BDMVJ0SNE" localSheetId="16" hidden="1">#REF!</definedName>
    <definedName name="BEx9J7JMQEVLC9IQ0C5BDMVJ0SNE" localSheetId="5" hidden="1">#REF!</definedName>
    <definedName name="BEx9J7JMQEVLC9IQ0C5BDMVJ0SNE" localSheetId="8" hidden="1">#REF!</definedName>
    <definedName name="BEx9J7JMQEVLC9IQ0C5BDMVJ0SNE" localSheetId="17" hidden="1">#REF!</definedName>
    <definedName name="BEx9J7JMQEVLC9IQ0C5BDMVJ0SNE" localSheetId="6" hidden="1">#REF!</definedName>
    <definedName name="BEx9J7JMQEVLC9IQ0C5BDMVJ0SNE" localSheetId="1" hidden="1">#REF!</definedName>
    <definedName name="BEx9J7JMQEVLC9IQ0C5BDMVJ0SNE" localSheetId="12" hidden="1">#REF!</definedName>
    <definedName name="BEx9J7JMQEVLC9IQ0C5BDMVJ0SNE" localSheetId="4" hidden="1">#REF!</definedName>
    <definedName name="BEx9J7JMQEVLC9IQ0C5BDMVJ0SNE" localSheetId="13" hidden="1">#REF!</definedName>
    <definedName name="BEx9J7JMQEVLC9IQ0C5BDMVJ0SNE" localSheetId="18" hidden="1">#REF!</definedName>
    <definedName name="BEx9J7JMQEVLC9IQ0C5BDMVJ0SNE" hidden="1">#REF!</definedName>
    <definedName name="BEx9JJTZKVUJAVPTRE0RAVTEH41G" hidden="1">'[2]Reco Sheet for Fcast'!$I$11:$J$11</definedName>
    <definedName name="BEx9JLBYK239B3F841C7YG1GT7ST" localSheetId="3" hidden="1">'[3]AMI P &amp; L'!#REF!</definedName>
    <definedName name="BEx9JLBYK239B3F841C7YG1GT7ST" localSheetId="10" hidden="1">'[3]AMI P &amp; L'!#REF!</definedName>
    <definedName name="BEx9JLBYK239B3F841C7YG1GT7ST" localSheetId="9" hidden="1">'[3]AMI P &amp; L'!#REF!</definedName>
    <definedName name="BEx9JLBYK239B3F841C7YG1GT7ST" localSheetId="14" hidden="1">'[3]AMI P &amp; L'!#REF!</definedName>
    <definedName name="BEx9JLBYK239B3F841C7YG1GT7ST" localSheetId="16" hidden="1">'[3]AMI P &amp; L'!#REF!</definedName>
    <definedName name="BEx9JLBYK239B3F841C7YG1GT7ST" localSheetId="5" hidden="1">'[3]AMI P &amp; L'!#REF!</definedName>
    <definedName name="BEx9JLBYK239B3F841C7YG1GT7ST" localSheetId="8" hidden="1">'[3]AMI P &amp; L'!#REF!</definedName>
    <definedName name="BEx9JLBYK239B3F841C7YG1GT7ST" localSheetId="17" hidden="1">'[3]AMI P &amp; L'!#REF!</definedName>
    <definedName name="BEx9JLBYK239B3F841C7YG1GT7ST" localSheetId="6" hidden="1">'[3]AMI P &amp; L'!#REF!</definedName>
    <definedName name="BEx9JLBYK239B3F841C7YG1GT7ST" localSheetId="1" hidden="1">'[3]AMI P &amp; L'!#REF!</definedName>
    <definedName name="BEx9JLBYK239B3F841C7YG1GT7ST" localSheetId="12" hidden="1">'[3]AMI P &amp; L'!#REF!</definedName>
    <definedName name="BEx9JLBYK239B3F841C7YG1GT7ST" localSheetId="4" hidden="1">'[3]AMI P &amp; L'!#REF!</definedName>
    <definedName name="BEx9JLBYK239B3F841C7YG1GT7ST" localSheetId="13" hidden="1">'[3]AMI P &amp; L'!#REF!</definedName>
    <definedName name="BEx9JLBYK239B3F841C7YG1GT7ST" localSheetId="18" hidden="1">'[3]AMI P &amp; L'!#REF!</definedName>
    <definedName name="BEx9JLBYK239B3F841C7YG1GT7ST" hidden="1">'[3]AMI P &amp; L'!#REF!</definedName>
    <definedName name="BEx9KLW9GH3AS7L6X2QVYRX4MP47" localSheetId="3" hidden="1">#REF!</definedName>
    <definedName name="BEx9KLW9GH3AS7L6X2QVYRX4MP47" localSheetId="10" hidden="1">#REF!</definedName>
    <definedName name="BEx9KLW9GH3AS7L6X2QVYRX4MP47" localSheetId="9" hidden="1">#REF!</definedName>
    <definedName name="BEx9KLW9GH3AS7L6X2QVYRX4MP47" localSheetId="14" hidden="1">#REF!</definedName>
    <definedName name="BEx9KLW9GH3AS7L6X2QVYRX4MP47" localSheetId="16" hidden="1">#REF!</definedName>
    <definedName name="BEx9KLW9GH3AS7L6X2QVYRX4MP47" localSheetId="5" hidden="1">#REF!</definedName>
    <definedName name="BEx9KLW9GH3AS7L6X2QVYRX4MP47" localSheetId="8" hidden="1">#REF!</definedName>
    <definedName name="BEx9KLW9GH3AS7L6X2QVYRX4MP47" localSheetId="17" hidden="1">#REF!</definedName>
    <definedName name="BEx9KLW9GH3AS7L6X2QVYRX4MP47" localSheetId="6" hidden="1">#REF!</definedName>
    <definedName name="BEx9KLW9GH3AS7L6X2QVYRX4MP47" localSheetId="1" hidden="1">#REF!</definedName>
    <definedName name="BEx9KLW9GH3AS7L6X2QVYRX4MP47" localSheetId="12" hidden="1">#REF!</definedName>
    <definedName name="BEx9KLW9GH3AS7L6X2QVYRX4MP47" localSheetId="4" hidden="1">#REF!</definedName>
    <definedName name="BEx9KLW9GH3AS7L6X2QVYRX4MP47" localSheetId="13" hidden="1">#REF!</definedName>
    <definedName name="BEx9KLW9GH3AS7L6X2QVYRX4MP47" localSheetId="18" hidden="1">#REF!</definedName>
    <definedName name="BEx9KLW9GH3AS7L6X2QVYRX4MP47" hidden="1">#REF!</definedName>
    <definedName name="BExAW4IIW5D0MDY6TJ3G4FOLPYIR" hidden="1">'[2]Reco Sheet for Fcast'!$H$2:$I$2</definedName>
    <definedName name="BExAWEPCKLF5GHCVH6O4GKOE0SW1" hidden="1">'[2]Reco Sheet for Fcast'!$F$10:$G$10</definedName>
    <definedName name="BExAWMN8563X9T1UZOH7OWA0DH6W" localSheetId="3" hidden="1">#REF!</definedName>
    <definedName name="BExAWMN8563X9T1UZOH7OWA0DH6W" localSheetId="10" hidden="1">#REF!</definedName>
    <definedName name="BExAWMN8563X9T1UZOH7OWA0DH6W" localSheetId="9" hidden="1">#REF!</definedName>
    <definedName name="BExAWMN8563X9T1UZOH7OWA0DH6W" localSheetId="14" hidden="1">#REF!</definedName>
    <definedName name="BExAWMN8563X9T1UZOH7OWA0DH6W" localSheetId="16" hidden="1">#REF!</definedName>
    <definedName name="BExAWMN8563X9T1UZOH7OWA0DH6W" localSheetId="5" hidden="1">#REF!</definedName>
    <definedName name="BExAWMN8563X9T1UZOH7OWA0DH6W" localSheetId="8" hidden="1">#REF!</definedName>
    <definedName name="BExAWMN8563X9T1UZOH7OWA0DH6W" localSheetId="17" hidden="1">#REF!</definedName>
    <definedName name="BExAWMN8563X9T1UZOH7OWA0DH6W" localSheetId="6" hidden="1">#REF!</definedName>
    <definedName name="BExAWMN8563X9T1UZOH7OWA0DH6W" localSheetId="1" hidden="1">#REF!</definedName>
    <definedName name="BExAWMN8563X9T1UZOH7OWA0DH6W" localSheetId="12" hidden="1">#REF!</definedName>
    <definedName name="BExAWMN8563X9T1UZOH7OWA0DH6W" localSheetId="4" hidden="1">#REF!</definedName>
    <definedName name="BExAWMN8563X9T1UZOH7OWA0DH6W" localSheetId="13" hidden="1">#REF!</definedName>
    <definedName name="BExAWMN8563X9T1UZOH7OWA0DH6W" localSheetId="18" hidden="1">#REF!</definedName>
    <definedName name="BExAWMN8563X9T1UZOH7OWA0DH6W" hidden="1">#REF!</definedName>
    <definedName name="BExAX28937OH2SJJ980WOFXSWR07" hidden="1">'[2]Reco Sheet for Fcast'!$F$7:$G$7</definedName>
    <definedName name="BExAX410NB4F2XOB84OR2197H8M5" localSheetId="3" hidden="1">'[3]AMI P &amp; L'!#REF!</definedName>
    <definedName name="BExAX410NB4F2XOB84OR2197H8M5" localSheetId="10" hidden="1">'[3]AMI P &amp; L'!#REF!</definedName>
    <definedName name="BExAX410NB4F2XOB84OR2197H8M5" localSheetId="9" hidden="1">'[3]AMI P &amp; L'!#REF!</definedName>
    <definedName name="BExAX410NB4F2XOB84OR2197H8M5" localSheetId="14" hidden="1">'[3]AMI P &amp; L'!#REF!</definedName>
    <definedName name="BExAX410NB4F2XOB84OR2197H8M5" localSheetId="16" hidden="1">'[3]AMI P &amp; L'!#REF!</definedName>
    <definedName name="BExAX410NB4F2XOB84OR2197H8M5" localSheetId="5" hidden="1">'[3]AMI P &amp; L'!#REF!</definedName>
    <definedName name="BExAX410NB4F2XOB84OR2197H8M5" localSheetId="8" hidden="1">'[3]AMI P &amp; L'!#REF!</definedName>
    <definedName name="BExAX410NB4F2XOB84OR2197H8M5" localSheetId="17" hidden="1">'[3]AMI P &amp; L'!#REF!</definedName>
    <definedName name="BExAX410NB4F2XOB84OR2197H8M5" localSheetId="6" hidden="1">'[3]AMI P &amp; L'!#REF!</definedName>
    <definedName name="BExAX410NB4F2XOB84OR2197H8M5" localSheetId="1" hidden="1">'[3]AMI P &amp; L'!#REF!</definedName>
    <definedName name="BExAX410NB4F2XOB84OR2197H8M5" localSheetId="12" hidden="1">'[3]AMI P &amp; L'!#REF!</definedName>
    <definedName name="BExAX410NB4F2XOB84OR2197H8M5" localSheetId="4" hidden="1">'[3]AMI P &amp; L'!#REF!</definedName>
    <definedName name="BExAX410NB4F2XOB84OR2197H8M5" localSheetId="13" hidden="1">'[3]AMI P &amp; L'!#REF!</definedName>
    <definedName name="BExAX410NB4F2XOB84OR2197H8M5" localSheetId="18" hidden="1">'[3]AMI P &amp; L'!#REF!</definedName>
    <definedName name="BExAX410NB4F2XOB84OR2197H8M5" hidden="1">'[3]AMI P &amp; L'!#REF!</definedName>
    <definedName name="BExAX6FBAZV45KQY4H0U21PCNPDA" localSheetId="3" hidden="1">#REF!</definedName>
    <definedName name="BExAX6FBAZV45KQY4H0U21PCNPDA" localSheetId="10" hidden="1">#REF!</definedName>
    <definedName name="BExAX6FBAZV45KQY4H0U21PCNPDA" localSheetId="9" hidden="1">#REF!</definedName>
    <definedName name="BExAX6FBAZV45KQY4H0U21PCNPDA" localSheetId="14" hidden="1">#REF!</definedName>
    <definedName name="BExAX6FBAZV45KQY4H0U21PCNPDA" localSheetId="16" hidden="1">#REF!</definedName>
    <definedName name="BExAX6FBAZV45KQY4H0U21PCNPDA" localSheetId="5" hidden="1">#REF!</definedName>
    <definedName name="BExAX6FBAZV45KQY4H0U21PCNPDA" localSheetId="8" hidden="1">#REF!</definedName>
    <definedName name="BExAX6FBAZV45KQY4H0U21PCNPDA" localSheetId="17" hidden="1">#REF!</definedName>
    <definedName name="BExAX6FBAZV45KQY4H0U21PCNPDA" localSheetId="6" hidden="1">#REF!</definedName>
    <definedName name="BExAX6FBAZV45KQY4H0U21PCNPDA" localSheetId="1" hidden="1">#REF!</definedName>
    <definedName name="BExAX6FBAZV45KQY4H0U21PCNPDA" localSheetId="12" hidden="1">#REF!</definedName>
    <definedName name="BExAX6FBAZV45KQY4H0U21PCNPDA" localSheetId="4" hidden="1">#REF!</definedName>
    <definedName name="BExAX6FBAZV45KQY4H0U21PCNPDA" localSheetId="13" hidden="1">#REF!</definedName>
    <definedName name="BExAX6FBAZV45KQY4H0U21PCNPDA" localSheetId="18" hidden="1">#REF!</definedName>
    <definedName name="BExAX6FBAZV45KQY4H0U21PCNPDA" hidden="1">#REF!</definedName>
    <definedName name="BExAX8TNG8LQ5Q4904SAYQIPGBSV" hidden="1">'[2]Reco Sheet for Fcast'!$I$7:$J$7</definedName>
    <definedName name="BExAXH2FJ8S1SX2XRI17ZABSFERB" localSheetId="3" hidden="1">#REF!</definedName>
    <definedName name="BExAXH2FJ8S1SX2XRI17ZABSFERB" localSheetId="10" hidden="1">#REF!</definedName>
    <definedName name="BExAXH2FJ8S1SX2XRI17ZABSFERB" localSheetId="9" hidden="1">#REF!</definedName>
    <definedName name="BExAXH2FJ8S1SX2XRI17ZABSFERB" localSheetId="14" hidden="1">#REF!</definedName>
    <definedName name="BExAXH2FJ8S1SX2XRI17ZABSFERB" localSheetId="16" hidden="1">#REF!</definedName>
    <definedName name="BExAXH2FJ8S1SX2XRI17ZABSFERB" localSheetId="5" hidden="1">#REF!</definedName>
    <definedName name="BExAXH2FJ8S1SX2XRI17ZABSFERB" localSheetId="8" hidden="1">#REF!</definedName>
    <definedName name="BExAXH2FJ8S1SX2XRI17ZABSFERB" localSheetId="17" hidden="1">#REF!</definedName>
    <definedName name="BExAXH2FJ8S1SX2XRI17ZABSFERB" localSheetId="6" hidden="1">#REF!</definedName>
    <definedName name="BExAXH2FJ8S1SX2XRI17ZABSFERB" localSheetId="1" hidden="1">#REF!</definedName>
    <definedName name="BExAXH2FJ8S1SX2XRI17ZABSFERB" localSheetId="12" hidden="1">#REF!</definedName>
    <definedName name="BExAXH2FJ8S1SX2XRI17ZABSFERB" localSheetId="4" hidden="1">#REF!</definedName>
    <definedName name="BExAXH2FJ8S1SX2XRI17ZABSFERB" localSheetId="13" hidden="1">#REF!</definedName>
    <definedName name="BExAXH2FJ8S1SX2XRI17ZABSFERB" localSheetId="18" hidden="1">#REF!</definedName>
    <definedName name="BExAXH2FJ8S1SX2XRI17ZABSFERB" hidden="1">#REF!</definedName>
    <definedName name="BExAY0EAT2LXR5MFGM0DLIB45PLO" hidden="1">'[2]Reco Sheet for Fcast'!$F$6:$G$6</definedName>
    <definedName name="BExAYDA8H0HQ51AQDS0QEQS4IUSJ" localSheetId="3" hidden="1">'[5]Capital orders'!#REF!</definedName>
    <definedName name="BExAYDA8H0HQ51AQDS0QEQS4IUSJ" localSheetId="10" hidden="1">'[5]Capital orders'!#REF!</definedName>
    <definedName name="BExAYDA8H0HQ51AQDS0QEQS4IUSJ" localSheetId="9" hidden="1">'[5]Capital orders'!#REF!</definedName>
    <definedName name="BExAYDA8H0HQ51AQDS0QEQS4IUSJ" localSheetId="14" hidden="1">'[5]Capital orders'!#REF!</definedName>
    <definedName name="BExAYDA8H0HQ51AQDS0QEQS4IUSJ" localSheetId="16" hidden="1">'[5]Capital orders'!#REF!</definedName>
    <definedName name="BExAYDA8H0HQ51AQDS0QEQS4IUSJ" localSheetId="5" hidden="1">'[5]Capital orders'!#REF!</definedName>
    <definedName name="BExAYDA8H0HQ51AQDS0QEQS4IUSJ" localSheetId="8" hidden="1">'[5]Capital orders'!#REF!</definedName>
    <definedName name="BExAYDA8H0HQ51AQDS0QEQS4IUSJ" localSheetId="17" hidden="1">'[5]Capital orders'!#REF!</definedName>
    <definedName name="BExAYDA8H0HQ51AQDS0QEQS4IUSJ" localSheetId="6" hidden="1">'[5]Capital orders'!#REF!</definedName>
    <definedName name="BExAYDA8H0HQ51AQDS0QEQS4IUSJ" localSheetId="1" hidden="1">'[5]Capital orders'!#REF!</definedName>
    <definedName name="BExAYDA8H0HQ51AQDS0QEQS4IUSJ" localSheetId="12" hidden="1">'[5]Capital orders'!#REF!</definedName>
    <definedName name="BExAYDA8H0HQ51AQDS0QEQS4IUSJ" localSheetId="4" hidden="1">'[5]Capital orders'!#REF!</definedName>
    <definedName name="BExAYDA8H0HQ51AQDS0QEQS4IUSJ" localSheetId="13" hidden="1">'[5]Capital orders'!#REF!</definedName>
    <definedName name="BExAYDA8H0HQ51AQDS0QEQS4IUSJ" localSheetId="18" hidden="1">'[5]Capital orders'!#REF!</definedName>
    <definedName name="BExAYDA8H0HQ51AQDS0QEQS4IUSJ" hidden="1">'[5]Capital orders'!#REF!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5WJK9535H42VH6Y0VSS3JA9" localSheetId="3" hidden="1">#REF!</definedName>
    <definedName name="BExAZ5WJK9535H42VH6Y0VSS3JA9" localSheetId="10" hidden="1">#REF!</definedName>
    <definedName name="BExAZ5WJK9535H42VH6Y0VSS3JA9" localSheetId="9" hidden="1">#REF!</definedName>
    <definedName name="BExAZ5WJK9535H42VH6Y0VSS3JA9" localSheetId="14" hidden="1">#REF!</definedName>
    <definedName name="BExAZ5WJK9535H42VH6Y0VSS3JA9" localSheetId="16" hidden="1">#REF!</definedName>
    <definedName name="BExAZ5WJK9535H42VH6Y0VSS3JA9" localSheetId="5" hidden="1">#REF!</definedName>
    <definedName name="BExAZ5WJK9535H42VH6Y0VSS3JA9" localSheetId="8" hidden="1">#REF!</definedName>
    <definedName name="BExAZ5WJK9535H42VH6Y0VSS3JA9" localSheetId="17" hidden="1">#REF!</definedName>
    <definedName name="BExAZ5WJK9535H42VH6Y0VSS3JA9" localSheetId="6" hidden="1">#REF!</definedName>
    <definedName name="BExAZ5WJK9535H42VH6Y0VSS3JA9" localSheetId="1" hidden="1">#REF!</definedName>
    <definedName name="BExAZ5WJK9535H42VH6Y0VSS3JA9" localSheetId="12" hidden="1">#REF!</definedName>
    <definedName name="BExAZ5WJK9535H42VH6Y0VSS3JA9" localSheetId="4" hidden="1">#REF!</definedName>
    <definedName name="BExAZ5WJK9535H42VH6Y0VSS3JA9" localSheetId="13" hidden="1">#REF!</definedName>
    <definedName name="BExAZ5WJK9535H42VH6Y0VSS3JA9" localSheetId="18" hidden="1">#REF!</definedName>
    <definedName name="BExAZ5WJK9535H42VH6Y0VSS3JA9" hidden="1">#REF!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AZZQ0QV1ZYLCVLE578WEPBOBQ" localSheetId="3" hidden="1">#REF!</definedName>
    <definedName name="BExAZZQ0QV1ZYLCVLE578WEPBOBQ" localSheetId="10" hidden="1">#REF!</definedName>
    <definedName name="BExAZZQ0QV1ZYLCVLE578WEPBOBQ" localSheetId="9" hidden="1">#REF!</definedName>
    <definedName name="BExAZZQ0QV1ZYLCVLE578WEPBOBQ" localSheetId="14" hidden="1">#REF!</definedName>
    <definedName name="BExAZZQ0QV1ZYLCVLE578WEPBOBQ" localSheetId="16" hidden="1">#REF!</definedName>
    <definedName name="BExAZZQ0QV1ZYLCVLE578WEPBOBQ" localSheetId="5" hidden="1">#REF!</definedName>
    <definedName name="BExAZZQ0QV1ZYLCVLE578WEPBOBQ" localSheetId="8" hidden="1">#REF!</definedName>
    <definedName name="BExAZZQ0QV1ZYLCVLE578WEPBOBQ" localSheetId="17" hidden="1">#REF!</definedName>
    <definedName name="BExAZZQ0QV1ZYLCVLE578WEPBOBQ" localSheetId="6" hidden="1">#REF!</definedName>
    <definedName name="BExAZZQ0QV1ZYLCVLE578WEPBOBQ" localSheetId="1" hidden="1">#REF!</definedName>
    <definedName name="BExAZZQ0QV1ZYLCVLE578WEPBOBQ" localSheetId="12" hidden="1">#REF!</definedName>
    <definedName name="BExAZZQ0QV1ZYLCVLE578WEPBOBQ" localSheetId="4" hidden="1">#REF!</definedName>
    <definedName name="BExAZZQ0QV1ZYLCVLE578WEPBOBQ" localSheetId="13" hidden="1">#REF!</definedName>
    <definedName name="BExAZZQ0QV1ZYLCVLE578WEPBOBQ" localSheetId="18" hidden="1">#REF!</definedName>
    <definedName name="BExAZZQ0QV1ZYLCVLE578WEPBOBQ" hidden="1">#REF!</definedName>
    <definedName name="BExB012NJ8GASTNNPBRRFTLHIOC9" hidden="1">'[2]Reco Sheet for Fcast'!$F$9:$G$9</definedName>
    <definedName name="BExB072HHXVMUC0VYNGG48GRSH5Q" localSheetId="3" hidden="1">'[3]AMI P &amp; L'!#REF!</definedName>
    <definedName name="BExB072HHXVMUC0VYNGG48GRSH5Q" localSheetId="10" hidden="1">'[3]AMI P &amp; L'!#REF!</definedName>
    <definedName name="BExB072HHXVMUC0VYNGG48GRSH5Q" localSheetId="9" hidden="1">'[3]AMI P &amp; L'!#REF!</definedName>
    <definedName name="BExB072HHXVMUC0VYNGG48GRSH5Q" localSheetId="14" hidden="1">'[3]AMI P &amp; L'!#REF!</definedName>
    <definedName name="BExB072HHXVMUC0VYNGG48GRSH5Q" localSheetId="16" hidden="1">'[3]AMI P &amp; L'!#REF!</definedName>
    <definedName name="BExB072HHXVMUC0VYNGG48GRSH5Q" localSheetId="5" hidden="1">'[3]AMI P &amp; L'!#REF!</definedName>
    <definedName name="BExB072HHXVMUC0VYNGG48GRSH5Q" localSheetId="8" hidden="1">'[3]AMI P &amp; L'!#REF!</definedName>
    <definedName name="BExB072HHXVMUC0VYNGG48GRSH5Q" localSheetId="17" hidden="1">'[3]AMI P &amp; L'!#REF!</definedName>
    <definedName name="BExB072HHXVMUC0VYNGG48GRSH5Q" localSheetId="6" hidden="1">'[3]AMI P &amp; L'!#REF!</definedName>
    <definedName name="BExB072HHXVMUC0VYNGG48GRSH5Q" localSheetId="1" hidden="1">'[3]AMI P &amp; L'!#REF!</definedName>
    <definedName name="BExB072HHXVMUC0VYNGG48GRSH5Q" localSheetId="12" hidden="1">'[3]AMI P &amp; L'!#REF!</definedName>
    <definedName name="BExB072HHXVMUC0VYNGG48GRSH5Q" localSheetId="4" hidden="1">'[3]AMI P &amp; L'!#REF!</definedName>
    <definedName name="BExB072HHXVMUC0VYNGG48GRSH5Q" localSheetId="13" hidden="1">'[3]AMI P &amp; L'!#REF!</definedName>
    <definedName name="BExB072HHXVMUC0VYNGG48GRSH5Q" localSheetId="18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713OG4CGOEQ7O0FXSI2FQWZ" localSheetId="3" hidden="1">#REF!</definedName>
    <definedName name="BExB1713OG4CGOEQ7O0FXSI2FQWZ" localSheetId="10" hidden="1">#REF!</definedName>
    <definedName name="BExB1713OG4CGOEQ7O0FXSI2FQWZ" localSheetId="9" hidden="1">#REF!</definedName>
    <definedName name="BExB1713OG4CGOEQ7O0FXSI2FQWZ" localSheetId="14" hidden="1">#REF!</definedName>
    <definedName name="BExB1713OG4CGOEQ7O0FXSI2FQWZ" localSheetId="16" hidden="1">#REF!</definedName>
    <definedName name="BExB1713OG4CGOEQ7O0FXSI2FQWZ" localSheetId="5" hidden="1">#REF!</definedName>
    <definedName name="BExB1713OG4CGOEQ7O0FXSI2FQWZ" localSheetId="8" hidden="1">#REF!</definedName>
    <definedName name="BExB1713OG4CGOEQ7O0FXSI2FQWZ" localSheetId="17" hidden="1">#REF!</definedName>
    <definedName name="BExB1713OG4CGOEQ7O0FXSI2FQWZ" localSheetId="6" hidden="1">#REF!</definedName>
    <definedName name="BExB1713OG4CGOEQ7O0FXSI2FQWZ" localSheetId="1" hidden="1">#REF!</definedName>
    <definedName name="BExB1713OG4CGOEQ7O0FXSI2FQWZ" localSheetId="12" hidden="1">#REF!</definedName>
    <definedName name="BExB1713OG4CGOEQ7O0FXSI2FQWZ" localSheetId="4" hidden="1">#REF!</definedName>
    <definedName name="BExB1713OG4CGOEQ7O0FXSI2FQWZ" localSheetId="13" hidden="1">#REF!</definedName>
    <definedName name="BExB1713OG4CGOEQ7O0FXSI2FQWZ" localSheetId="18" hidden="1">#REF!</definedName>
    <definedName name="BExB1713OG4CGOEQ7O0FXSI2FQWZ" hidden="1">#REF!</definedName>
    <definedName name="BExB1FKNY2UO4W5FUGFHJOA2WFGG" localSheetId="3" hidden="1">'[3]AMI P &amp; L'!#REF!</definedName>
    <definedName name="BExB1FKNY2UO4W5FUGFHJOA2WFGG" localSheetId="10" hidden="1">'[3]AMI P &amp; L'!#REF!</definedName>
    <definedName name="BExB1FKNY2UO4W5FUGFHJOA2WFGG" localSheetId="9" hidden="1">'[3]AMI P &amp; L'!#REF!</definedName>
    <definedName name="BExB1FKNY2UO4W5FUGFHJOA2WFGG" localSheetId="14" hidden="1">'[3]AMI P &amp; L'!#REF!</definedName>
    <definedName name="BExB1FKNY2UO4W5FUGFHJOA2WFGG" localSheetId="16" hidden="1">'[3]AMI P &amp; L'!#REF!</definedName>
    <definedName name="BExB1FKNY2UO4W5FUGFHJOA2WFGG" localSheetId="5" hidden="1">'[3]AMI P &amp; L'!#REF!</definedName>
    <definedName name="BExB1FKNY2UO4W5FUGFHJOA2WFGG" localSheetId="8" hidden="1">'[3]AMI P &amp; L'!#REF!</definedName>
    <definedName name="BExB1FKNY2UO4W5FUGFHJOA2WFGG" localSheetId="17" hidden="1">'[3]AMI P &amp; L'!#REF!</definedName>
    <definedName name="BExB1FKNY2UO4W5FUGFHJOA2WFGG" localSheetId="6" hidden="1">'[3]AMI P &amp; L'!#REF!</definedName>
    <definedName name="BExB1FKNY2UO4W5FUGFHJOA2WFGG" localSheetId="1" hidden="1">'[3]AMI P &amp; L'!#REF!</definedName>
    <definedName name="BExB1FKNY2UO4W5FUGFHJOA2WFGG" localSheetId="12" hidden="1">'[3]AMI P &amp; L'!#REF!</definedName>
    <definedName name="BExB1FKNY2UO4W5FUGFHJOA2WFGG" localSheetId="4" hidden="1">'[3]AMI P &amp; L'!#REF!</definedName>
    <definedName name="BExB1FKNY2UO4W5FUGFHJOA2WFGG" localSheetId="13" hidden="1">'[3]AMI P &amp; L'!#REF!</definedName>
    <definedName name="BExB1FKNY2UO4W5FUGFHJOA2WFGG" localSheetId="18" hidden="1">'[3]AMI P &amp; L'!#REF!</definedName>
    <definedName name="BExB1FKNY2UO4W5FUGFHJOA2WFGG" hidden="1">'[3]AMI P &amp; L'!#REF!</definedName>
    <definedName name="BExB1GMD0PIDGTFBGQOPRWQSP9I4" localSheetId="3" hidden="1">'[3]AMI P &amp; L'!#REF!</definedName>
    <definedName name="BExB1GMD0PIDGTFBGQOPRWQSP9I4" localSheetId="10" hidden="1">'[3]AMI P &amp; L'!#REF!</definedName>
    <definedName name="BExB1GMD0PIDGTFBGQOPRWQSP9I4" localSheetId="9" hidden="1">'[3]AMI P &amp; L'!#REF!</definedName>
    <definedName name="BExB1GMD0PIDGTFBGQOPRWQSP9I4" localSheetId="14" hidden="1">'[3]AMI P &amp; L'!#REF!</definedName>
    <definedName name="BExB1GMD0PIDGTFBGQOPRWQSP9I4" localSheetId="16" hidden="1">'[3]AMI P &amp; L'!#REF!</definedName>
    <definedName name="BExB1GMD0PIDGTFBGQOPRWQSP9I4" localSheetId="5" hidden="1">'[3]AMI P &amp; L'!#REF!</definedName>
    <definedName name="BExB1GMD0PIDGTFBGQOPRWQSP9I4" localSheetId="8" hidden="1">'[3]AMI P &amp; L'!#REF!</definedName>
    <definedName name="BExB1GMD0PIDGTFBGQOPRWQSP9I4" localSheetId="17" hidden="1">'[3]AMI P &amp; L'!#REF!</definedName>
    <definedName name="BExB1GMD0PIDGTFBGQOPRWQSP9I4" localSheetId="6" hidden="1">'[3]AMI P &amp; L'!#REF!</definedName>
    <definedName name="BExB1GMD0PIDGTFBGQOPRWQSP9I4" localSheetId="1" hidden="1">'[3]AMI P &amp; L'!#REF!</definedName>
    <definedName name="BExB1GMD0PIDGTFBGQOPRWQSP9I4" localSheetId="12" hidden="1">'[3]AMI P &amp; L'!#REF!</definedName>
    <definedName name="BExB1GMD0PIDGTFBGQOPRWQSP9I4" localSheetId="4" hidden="1">'[3]AMI P &amp; L'!#REF!</definedName>
    <definedName name="BExB1GMD0PIDGTFBGQOPRWQSP9I4" localSheetId="13" hidden="1">'[3]AMI P &amp; L'!#REF!</definedName>
    <definedName name="BExB1GMD0PIDGTFBGQOPRWQSP9I4" localSheetId="18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3" hidden="1">'[3]AMI P &amp; L'!#REF!</definedName>
    <definedName name="BExB1WI6M8I0EEP1ANUQZCFY24EV" localSheetId="10" hidden="1">'[3]AMI P &amp; L'!#REF!</definedName>
    <definedName name="BExB1WI6M8I0EEP1ANUQZCFY24EV" localSheetId="9" hidden="1">'[3]AMI P &amp; L'!#REF!</definedName>
    <definedName name="BExB1WI6M8I0EEP1ANUQZCFY24EV" localSheetId="14" hidden="1">'[3]AMI P &amp; L'!#REF!</definedName>
    <definedName name="BExB1WI6M8I0EEP1ANUQZCFY24EV" localSheetId="16" hidden="1">'[3]AMI P &amp; L'!#REF!</definedName>
    <definedName name="BExB1WI6M8I0EEP1ANUQZCFY24EV" localSheetId="5" hidden="1">'[3]AMI P &amp; L'!#REF!</definedName>
    <definedName name="BExB1WI6M8I0EEP1ANUQZCFY24EV" localSheetId="8" hidden="1">'[3]AMI P &amp; L'!#REF!</definedName>
    <definedName name="BExB1WI6M8I0EEP1ANUQZCFY24EV" localSheetId="17" hidden="1">'[3]AMI P &amp; L'!#REF!</definedName>
    <definedName name="BExB1WI6M8I0EEP1ANUQZCFY24EV" localSheetId="6" hidden="1">'[3]AMI P &amp; L'!#REF!</definedName>
    <definedName name="BExB1WI6M8I0EEP1ANUQZCFY24EV" localSheetId="1" hidden="1">'[3]AMI P &amp; L'!#REF!</definedName>
    <definedName name="BExB1WI6M8I0EEP1ANUQZCFY24EV" localSheetId="12" hidden="1">'[3]AMI P &amp; L'!#REF!</definedName>
    <definedName name="BExB1WI6M8I0EEP1ANUQZCFY24EV" localSheetId="4" hidden="1">'[3]AMI P &amp; L'!#REF!</definedName>
    <definedName name="BExB1WI6M8I0EEP1ANUQZCFY24EV" localSheetId="13" hidden="1">'[3]AMI P &amp; L'!#REF!</definedName>
    <definedName name="BExB1WI6M8I0EEP1ANUQZCFY24EV" localSheetId="18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3" hidden="1">'[3]AMI P &amp; L'!#REF!</definedName>
    <definedName name="BExB2Q0VJ0MU2URO3JOVUAVHEI3V" localSheetId="10" hidden="1">'[3]AMI P &amp; L'!#REF!</definedName>
    <definedName name="BExB2Q0VJ0MU2URO3JOVUAVHEI3V" localSheetId="9" hidden="1">'[3]AMI P &amp; L'!#REF!</definedName>
    <definedName name="BExB2Q0VJ0MU2URO3JOVUAVHEI3V" localSheetId="14" hidden="1">'[3]AMI P &amp; L'!#REF!</definedName>
    <definedName name="BExB2Q0VJ0MU2URO3JOVUAVHEI3V" localSheetId="16" hidden="1">'[3]AMI P &amp; L'!#REF!</definedName>
    <definedName name="BExB2Q0VJ0MU2URO3JOVUAVHEI3V" localSheetId="5" hidden="1">'[3]AMI P &amp; L'!#REF!</definedName>
    <definedName name="BExB2Q0VJ0MU2URO3JOVUAVHEI3V" localSheetId="8" hidden="1">'[3]AMI P &amp; L'!#REF!</definedName>
    <definedName name="BExB2Q0VJ0MU2URO3JOVUAVHEI3V" localSheetId="17" hidden="1">'[3]AMI P &amp; L'!#REF!</definedName>
    <definedName name="BExB2Q0VJ0MU2URO3JOVUAVHEI3V" localSheetId="6" hidden="1">'[3]AMI P &amp; L'!#REF!</definedName>
    <definedName name="BExB2Q0VJ0MU2URO3JOVUAVHEI3V" localSheetId="1" hidden="1">'[3]AMI P &amp; L'!#REF!</definedName>
    <definedName name="BExB2Q0VJ0MU2URO3JOVUAVHEI3V" localSheetId="12" hidden="1">'[3]AMI P &amp; L'!#REF!</definedName>
    <definedName name="BExB2Q0VJ0MU2URO3JOVUAVHEI3V" localSheetId="4" hidden="1">'[3]AMI P &amp; L'!#REF!</definedName>
    <definedName name="BExB2Q0VJ0MU2URO3JOVUAVHEI3V" localSheetId="13" hidden="1">'[3]AMI P &amp; L'!#REF!</definedName>
    <definedName name="BExB2Q0VJ0MU2URO3JOVUAVHEI3V" localSheetId="18" hidden="1">'[3]AMI P &amp; L'!#REF!</definedName>
    <definedName name="BExB2Q0VJ0MU2URO3JOVUAVHEI3V" hidden="1">'[3]AMI P &amp; L'!#REF!</definedName>
    <definedName name="BExB2TBPD6APUT2TO3BGE6IU9G7C" hidden="1">'[4]Bud Mth'!$I$11:$J$11</definedName>
    <definedName name="BExB2TRVKQUUYWEZA4GM0V7NE7IX" localSheetId="3" hidden="1">'[5]Capital orders'!#REF!</definedName>
    <definedName name="BExB2TRVKQUUYWEZA4GM0V7NE7IX" localSheetId="10" hidden="1">'[5]Capital orders'!#REF!</definedName>
    <definedName name="BExB2TRVKQUUYWEZA4GM0V7NE7IX" localSheetId="9" hidden="1">'[5]Capital orders'!#REF!</definedName>
    <definedName name="BExB2TRVKQUUYWEZA4GM0V7NE7IX" localSheetId="14" hidden="1">'[5]Capital orders'!#REF!</definedName>
    <definedName name="BExB2TRVKQUUYWEZA4GM0V7NE7IX" localSheetId="16" hidden="1">'[5]Capital orders'!#REF!</definedName>
    <definedName name="BExB2TRVKQUUYWEZA4GM0V7NE7IX" localSheetId="5" hidden="1">'[5]Capital orders'!#REF!</definedName>
    <definedName name="BExB2TRVKQUUYWEZA4GM0V7NE7IX" localSheetId="8" hidden="1">'[5]Capital orders'!#REF!</definedName>
    <definedName name="BExB2TRVKQUUYWEZA4GM0V7NE7IX" localSheetId="17" hidden="1">'[5]Capital orders'!#REF!</definedName>
    <definedName name="BExB2TRVKQUUYWEZA4GM0V7NE7IX" localSheetId="6" hidden="1">'[5]Capital orders'!#REF!</definedName>
    <definedName name="BExB2TRVKQUUYWEZA4GM0V7NE7IX" localSheetId="1" hidden="1">'[5]Capital orders'!#REF!</definedName>
    <definedName name="BExB2TRVKQUUYWEZA4GM0V7NE7IX" localSheetId="12" hidden="1">'[5]Capital orders'!#REF!</definedName>
    <definedName name="BExB2TRVKQUUYWEZA4GM0V7NE7IX" localSheetId="4" hidden="1">'[5]Capital orders'!#REF!</definedName>
    <definedName name="BExB2TRVKQUUYWEZA4GM0V7NE7IX" localSheetId="13" hidden="1">'[5]Capital orders'!#REF!</definedName>
    <definedName name="BExB2TRVKQUUYWEZA4GM0V7NE7IX" localSheetId="18" hidden="1">'[5]Capital orders'!#REF!</definedName>
    <definedName name="BExB2TRVKQUUYWEZA4GM0V7NE7IX" hidden="1">'[5]Capital orders'!#REF!</definedName>
    <definedName name="BExB30IP1DNKNQ6PZ5ERUGR5MK4Z" hidden="1">'[2]Reco Sheet for Fcast'!$I$11:$J$11</definedName>
    <definedName name="BExB3TL3FFDSU6ZSR25KZABHXJXM" localSheetId="3" hidden="1">#REF!</definedName>
    <definedName name="BExB3TL3FFDSU6ZSR25KZABHXJXM" localSheetId="10" hidden="1">#REF!</definedName>
    <definedName name="BExB3TL3FFDSU6ZSR25KZABHXJXM" localSheetId="9" hidden="1">#REF!</definedName>
    <definedName name="BExB3TL3FFDSU6ZSR25KZABHXJXM" localSheetId="14" hidden="1">#REF!</definedName>
    <definedName name="BExB3TL3FFDSU6ZSR25KZABHXJXM" localSheetId="16" hidden="1">#REF!</definedName>
    <definedName name="BExB3TL3FFDSU6ZSR25KZABHXJXM" localSheetId="5" hidden="1">#REF!</definedName>
    <definedName name="BExB3TL3FFDSU6ZSR25KZABHXJXM" localSheetId="8" hidden="1">#REF!</definedName>
    <definedName name="BExB3TL3FFDSU6ZSR25KZABHXJXM" localSheetId="17" hidden="1">#REF!</definedName>
    <definedName name="BExB3TL3FFDSU6ZSR25KZABHXJXM" localSheetId="6" hidden="1">#REF!</definedName>
    <definedName name="BExB3TL3FFDSU6ZSR25KZABHXJXM" localSheetId="1" hidden="1">#REF!</definedName>
    <definedName name="BExB3TL3FFDSU6ZSR25KZABHXJXM" localSheetId="12" hidden="1">#REF!</definedName>
    <definedName name="BExB3TL3FFDSU6ZSR25KZABHXJXM" localSheetId="4" hidden="1">#REF!</definedName>
    <definedName name="BExB3TL3FFDSU6ZSR25KZABHXJXM" localSheetId="13" hidden="1">#REF!</definedName>
    <definedName name="BExB3TL3FFDSU6ZSR25KZABHXJXM" localSheetId="18" hidden="1">#REF!</definedName>
    <definedName name="BExB3TL3FFDSU6ZSR25KZABHXJXM" hidden="1">#REF!</definedName>
    <definedName name="BExB42VLHX3FLYCON9QDRE70MBLO" localSheetId="3" hidden="1">#REF!</definedName>
    <definedName name="BExB42VLHX3FLYCON9QDRE70MBLO" localSheetId="10" hidden="1">#REF!</definedName>
    <definedName name="BExB42VLHX3FLYCON9QDRE70MBLO" localSheetId="9" hidden="1">#REF!</definedName>
    <definedName name="BExB42VLHX3FLYCON9QDRE70MBLO" localSheetId="14" hidden="1">#REF!</definedName>
    <definedName name="BExB42VLHX3FLYCON9QDRE70MBLO" localSheetId="16" hidden="1">#REF!</definedName>
    <definedName name="BExB42VLHX3FLYCON9QDRE70MBLO" localSheetId="5" hidden="1">#REF!</definedName>
    <definedName name="BExB42VLHX3FLYCON9QDRE70MBLO" localSheetId="8" hidden="1">#REF!</definedName>
    <definedName name="BExB42VLHX3FLYCON9QDRE70MBLO" localSheetId="17" hidden="1">#REF!</definedName>
    <definedName name="BExB42VLHX3FLYCON9QDRE70MBLO" localSheetId="6" hidden="1">#REF!</definedName>
    <definedName name="BExB42VLHX3FLYCON9QDRE70MBLO" localSheetId="1" hidden="1">#REF!</definedName>
    <definedName name="BExB42VLHX3FLYCON9QDRE70MBLO" localSheetId="12" hidden="1">#REF!</definedName>
    <definedName name="BExB42VLHX3FLYCON9QDRE70MBLO" localSheetId="4" hidden="1">#REF!</definedName>
    <definedName name="BExB42VLHX3FLYCON9QDRE70MBLO" localSheetId="13" hidden="1">#REF!</definedName>
    <definedName name="BExB42VLHX3FLYCON9QDRE70MBLO" localSheetId="18" hidden="1">#REF!</definedName>
    <definedName name="BExB42VLHX3FLYCON9QDRE70MBLO" hidden="1">#REF!</definedName>
    <definedName name="BExB442RX0T3L6HUL6X5T21CENW6" localSheetId="3" hidden="1">'[3]AMI P &amp; L'!#REF!</definedName>
    <definedName name="BExB442RX0T3L6HUL6X5T21CENW6" localSheetId="10" hidden="1">'[3]AMI P &amp; L'!#REF!</definedName>
    <definedName name="BExB442RX0T3L6HUL6X5T21CENW6" localSheetId="9" hidden="1">'[3]AMI P &amp; L'!#REF!</definedName>
    <definedName name="BExB442RX0T3L6HUL6X5T21CENW6" localSheetId="14" hidden="1">'[3]AMI P &amp; L'!#REF!</definedName>
    <definedName name="BExB442RX0T3L6HUL6X5T21CENW6" localSheetId="16" hidden="1">'[3]AMI P &amp; L'!#REF!</definedName>
    <definedName name="BExB442RX0T3L6HUL6X5T21CENW6" localSheetId="5" hidden="1">'[3]AMI P &amp; L'!#REF!</definedName>
    <definedName name="BExB442RX0T3L6HUL6X5T21CENW6" localSheetId="8" hidden="1">'[3]AMI P &amp; L'!#REF!</definedName>
    <definedName name="BExB442RX0T3L6HUL6X5T21CENW6" localSheetId="17" hidden="1">'[3]AMI P &amp; L'!#REF!</definedName>
    <definedName name="BExB442RX0T3L6HUL6X5T21CENW6" localSheetId="6" hidden="1">'[3]AMI P &amp; L'!#REF!</definedName>
    <definedName name="BExB442RX0T3L6HUL6X5T21CENW6" localSheetId="1" hidden="1">'[3]AMI P &amp; L'!#REF!</definedName>
    <definedName name="BExB442RX0T3L6HUL6X5T21CENW6" localSheetId="12" hidden="1">'[3]AMI P &amp; L'!#REF!</definedName>
    <definedName name="BExB442RX0T3L6HUL6X5T21CENW6" localSheetId="4" hidden="1">'[3]AMI P &amp; L'!#REF!</definedName>
    <definedName name="BExB442RX0T3L6HUL6X5T21CENW6" localSheetId="13" hidden="1">'[3]AMI P &amp; L'!#REF!</definedName>
    <definedName name="BExB442RX0T3L6HUL6X5T21CENW6" localSheetId="18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M24SMODJ32BDKDH2DWLGTXO" localSheetId="3" hidden="1">#REF!</definedName>
    <definedName name="BExB4M24SMODJ32BDKDH2DWLGTXO" localSheetId="10" hidden="1">#REF!</definedName>
    <definedName name="BExB4M24SMODJ32BDKDH2DWLGTXO" localSheetId="9" hidden="1">#REF!</definedName>
    <definedName name="BExB4M24SMODJ32BDKDH2DWLGTXO" localSheetId="14" hidden="1">#REF!</definedName>
    <definedName name="BExB4M24SMODJ32BDKDH2DWLGTXO" localSheetId="16" hidden="1">#REF!</definedName>
    <definedName name="BExB4M24SMODJ32BDKDH2DWLGTXO" localSheetId="5" hidden="1">#REF!</definedName>
    <definedName name="BExB4M24SMODJ32BDKDH2DWLGTXO" localSheetId="8" hidden="1">#REF!</definedName>
    <definedName name="BExB4M24SMODJ32BDKDH2DWLGTXO" localSheetId="17" hidden="1">#REF!</definedName>
    <definedName name="BExB4M24SMODJ32BDKDH2DWLGTXO" localSheetId="6" hidden="1">#REF!</definedName>
    <definedName name="BExB4M24SMODJ32BDKDH2DWLGTXO" localSheetId="1" hidden="1">#REF!</definedName>
    <definedName name="BExB4M24SMODJ32BDKDH2DWLGTXO" localSheetId="12" hidden="1">#REF!</definedName>
    <definedName name="BExB4M24SMODJ32BDKDH2DWLGTXO" localSheetId="4" hidden="1">#REF!</definedName>
    <definedName name="BExB4M24SMODJ32BDKDH2DWLGTXO" localSheetId="13" hidden="1">#REF!</definedName>
    <definedName name="BExB4M24SMODJ32BDKDH2DWLGTXO" localSheetId="18" hidden="1">#REF!</definedName>
    <definedName name="BExB4M24SMODJ32BDKDH2DWLGTXO" hidden="1">#REF!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3" hidden="1">'[3]AMI P &amp; L'!#REF!</definedName>
    <definedName name="BExB5833OAOJ22VK1YK47FHUSVK2" localSheetId="10" hidden="1">'[3]AMI P &amp; L'!#REF!</definedName>
    <definedName name="BExB5833OAOJ22VK1YK47FHUSVK2" localSheetId="9" hidden="1">'[3]AMI P &amp; L'!#REF!</definedName>
    <definedName name="BExB5833OAOJ22VK1YK47FHUSVK2" localSheetId="14" hidden="1">'[3]AMI P &amp; L'!#REF!</definedName>
    <definedName name="BExB5833OAOJ22VK1YK47FHUSVK2" localSheetId="16" hidden="1">'[3]AMI P &amp; L'!#REF!</definedName>
    <definedName name="BExB5833OAOJ22VK1YK47FHUSVK2" localSheetId="5" hidden="1">'[3]AMI P &amp; L'!#REF!</definedName>
    <definedName name="BExB5833OAOJ22VK1YK47FHUSVK2" localSheetId="8" hidden="1">'[3]AMI P &amp; L'!#REF!</definedName>
    <definedName name="BExB5833OAOJ22VK1YK47FHUSVK2" localSheetId="17" hidden="1">'[3]AMI P &amp; L'!#REF!</definedName>
    <definedName name="BExB5833OAOJ22VK1YK47FHUSVK2" localSheetId="6" hidden="1">'[3]AMI P &amp; L'!#REF!</definedName>
    <definedName name="BExB5833OAOJ22VK1YK47FHUSVK2" localSheetId="1" hidden="1">'[3]AMI P &amp; L'!#REF!</definedName>
    <definedName name="BExB5833OAOJ22VK1YK47FHUSVK2" localSheetId="12" hidden="1">'[3]AMI P &amp; L'!#REF!</definedName>
    <definedName name="BExB5833OAOJ22VK1YK47FHUSVK2" localSheetId="4" hidden="1">'[3]AMI P &amp; L'!#REF!</definedName>
    <definedName name="BExB5833OAOJ22VK1YK47FHUSVK2" localSheetId="13" hidden="1">'[3]AMI P &amp; L'!#REF!</definedName>
    <definedName name="BExB5833OAOJ22VK1YK47FHUSVK2" localSheetId="18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LQ3CUIG99R26KF7ZDT7KB5Y" localSheetId="3" hidden="1">#REF!</definedName>
    <definedName name="BExB5LQ3CUIG99R26KF7ZDT7KB5Y" localSheetId="10" hidden="1">#REF!</definedName>
    <definedName name="BExB5LQ3CUIG99R26KF7ZDT7KB5Y" localSheetId="9" hidden="1">#REF!</definedName>
    <definedName name="BExB5LQ3CUIG99R26KF7ZDT7KB5Y" localSheetId="14" hidden="1">#REF!</definedName>
    <definedName name="BExB5LQ3CUIG99R26KF7ZDT7KB5Y" localSheetId="16" hidden="1">#REF!</definedName>
    <definedName name="BExB5LQ3CUIG99R26KF7ZDT7KB5Y" localSheetId="5" hidden="1">#REF!</definedName>
    <definedName name="BExB5LQ3CUIG99R26KF7ZDT7KB5Y" localSheetId="8" hidden="1">#REF!</definedName>
    <definedName name="BExB5LQ3CUIG99R26KF7ZDT7KB5Y" localSheetId="17" hidden="1">#REF!</definedName>
    <definedName name="BExB5LQ3CUIG99R26KF7ZDT7KB5Y" localSheetId="6" hidden="1">#REF!</definedName>
    <definedName name="BExB5LQ3CUIG99R26KF7ZDT7KB5Y" localSheetId="1" hidden="1">#REF!</definedName>
    <definedName name="BExB5LQ3CUIG99R26KF7ZDT7KB5Y" localSheetId="12" hidden="1">#REF!</definedName>
    <definedName name="BExB5LQ3CUIG99R26KF7ZDT7KB5Y" localSheetId="4" hidden="1">#REF!</definedName>
    <definedName name="BExB5LQ3CUIG99R26KF7ZDT7KB5Y" localSheetId="13" hidden="1">#REF!</definedName>
    <definedName name="BExB5LQ3CUIG99R26KF7ZDT7KB5Y" localSheetId="18" hidden="1">#REF!</definedName>
    <definedName name="BExB5LQ3CUIG99R26KF7ZDT7KB5Y" hidden="1">#REF!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3" hidden="1">'[3]AMI P &amp; L'!#REF!</definedName>
    <definedName name="BExB78RH79J0MIF7H8CAZ0CFE88Q" localSheetId="10" hidden="1">'[3]AMI P &amp; L'!#REF!</definedName>
    <definedName name="BExB78RH79J0MIF7H8CAZ0CFE88Q" localSheetId="9" hidden="1">'[3]AMI P &amp; L'!#REF!</definedName>
    <definedName name="BExB78RH79J0MIF7H8CAZ0CFE88Q" localSheetId="14" hidden="1">'[3]AMI P &amp; L'!#REF!</definedName>
    <definedName name="BExB78RH79J0MIF7H8CAZ0CFE88Q" localSheetId="16" hidden="1">'[3]AMI P &amp; L'!#REF!</definedName>
    <definedName name="BExB78RH79J0MIF7H8CAZ0CFE88Q" localSheetId="5" hidden="1">'[3]AMI P &amp; L'!#REF!</definedName>
    <definedName name="BExB78RH79J0MIF7H8CAZ0CFE88Q" localSheetId="8" hidden="1">'[3]AMI P &amp; L'!#REF!</definedName>
    <definedName name="BExB78RH79J0MIF7H8CAZ0CFE88Q" localSheetId="17" hidden="1">'[3]AMI P &amp; L'!#REF!</definedName>
    <definedName name="BExB78RH79J0MIF7H8CAZ0CFE88Q" localSheetId="6" hidden="1">'[3]AMI P &amp; L'!#REF!</definedName>
    <definedName name="BExB78RH79J0MIF7H8CAZ0CFE88Q" localSheetId="1" hidden="1">'[3]AMI P &amp; L'!#REF!</definedName>
    <definedName name="BExB78RH79J0MIF7H8CAZ0CFE88Q" localSheetId="12" hidden="1">'[3]AMI P &amp; L'!#REF!</definedName>
    <definedName name="BExB78RH79J0MIF7H8CAZ0CFE88Q" localSheetId="4" hidden="1">'[3]AMI P &amp; L'!#REF!</definedName>
    <definedName name="BExB78RH79J0MIF7H8CAZ0CFE88Q" localSheetId="13" hidden="1">'[3]AMI P &amp; L'!#REF!</definedName>
    <definedName name="BExB78RH79J0MIF7H8CAZ0CFE88Q" localSheetId="18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7XXV45EK0IDHSBDE8V0UXZNU" localSheetId="3" hidden="1">#REF!</definedName>
    <definedName name="BExB7XXV45EK0IDHSBDE8V0UXZNU" localSheetId="10" hidden="1">#REF!</definedName>
    <definedName name="BExB7XXV45EK0IDHSBDE8V0UXZNU" localSheetId="9" hidden="1">#REF!</definedName>
    <definedName name="BExB7XXV45EK0IDHSBDE8V0UXZNU" localSheetId="14" hidden="1">#REF!</definedName>
    <definedName name="BExB7XXV45EK0IDHSBDE8V0UXZNU" localSheetId="16" hidden="1">#REF!</definedName>
    <definedName name="BExB7XXV45EK0IDHSBDE8V0UXZNU" localSheetId="5" hidden="1">#REF!</definedName>
    <definedName name="BExB7XXV45EK0IDHSBDE8V0UXZNU" localSheetId="8" hidden="1">#REF!</definedName>
    <definedName name="BExB7XXV45EK0IDHSBDE8V0UXZNU" localSheetId="17" hidden="1">#REF!</definedName>
    <definedName name="BExB7XXV45EK0IDHSBDE8V0UXZNU" localSheetId="6" hidden="1">#REF!</definedName>
    <definedName name="BExB7XXV45EK0IDHSBDE8V0UXZNU" localSheetId="1" hidden="1">#REF!</definedName>
    <definedName name="BExB7XXV45EK0IDHSBDE8V0UXZNU" localSheetId="12" hidden="1">#REF!</definedName>
    <definedName name="BExB7XXV45EK0IDHSBDE8V0UXZNU" localSheetId="4" hidden="1">#REF!</definedName>
    <definedName name="BExB7XXV45EK0IDHSBDE8V0UXZNU" localSheetId="13" hidden="1">#REF!</definedName>
    <definedName name="BExB7XXV45EK0IDHSBDE8V0UXZNU" localSheetId="18" hidden="1">#REF!</definedName>
    <definedName name="BExB7XXV45EK0IDHSBDE8V0UXZNU" hidden="1">#REF!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3" hidden="1">'[3]AMI P &amp; L'!#REF!</definedName>
    <definedName name="BExB8U5N0D85YR8APKN3PPKG0FWP" localSheetId="10" hidden="1">'[3]AMI P &amp; L'!#REF!</definedName>
    <definedName name="BExB8U5N0D85YR8APKN3PPKG0FWP" localSheetId="9" hidden="1">'[3]AMI P &amp; L'!#REF!</definedName>
    <definedName name="BExB8U5N0D85YR8APKN3PPKG0FWP" localSheetId="14" hidden="1">'[3]AMI P &amp; L'!#REF!</definedName>
    <definedName name="BExB8U5N0D85YR8APKN3PPKG0FWP" localSheetId="16" hidden="1">'[3]AMI P &amp; L'!#REF!</definedName>
    <definedName name="BExB8U5N0D85YR8APKN3PPKG0FWP" localSheetId="5" hidden="1">'[3]AMI P &amp; L'!#REF!</definedName>
    <definedName name="BExB8U5N0D85YR8APKN3PPKG0FWP" localSheetId="8" hidden="1">'[3]AMI P &amp; L'!#REF!</definedName>
    <definedName name="BExB8U5N0D85YR8APKN3PPKG0FWP" localSheetId="17" hidden="1">'[3]AMI P &amp; L'!#REF!</definedName>
    <definedName name="BExB8U5N0D85YR8APKN3PPKG0FWP" localSheetId="6" hidden="1">'[3]AMI P &amp; L'!#REF!</definedName>
    <definedName name="BExB8U5N0D85YR8APKN3PPKG0FWP" localSheetId="1" hidden="1">'[3]AMI P &amp; L'!#REF!</definedName>
    <definedName name="BExB8U5N0D85YR8APKN3PPKG0FWP" localSheetId="12" hidden="1">'[3]AMI P &amp; L'!#REF!</definedName>
    <definedName name="BExB8U5N0D85YR8APKN3PPKG0FWP" localSheetId="4" hidden="1">'[3]AMI P &amp; L'!#REF!</definedName>
    <definedName name="BExB8U5N0D85YR8APKN3PPKG0FWP" localSheetId="13" hidden="1">'[3]AMI P &amp; L'!#REF!</definedName>
    <definedName name="BExB8U5N0D85YR8APKN3PPKG0FWP" localSheetId="18" hidden="1">'[3]AMI P &amp; L'!#REF!</definedName>
    <definedName name="BExB8U5N0D85YR8APKN3PPKG0FWP" hidden="1">'[3]AMI P &amp; L'!#REF!</definedName>
    <definedName name="BExB8WJYEQ55LDAYQH0NXEDCQOVD" localSheetId="3" hidden="1">#REF!</definedName>
    <definedName name="BExB8WJYEQ55LDAYQH0NXEDCQOVD" localSheetId="10" hidden="1">#REF!</definedName>
    <definedName name="BExB8WJYEQ55LDAYQH0NXEDCQOVD" localSheetId="9" hidden="1">#REF!</definedName>
    <definedName name="BExB8WJYEQ55LDAYQH0NXEDCQOVD" localSheetId="14" hidden="1">#REF!</definedName>
    <definedName name="BExB8WJYEQ55LDAYQH0NXEDCQOVD" localSheetId="16" hidden="1">#REF!</definedName>
    <definedName name="BExB8WJYEQ55LDAYQH0NXEDCQOVD" localSheetId="5" hidden="1">#REF!</definedName>
    <definedName name="BExB8WJYEQ55LDAYQH0NXEDCQOVD" localSheetId="8" hidden="1">#REF!</definedName>
    <definedName name="BExB8WJYEQ55LDAYQH0NXEDCQOVD" localSheetId="17" hidden="1">#REF!</definedName>
    <definedName name="BExB8WJYEQ55LDAYQH0NXEDCQOVD" localSheetId="6" hidden="1">#REF!</definedName>
    <definedName name="BExB8WJYEQ55LDAYQH0NXEDCQOVD" localSheetId="1" hidden="1">#REF!</definedName>
    <definedName name="BExB8WJYEQ55LDAYQH0NXEDCQOVD" localSheetId="12" hidden="1">#REF!</definedName>
    <definedName name="BExB8WJYEQ55LDAYQH0NXEDCQOVD" localSheetId="4" hidden="1">#REF!</definedName>
    <definedName name="BExB8WJYEQ55LDAYQH0NXEDCQOVD" localSheetId="13" hidden="1">#REF!</definedName>
    <definedName name="BExB8WJYEQ55LDAYQH0NXEDCQOVD" localSheetId="18" hidden="1">#REF!</definedName>
    <definedName name="BExB8WJYEQ55LDAYQH0NXEDCQOVD" hidden="1">#REF!</definedName>
    <definedName name="BExB9AXUUDDTRDLVSC7REODDIYJ2" localSheetId="3" hidden="1">#REF!</definedName>
    <definedName name="BExB9AXUUDDTRDLVSC7REODDIYJ2" localSheetId="10" hidden="1">#REF!</definedName>
    <definedName name="BExB9AXUUDDTRDLVSC7REODDIYJ2" localSheetId="9" hidden="1">#REF!</definedName>
    <definedName name="BExB9AXUUDDTRDLVSC7REODDIYJ2" localSheetId="14" hidden="1">#REF!</definedName>
    <definedName name="BExB9AXUUDDTRDLVSC7REODDIYJ2" localSheetId="16" hidden="1">#REF!</definedName>
    <definedName name="BExB9AXUUDDTRDLVSC7REODDIYJ2" localSheetId="5" hidden="1">#REF!</definedName>
    <definedName name="BExB9AXUUDDTRDLVSC7REODDIYJ2" localSheetId="8" hidden="1">#REF!</definedName>
    <definedName name="BExB9AXUUDDTRDLVSC7REODDIYJ2" localSheetId="17" hidden="1">#REF!</definedName>
    <definedName name="BExB9AXUUDDTRDLVSC7REODDIYJ2" localSheetId="6" hidden="1">#REF!</definedName>
    <definedName name="BExB9AXUUDDTRDLVSC7REODDIYJ2" localSheetId="1" hidden="1">#REF!</definedName>
    <definedName name="BExB9AXUUDDTRDLVSC7REODDIYJ2" localSheetId="12" hidden="1">#REF!</definedName>
    <definedName name="BExB9AXUUDDTRDLVSC7REODDIYJ2" localSheetId="4" hidden="1">#REF!</definedName>
    <definedName name="BExB9AXUUDDTRDLVSC7REODDIYJ2" localSheetId="13" hidden="1">#REF!</definedName>
    <definedName name="BExB9AXUUDDTRDLVSC7REODDIYJ2" localSheetId="18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3" hidden="1">'[3]AMI P &amp; L'!#REF!</definedName>
    <definedName name="BExB9Q2MZZHBGW8QQKVEYIMJBPIE" localSheetId="10" hidden="1">'[3]AMI P &amp; L'!#REF!</definedName>
    <definedName name="BExB9Q2MZZHBGW8QQKVEYIMJBPIE" localSheetId="9" hidden="1">'[3]AMI P &amp; L'!#REF!</definedName>
    <definedName name="BExB9Q2MZZHBGW8QQKVEYIMJBPIE" localSheetId="14" hidden="1">'[3]AMI P &amp; L'!#REF!</definedName>
    <definedName name="BExB9Q2MZZHBGW8QQKVEYIMJBPIE" localSheetId="16" hidden="1">'[3]AMI P &amp; L'!#REF!</definedName>
    <definedName name="BExB9Q2MZZHBGW8QQKVEYIMJBPIE" localSheetId="5" hidden="1">'[3]AMI P &amp; L'!#REF!</definedName>
    <definedName name="BExB9Q2MZZHBGW8QQKVEYIMJBPIE" localSheetId="8" hidden="1">'[3]AMI P &amp; L'!#REF!</definedName>
    <definedName name="BExB9Q2MZZHBGW8QQKVEYIMJBPIE" localSheetId="17" hidden="1">'[3]AMI P &amp; L'!#REF!</definedName>
    <definedName name="BExB9Q2MZZHBGW8QQKVEYIMJBPIE" localSheetId="6" hidden="1">'[3]AMI P &amp; L'!#REF!</definedName>
    <definedName name="BExB9Q2MZZHBGW8QQKVEYIMJBPIE" localSheetId="1" hidden="1">'[3]AMI P &amp; L'!#REF!</definedName>
    <definedName name="BExB9Q2MZZHBGW8QQKVEYIMJBPIE" localSheetId="12" hidden="1">'[3]AMI P &amp; L'!#REF!</definedName>
    <definedName name="BExB9Q2MZZHBGW8QQKVEYIMJBPIE" localSheetId="4" hidden="1">'[3]AMI P &amp; L'!#REF!</definedName>
    <definedName name="BExB9Q2MZZHBGW8QQKVEYIMJBPIE" localSheetId="13" hidden="1">'[3]AMI P &amp; L'!#REF!</definedName>
    <definedName name="BExB9Q2MZZHBGW8QQKVEYIMJBPIE" localSheetId="18" hidden="1">'[3]AMI P &amp; L'!#REF!</definedName>
    <definedName name="BExB9Q2MZZHBGW8QQKVEYIMJBPIE" hidden="1">'[3]AMI P &amp; L'!#REF!</definedName>
    <definedName name="BExB9R4HYJ83UNLFWKDKDJ31E2DS" localSheetId="3" hidden="1">'[5]Capital orders'!#REF!</definedName>
    <definedName name="BExB9R4HYJ83UNLFWKDKDJ31E2DS" localSheetId="10" hidden="1">'[5]Capital orders'!#REF!</definedName>
    <definedName name="BExB9R4HYJ83UNLFWKDKDJ31E2DS" localSheetId="9" hidden="1">'[5]Capital orders'!#REF!</definedName>
    <definedName name="BExB9R4HYJ83UNLFWKDKDJ31E2DS" localSheetId="14" hidden="1">'[5]Capital orders'!#REF!</definedName>
    <definedName name="BExB9R4HYJ83UNLFWKDKDJ31E2DS" localSheetId="16" hidden="1">'[5]Capital orders'!#REF!</definedName>
    <definedName name="BExB9R4HYJ83UNLFWKDKDJ31E2DS" localSheetId="5" hidden="1">'[5]Capital orders'!#REF!</definedName>
    <definedName name="BExB9R4HYJ83UNLFWKDKDJ31E2DS" localSheetId="8" hidden="1">'[5]Capital orders'!#REF!</definedName>
    <definedName name="BExB9R4HYJ83UNLFWKDKDJ31E2DS" localSheetId="17" hidden="1">'[5]Capital orders'!#REF!</definedName>
    <definedName name="BExB9R4HYJ83UNLFWKDKDJ31E2DS" localSheetId="6" hidden="1">'[5]Capital orders'!#REF!</definedName>
    <definedName name="BExB9R4HYJ83UNLFWKDKDJ31E2DS" localSheetId="1" hidden="1">'[5]Capital orders'!#REF!</definedName>
    <definedName name="BExB9R4HYJ83UNLFWKDKDJ31E2DS" localSheetId="12" hidden="1">'[5]Capital orders'!#REF!</definedName>
    <definedName name="BExB9R4HYJ83UNLFWKDKDJ31E2DS" localSheetId="4" hidden="1">'[5]Capital orders'!#REF!</definedName>
    <definedName name="BExB9R4HYJ83UNLFWKDKDJ31E2DS" localSheetId="13" hidden="1">'[5]Capital orders'!#REF!</definedName>
    <definedName name="BExB9R4HYJ83UNLFWKDKDJ31E2DS" localSheetId="18" hidden="1">'[5]Capital orders'!#REF!</definedName>
    <definedName name="BExB9R4HYJ83UNLFWKDKDJ31E2DS" hidden="1">'[5]Capital orders'!#REF!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3" hidden="1">'[3]AMI P &amp; L'!#REF!</definedName>
    <definedName name="BExBAAGDKQLBSZJAFZFOCDTVS99P" localSheetId="10" hidden="1">'[3]AMI P &amp; L'!#REF!</definedName>
    <definedName name="BExBAAGDKQLBSZJAFZFOCDTVS99P" localSheetId="9" hidden="1">'[3]AMI P &amp; L'!#REF!</definedName>
    <definedName name="BExBAAGDKQLBSZJAFZFOCDTVS99P" localSheetId="14" hidden="1">'[3]AMI P &amp; L'!#REF!</definedName>
    <definedName name="BExBAAGDKQLBSZJAFZFOCDTVS99P" localSheetId="16" hidden="1">'[3]AMI P &amp; L'!#REF!</definedName>
    <definedName name="BExBAAGDKQLBSZJAFZFOCDTVS99P" localSheetId="5" hidden="1">'[3]AMI P &amp; L'!#REF!</definedName>
    <definedName name="BExBAAGDKQLBSZJAFZFOCDTVS99P" localSheetId="8" hidden="1">'[3]AMI P &amp; L'!#REF!</definedName>
    <definedName name="BExBAAGDKQLBSZJAFZFOCDTVS99P" localSheetId="17" hidden="1">'[3]AMI P &amp; L'!#REF!</definedName>
    <definedName name="BExBAAGDKQLBSZJAFZFOCDTVS99P" localSheetId="6" hidden="1">'[3]AMI P &amp; L'!#REF!</definedName>
    <definedName name="BExBAAGDKQLBSZJAFZFOCDTVS99P" localSheetId="1" hidden="1">'[3]AMI P &amp; L'!#REF!</definedName>
    <definedName name="BExBAAGDKQLBSZJAFZFOCDTVS99P" localSheetId="12" hidden="1">'[3]AMI P &amp; L'!#REF!</definedName>
    <definedName name="BExBAAGDKQLBSZJAFZFOCDTVS99P" localSheetId="4" hidden="1">'[3]AMI P &amp; L'!#REF!</definedName>
    <definedName name="BExBAAGDKQLBSZJAFZFOCDTVS99P" localSheetId="13" hidden="1">'[3]AMI P &amp; L'!#REF!</definedName>
    <definedName name="BExBAAGDKQLBSZJAFZFOCDTVS99P" localSheetId="18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FH4L7S4TYW0N2SXKVDCA3MT" localSheetId="3" hidden="1">#REF!</definedName>
    <definedName name="BExBCFH4L7S4TYW0N2SXKVDCA3MT" localSheetId="10" hidden="1">#REF!</definedName>
    <definedName name="BExBCFH4L7S4TYW0N2SXKVDCA3MT" localSheetId="9" hidden="1">#REF!</definedName>
    <definedName name="BExBCFH4L7S4TYW0N2SXKVDCA3MT" localSheetId="14" hidden="1">#REF!</definedName>
    <definedName name="BExBCFH4L7S4TYW0N2SXKVDCA3MT" localSheetId="16" hidden="1">#REF!</definedName>
    <definedName name="BExBCFH4L7S4TYW0N2SXKVDCA3MT" localSheetId="5" hidden="1">#REF!</definedName>
    <definedName name="BExBCFH4L7S4TYW0N2SXKVDCA3MT" localSheetId="8" hidden="1">#REF!</definedName>
    <definedName name="BExBCFH4L7S4TYW0N2SXKVDCA3MT" localSheetId="17" hidden="1">#REF!</definedName>
    <definedName name="BExBCFH4L7S4TYW0N2SXKVDCA3MT" localSheetId="6" hidden="1">#REF!</definedName>
    <definedName name="BExBCFH4L7S4TYW0N2SXKVDCA3MT" localSheetId="1" hidden="1">#REF!</definedName>
    <definedName name="BExBCFH4L7S4TYW0N2SXKVDCA3MT" localSheetId="12" hidden="1">#REF!</definedName>
    <definedName name="BExBCFH4L7S4TYW0N2SXKVDCA3MT" localSheetId="4" hidden="1">#REF!</definedName>
    <definedName name="BExBCFH4L7S4TYW0N2SXKVDCA3MT" localSheetId="13" hidden="1">#REF!</definedName>
    <definedName name="BExBCFH4L7S4TYW0N2SXKVDCA3MT" localSheetId="18" hidden="1">#REF!</definedName>
    <definedName name="BExBCFH4L7S4TYW0N2SXKVDCA3MT" hidden="1">#REF!</definedName>
    <definedName name="BExBCKKJTIRKC1RZJRTK65HHLX4W" hidden="1">'[2]Reco Sheet for Fcast'!$I$9:$J$9</definedName>
    <definedName name="BExBCLMEPAN3XXX174TU8SS0627Q" localSheetId="3" hidden="1">'[3]AMI P &amp; L'!#REF!</definedName>
    <definedName name="BExBCLMEPAN3XXX174TU8SS0627Q" localSheetId="10" hidden="1">'[3]AMI P &amp; L'!#REF!</definedName>
    <definedName name="BExBCLMEPAN3XXX174TU8SS0627Q" localSheetId="9" hidden="1">'[3]AMI P &amp; L'!#REF!</definedName>
    <definedName name="BExBCLMEPAN3XXX174TU8SS0627Q" localSheetId="14" hidden="1">'[3]AMI P &amp; L'!#REF!</definedName>
    <definedName name="BExBCLMEPAN3XXX174TU8SS0627Q" localSheetId="16" hidden="1">'[3]AMI P &amp; L'!#REF!</definedName>
    <definedName name="BExBCLMEPAN3XXX174TU8SS0627Q" localSheetId="5" hidden="1">'[3]AMI P &amp; L'!#REF!</definedName>
    <definedName name="BExBCLMEPAN3XXX174TU8SS0627Q" localSheetId="8" hidden="1">'[3]AMI P &amp; L'!#REF!</definedName>
    <definedName name="BExBCLMEPAN3XXX174TU8SS0627Q" localSheetId="17" hidden="1">'[3]AMI P &amp; L'!#REF!</definedName>
    <definedName name="BExBCLMEPAN3XXX174TU8SS0627Q" localSheetId="6" hidden="1">'[3]AMI P &amp; L'!#REF!</definedName>
    <definedName name="BExBCLMEPAN3XXX174TU8SS0627Q" localSheetId="1" hidden="1">'[3]AMI P &amp; L'!#REF!</definedName>
    <definedName name="BExBCLMEPAN3XXX174TU8SS0627Q" localSheetId="12" hidden="1">'[3]AMI P &amp; L'!#REF!</definedName>
    <definedName name="BExBCLMEPAN3XXX174TU8SS0627Q" localSheetId="4" hidden="1">'[3]AMI P &amp; L'!#REF!</definedName>
    <definedName name="BExBCLMEPAN3XXX174TU8SS0627Q" localSheetId="13" hidden="1">'[3]AMI P &amp; L'!#REF!</definedName>
    <definedName name="BExBCLMEPAN3XXX174TU8SS0627Q" localSheetId="18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303042MO1GR0POO3IQ33MOB" localSheetId="3" hidden="1">#REF!</definedName>
    <definedName name="BExBD303042MO1GR0POO3IQ33MOB" localSheetId="10" hidden="1">#REF!</definedName>
    <definedName name="BExBD303042MO1GR0POO3IQ33MOB" localSheetId="9" hidden="1">#REF!</definedName>
    <definedName name="BExBD303042MO1GR0POO3IQ33MOB" localSheetId="14" hidden="1">#REF!</definedName>
    <definedName name="BExBD303042MO1GR0POO3IQ33MOB" localSheetId="16" hidden="1">#REF!</definedName>
    <definedName name="BExBD303042MO1GR0POO3IQ33MOB" localSheetId="5" hidden="1">#REF!</definedName>
    <definedName name="BExBD303042MO1GR0POO3IQ33MOB" localSheetId="8" hidden="1">#REF!</definedName>
    <definedName name="BExBD303042MO1GR0POO3IQ33MOB" localSheetId="17" hidden="1">#REF!</definedName>
    <definedName name="BExBD303042MO1GR0POO3IQ33MOB" localSheetId="6" hidden="1">#REF!</definedName>
    <definedName name="BExBD303042MO1GR0POO3IQ33MOB" localSheetId="1" hidden="1">#REF!</definedName>
    <definedName name="BExBD303042MO1GR0POO3IQ33MOB" localSheetId="12" hidden="1">#REF!</definedName>
    <definedName name="BExBD303042MO1GR0POO3IQ33MOB" localSheetId="4" hidden="1">#REF!</definedName>
    <definedName name="BExBD303042MO1GR0POO3IQ33MOB" localSheetId="13" hidden="1">#REF!</definedName>
    <definedName name="BExBD303042MO1GR0POO3IQ33MOB" localSheetId="18" hidden="1">#REF!</definedName>
    <definedName name="BExBD303042MO1GR0POO3IQ33MOB" hidden="1">#REF!</definedName>
    <definedName name="BExBD4I559NXSV6J07Q343TKYMVJ" hidden="1">'[2]Reco Sheet for Fcast'!$G$2</definedName>
    <definedName name="BExBD77362J9OENRUETJ6CVQYGZ1" localSheetId="3" hidden="1">'[5]Capital orders'!#REF!</definedName>
    <definedName name="BExBD77362J9OENRUETJ6CVQYGZ1" localSheetId="10" hidden="1">'[5]Capital orders'!#REF!</definedName>
    <definedName name="BExBD77362J9OENRUETJ6CVQYGZ1" localSheetId="9" hidden="1">'[5]Capital orders'!#REF!</definedName>
    <definedName name="BExBD77362J9OENRUETJ6CVQYGZ1" localSheetId="14" hidden="1">'[5]Capital orders'!#REF!</definedName>
    <definedName name="BExBD77362J9OENRUETJ6CVQYGZ1" localSheetId="16" hidden="1">'[5]Capital orders'!#REF!</definedName>
    <definedName name="BExBD77362J9OENRUETJ6CVQYGZ1" localSheetId="5" hidden="1">'[5]Capital orders'!#REF!</definedName>
    <definedName name="BExBD77362J9OENRUETJ6CVQYGZ1" localSheetId="8" hidden="1">'[5]Capital orders'!#REF!</definedName>
    <definedName name="BExBD77362J9OENRUETJ6CVQYGZ1" localSheetId="17" hidden="1">'[5]Capital orders'!#REF!</definedName>
    <definedName name="BExBD77362J9OENRUETJ6CVQYGZ1" localSheetId="6" hidden="1">'[5]Capital orders'!#REF!</definedName>
    <definedName name="BExBD77362J9OENRUETJ6CVQYGZ1" localSheetId="1" hidden="1">'[5]Capital orders'!#REF!</definedName>
    <definedName name="BExBD77362J9OENRUETJ6CVQYGZ1" localSheetId="12" hidden="1">'[5]Capital orders'!#REF!</definedName>
    <definedName name="BExBD77362J9OENRUETJ6CVQYGZ1" localSheetId="4" hidden="1">'[5]Capital orders'!#REF!</definedName>
    <definedName name="BExBD77362J9OENRUETJ6CVQYGZ1" localSheetId="13" hidden="1">'[5]Capital orders'!#REF!</definedName>
    <definedName name="BExBD77362J9OENRUETJ6CVQYGZ1" localSheetId="18" hidden="1">'[5]Capital orders'!#REF!</definedName>
    <definedName name="BExBD77362J9OENRUETJ6CVQYGZ1" hidden="1">'[5]Capital orders'!#REF!</definedName>
    <definedName name="BExBDBZQLTX3OGFYGULQFK5WEZU5" hidden="1">'[2]Reco Sheet for Fcast'!$F$7:$G$7</definedName>
    <definedName name="BExBDJS9TUEU8Z84IV59E5V4T8K6" localSheetId="3" hidden="1">'[3]AMI P &amp; L'!#REF!</definedName>
    <definedName name="BExBDJS9TUEU8Z84IV59E5V4T8K6" localSheetId="10" hidden="1">'[3]AMI P &amp; L'!#REF!</definedName>
    <definedName name="BExBDJS9TUEU8Z84IV59E5V4T8K6" localSheetId="9" hidden="1">'[3]AMI P &amp; L'!#REF!</definedName>
    <definedName name="BExBDJS9TUEU8Z84IV59E5V4T8K6" localSheetId="14" hidden="1">'[3]AMI P &amp; L'!#REF!</definedName>
    <definedName name="BExBDJS9TUEU8Z84IV59E5V4T8K6" localSheetId="16" hidden="1">'[3]AMI P &amp; L'!#REF!</definedName>
    <definedName name="BExBDJS9TUEU8Z84IV59E5V4T8K6" localSheetId="5" hidden="1">'[3]AMI P &amp; L'!#REF!</definedName>
    <definedName name="BExBDJS9TUEU8Z84IV59E5V4T8K6" localSheetId="8" hidden="1">'[3]AMI P &amp; L'!#REF!</definedName>
    <definedName name="BExBDJS9TUEU8Z84IV59E5V4T8K6" localSheetId="17" hidden="1">'[3]AMI P &amp; L'!#REF!</definedName>
    <definedName name="BExBDJS9TUEU8Z84IV59E5V4T8K6" localSheetId="6" hidden="1">'[3]AMI P &amp; L'!#REF!</definedName>
    <definedName name="BExBDJS9TUEU8Z84IV59E5V4T8K6" localSheetId="1" hidden="1">'[3]AMI P &amp; L'!#REF!</definedName>
    <definedName name="BExBDJS9TUEU8Z84IV59E5V4T8K6" localSheetId="12" hidden="1">'[3]AMI P &amp; L'!#REF!</definedName>
    <definedName name="BExBDJS9TUEU8Z84IV59E5V4T8K6" localSheetId="4" hidden="1">'[3]AMI P &amp; L'!#REF!</definedName>
    <definedName name="BExBDJS9TUEU8Z84IV59E5V4T8K6" localSheetId="13" hidden="1">'[3]AMI P &amp; L'!#REF!</definedName>
    <definedName name="BExBDJS9TUEU8Z84IV59E5V4T8K6" localSheetId="18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T2QTPSTYED3RWGES5QGI7VV" localSheetId="3" hidden="1">#REF!</definedName>
    <definedName name="BExBDT2QTPSTYED3RWGES5QGI7VV" localSheetId="10" hidden="1">#REF!</definedName>
    <definedName name="BExBDT2QTPSTYED3RWGES5QGI7VV" localSheetId="9" hidden="1">#REF!</definedName>
    <definedName name="BExBDT2QTPSTYED3RWGES5QGI7VV" localSheetId="14" hidden="1">#REF!</definedName>
    <definedName name="BExBDT2QTPSTYED3RWGES5QGI7VV" localSheetId="16" hidden="1">#REF!</definedName>
    <definedName name="BExBDT2QTPSTYED3RWGES5QGI7VV" localSheetId="5" hidden="1">#REF!</definedName>
    <definedName name="BExBDT2QTPSTYED3RWGES5QGI7VV" localSheetId="8" hidden="1">#REF!</definedName>
    <definedName name="BExBDT2QTPSTYED3RWGES5QGI7VV" localSheetId="17" hidden="1">#REF!</definedName>
    <definedName name="BExBDT2QTPSTYED3RWGES5QGI7VV" localSheetId="6" hidden="1">#REF!</definedName>
    <definedName name="BExBDT2QTPSTYED3RWGES5QGI7VV" localSheetId="1" hidden="1">#REF!</definedName>
    <definedName name="BExBDT2QTPSTYED3RWGES5QGI7VV" localSheetId="12" hidden="1">#REF!</definedName>
    <definedName name="BExBDT2QTPSTYED3RWGES5QGI7VV" localSheetId="4" hidden="1">#REF!</definedName>
    <definedName name="BExBDT2QTPSTYED3RWGES5QGI7VV" localSheetId="13" hidden="1">#REF!</definedName>
    <definedName name="BExBDT2QTPSTYED3RWGES5QGI7VV" localSheetId="18" hidden="1">#REF!</definedName>
    <definedName name="BExBDT2QTPSTYED3RWGES5QGI7VV" hidden="1">#REF!</definedName>
    <definedName name="BExBDUVGK3E1J4JY9ZYTS7V14BLY" hidden="1">'[2]Reco Sheet for Fcast'!$G$2</definedName>
    <definedName name="BExBE162OSBKD30I7T1DKKPT3I9I" hidden="1">'[2]Reco Sheet for Fcast'!$I$10:$J$10</definedName>
    <definedName name="BExBE5NWKF3JY3D79JVGRSGJR400" localSheetId="3" hidden="1">#REF!</definedName>
    <definedName name="BExBE5NWKF3JY3D79JVGRSGJR400" localSheetId="10" hidden="1">#REF!</definedName>
    <definedName name="BExBE5NWKF3JY3D79JVGRSGJR400" localSheetId="9" hidden="1">#REF!</definedName>
    <definedName name="BExBE5NWKF3JY3D79JVGRSGJR400" localSheetId="14" hidden="1">#REF!</definedName>
    <definedName name="BExBE5NWKF3JY3D79JVGRSGJR400" localSheetId="16" hidden="1">#REF!</definedName>
    <definedName name="BExBE5NWKF3JY3D79JVGRSGJR400" localSheetId="5" hidden="1">#REF!</definedName>
    <definedName name="BExBE5NWKF3JY3D79JVGRSGJR400" localSheetId="8" hidden="1">#REF!</definedName>
    <definedName name="BExBE5NWKF3JY3D79JVGRSGJR400" localSheetId="17" hidden="1">#REF!</definedName>
    <definedName name="BExBE5NWKF3JY3D79JVGRSGJR400" localSheetId="6" hidden="1">#REF!</definedName>
    <definedName name="BExBE5NWKF3JY3D79JVGRSGJR400" localSheetId="1" hidden="1">#REF!</definedName>
    <definedName name="BExBE5NWKF3JY3D79JVGRSGJR400" localSheetId="12" hidden="1">#REF!</definedName>
    <definedName name="BExBE5NWKF3JY3D79JVGRSGJR400" localSheetId="4" hidden="1">#REF!</definedName>
    <definedName name="BExBE5NWKF3JY3D79JVGRSGJR400" localSheetId="13" hidden="1">#REF!</definedName>
    <definedName name="BExBE5NWKF3JY3D79JVGRSGJR400" localSheetId="18" hidden="1">#REF!</definedName>
    <definedName name="BExBE5NWKF3JY3D79JVGRSGJR400" hidden="1">#REF!</definedName>
    <definedName name="BExBE5YOPZ8MJAYGZW8WZ85UDLJF" localSheetId="3" hidden="1">#REF!</definedName>
    <definedName name="BExBE5YOPZ8MJAYGZW8WZ85UDLJF" localSheetId="10" hidden="1">#REF!</definedName>
    <definedName name="BExBE5YOPZ8MJAYGZW8WZ85UDLJF" localSheetId="9" hidden="1">#REF!</definedName>
    <definedName name="BExBE5YOPZ8MJAYGZW8WZ85UDLJF" localSheetId="14" hidden="1">#REF!</definedName>
    <definedName name="BExBE5YOPZ8MJAYGZW8WZ85UDLJF" localSheetId="16" hidden="1">#REF!</definedName>
    <definedName name="BExBE5YOPZ8MJAYGZW8WZ85UDLJF" localSheetId="5" hidden="1">#REF!</definedName>
    <definedName name="BExBE5YOPZ8MJAYGZW8WZ85UDLJF" localSheetId="8" hidden="1">#REF!</definedName>
    <definedName name="BExBE5YOPZ8MJAYGZW8WZ85UDLJF" localSheetId="17" hidden="1">#REF!</definedName>
    <definedName name="BExBE5YOPZ8MJAYGZW8WZ85UDLJF" localSheetId="6" hidden="1">#REF!</definedName>
    <definedName name="BExBE5YOPZ8MJAYGZW8WZ85UDLJF" localSheetId="1" hidden="1">#REF!</definedName>
    <definedName name="BExBE5YOPZ8MJAYGZW8WZ85UDLJF" localSheetId="12" hidden="1">#REF!</definedName>
    <definedName name="BExBE5YOPZ8MJAYGZW8WZ85UDLJF" localSheetId="4" hidden="1">#REF!</definedName>
    <definedName name="BExBE5YOPZ8MJAYGZW8WZ85UDLJF" localSheetId="13" hidden="1">#REF!</definedName>
    <definedName name="BExBE5YOPZ8MJAYGZW8WZ85UDLJF" localSheetId="18" hidden="1">#REF!</definedName>
    <definedName name="BExBE5YOPZ8MJAYGZW8WZ85UDLJF" hidden="1">#REF!</definedName>
    <definedName name="BExBEC9ATLQZF86W1M3APSM4HEOH" hidden="1">'[2]Reco Sheet for Fcast'!$I$6:$J$6</definedName>
    <definedName name="BExBEF3VXW3Y3SZ6RC9PX7QEB12Y" hidden="1">'[2]Reco Sheet for Fcast'!$F$15</definedName>
    <definedName name="BExBEJG7L9BDVH7L2B9YXRV84GFT" localSheetId="3" hidden="1">'[5]Capital orders'!#REF!</definedName>
    <definedName name="BExBEJG7L9BDVH7L2B9YXRV84GFT" localSheetId="10" hidden="1">'[5]Capital orders'!#REF!</definedName>
    <definedName name="BExBEJG7L9BDVH7L2B9YXRV84GFT" localSheetId="9" hidden="1">'[5]Capital orders'!#REF!</definedName>
    <definedName name="BExBEJG7L9BDVH7L2B9YXRV84GFT" localSheetId="14" hidden="1">'[5]Capital orders'!#REF!</definedName>
    <definedName name="BExBEJG7L9BDVH7L2B9YXRV84GFT" localSheetId="16" hidden="1">'[5]Capital orders'!#REF!</definedName>
    <definedName name="BExBEJG7L9BDVH7L2B9YXRV84GFT" localSheetId="5" hidden="1">'[5]Capital orders'!#REF!</definedName>
    <definedName name="BExBEJG7L9BDVH7L2B9YXRV84GFT" localSheetId="8" hidden="1">'[5]Capital orders'!#REF!</definedName>
    <definedName name="BExBEJG7L9BDVH7L2B9YXRV84GFT" localSheetId="17" hidden="1">'[5]Capital orders'!#REF!</definedName>
    <definedName name="BExBEJG7L9BDVH7L2B9YXRV84GFT" localSheetId="6" hidden="1">'[5]Capital orders'!#REF!</definedName>
    <definedName name="BExBEJG7L9BDVH7L2B9YXRV84GFT" localSheetId="1" hidden="1">'[5]Capital orders'!#REF!</definedName>
    <definedName name="BExBEJG7L9BDVH7L2B9YXRV84GFT" localSheetId="12" hidden="1">'[5]Capital orders'!#REF!</definedName>
    <definedName name="BExBEJG7L9BDVH7L2B9YXRV84GFT" localSheetId="4" hidden="1">'[5]Capital orders'!#REF!</definedName>
    <definedName name="BExBEJG7L9BDVH7L2B9YXRV84GFT" localSheetId="13" hidden="1">'[5]Capital orders'!#REF!</definedName>
    <definedName name="BExBEJG7L9BDVH7L2B9YXRV84GFT" localSheetId="18" hidden="1">'[5]Capital orders'!#REF!</definedName>
    <definedName name="BExBEJG7L9BDVH7L2B9YXRV84GFT" hidden="1">'[5]Capital orders'!#REF!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4E9E7CKF2RTM6INK6MAILOV" localSheetId="3" hidden="1">#REF!</definedName>
    <definedName name="BExCS4E9E7CKF2RTM6INK6MAILOV" localSheetId="10" hidden="1">#REF!</definedName>
    <definedName name="BExCS4E9E7CKF2RTM6INK6MAILOV" localSheetId="9" hidden="1">#REF!</definedName>
    <definedName name="BExCS4E9E7CKF2RTM6INK6MAILOV" localSheetId="14" hidden="1">#REF!</definedName>
    <definedName name="BExCS4E9E7CKF2RTM6INK6MAILOV" localSheetId="16" hidden="1">#REF!</definedName>
    <definedName name="BExCS4E9E7CKF2RTM6INK6MAILOV" localSheetId="5" hidden="1">#REF!</definedName>
    <definedName name="BExCS4E9E7CKF2RTM6INK6MAILOV" localSheetId="8" hidden="1">#REF!</definedName>
    <definedName name="BExCS4E9E7CKF2RTM6INK6MAILOV" localSheetId="17" hidden="1">#REF!</definedName>
    <definedName name="BExCS4E9E7CKF2RTM6INK6MAILOV" localSheetId="6" hidden="1">#REF!</definedName>
    <definedName name="BExCS4E9E7CKF2RTM6INK6MAILOV" localSheetId="1" hidden="1">#REF!</definedName>
    <definedName name="BExCS4E9E7CKF2RTM6INK6MAILOV" localSheetId="12" hidden="1">#REF!</definedName>
    <definedName name="BExCS4E9E7CKF2RTM6INK6MAILOV" localSheetId="4" hidden="1">#REF!</definedName>
    <definedName name="BExCS4E9E7CKF2RTM6INK6MAILOV" localSheetId="13" hidden="1">#REF!</definedName>
    <definedName name="BExCS4E9E7CKF2RTM6INK6MAILOV" localSheetId="18" hidden="1">#REF!</definedName>
    <definedName name="BExCS4E9E7CKF2RTM6INK6MAILOV" hidden="1">#REF!</definedName>
    <definedName name="BExCS7ZPMHFJ4UJDAL8CQOLSZ13B" localSheetId="3" hidden="1">'[3]AMI P &amp; L'!#REF!</definedName>
    <definedName name="BExCS7ZPMHFJ4UJDAL8CQOLSZ13B" localSheetId="10" hidden="1">'[3]AMI P &amp; L'!#REF!</definedName>
    <definedName name="BExCS7ZPMHFJ4UJDAL8CQOLSZ13B" localSheetId="9" hidden="1">'[3]AMI P &amp; L'!#REF!</definedName>
    <definedName name="BExCS7ZPMHFJ4UJDAL8CQOLSZ13B" localSheetId="14" hidden="1">'[3]AMI P &amp; L'!#REF!</definedName>
    <definedName name="BExCS7ZPMHFJ4UJDAL8CQOLSZ13B" localSheetId="16" hidden="1">'[3]AMI P &amp; L'!#REF!</definedName>
    <definedName name="BExCS7ZPMHFJ4UJDAL8CQOLSZ13B" localSheetId="5" hidden="1">'[3]AMI P &amp; L'!#REF!</definedName>
    <definedName name="BExCS7ZPMHFJ4UJDAL8CQOLSZ13B" localSheetId="8" hidden="1">'[3]AMI P &amp; L'!#REF!</definedName>
    <definedName name="BExCS7ZPMHFJ4UJDAL8CQOLSZ13B" localSheetId="17" hidden="1">'[3]AMI P &amp; L'!#REF!</definedName>
    <definedName name="BExCS7ZPMHFJ4UJDAL8CQOLSZ13B" localSheetId="6" hidden="1">'[3]AMI P &amp; L'!#REF!</definedName>
    <definedName name="BExCS7ZPMHFJ4UJDAL8CQOLSZ13B" localSheetId="1" hidden="1">'[3]AMI P &amp; L'!#REF!</definedName>
    <definedName name="BExCS7ZPMHFJ4UJDAL8CQOLSZ13B" localSheetId="12" hidden="1">'[3]AMI P &amp; L'!#REF!</definedName>
    <definedName name="BExCS7ZPMHFJ4UJDAL8CQOLSZ13B" localSheetId="4" hidden="1">'[3]AMI P &amp; L'!#REF!</definedName>
    <definedName name="BExCS7ZPMHFJ4UJDAL8CQOLSZ13B" localSheetId="13" hidden="1">'[3]AMI P &amp; L'!#REF!</definedName>
    <definedName name="BExCS7ZPMHFJ4UJDAL8CQOLSZ13B" localSheetId="18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3" hidden="1">'[3]AMI P &amp; L'!#REF!</definedName>
    <definedName name="BExCSSDG3TM6TPKS19E9QYJEELZ6" localSheetId="10" hidden="1">'[3]AMI P &amp; L'!#REF!</definedName>
    <definedName name="BExCSSDG3TM6TPKS19E9QYJEELZ6" localSheetId="9" hidden="1">'[3]AMI P &amp; L'!#REF!</definedName>
    <definedName name="BExCSSDG3TM6TPKS19E9QYJEELZ6" localSheetId="14" hidden="1">'[3]AMI P &amp; L'!#REF!</definedName>
    <definedName name="BExCSSDG3TM6TPKS19E9QYJEELZ6" localSheetId="16" hidden="1">'[3]AMI P &amp; L'!#REF!</definedName>
    <definedName name="BExCSSDG3TM6TPKS19E9QYJEELZ6" localSheetId="5" hidden="1">'[3]AMI P &amp; L'!#REF!</definedName>
    <definedName name="BExCSSDG3TM6TPKS19E9QYJEELZ6" localSheetId="8" hidden="1">'[3]AMI P &amp; L'!#REF!</definedName>
    <definedName name="BExCSSDG3TM6TPKS19E9QYJEELZ6" localSheetId="17" hidden="1">'[3]AMI P &amp; L'!#REF!</definedName>
    <definedName name="BExCSSDG3TM6TPKS19E9QYJEELZ6" localSheetId="6" hidden="1">'[3]AMI P &amp; L'!#REF!</definedName>
    <definedName name="BExCSSDG3TM6TPKS19E9QYJEELZ6" localSheetId="1" hidden="1">'[3]AMI P &amp; L'!#REF!</definedName>
    <definedName name="BExCSSDG3TM6TPKS19E9QYJEELZ6" localSheetId="12" hidden="1">'[3]AMI P &amp; L'!#REF!</definedName>
    <definedName name="BExCSSDG3TM6TPKS19E9QYJEELZ6" localSheetId="4" hidden="1">'[3]AMI P &amp; L'!#REF!</definedName>
    <definedName name="BExCSSDG3TM6TPKS19E9QYJEELZ6" localSheetId="13" hidden="1">'[3]AMI P &amp; L'!#REF!</definedName>
    <definedName name="BExCSSDG3TM6TPKS19E9QYJEELZ6" localSheetId="18" hidden="1">'[3]AMI P &amp; L'!#REF!</definedName>
    <definedName name="BExCSSDG3TM6TPKS19E9QYJEELZ6" hidden="1">'[3]AMI P &amp; L'!#REF!</definedName>
    <definedName name="BExCSUGZTH68S9G7WRZU0HVIGIKV" localSheetId="3" hidden="1">#REF!</definedName>
    <definedName name="BExCSUGZTH68S9G7WRZU0HVIGIKV" localSheetId="10" hidden="1">#REF!</definedName>
    <definedName name="BExCSUGZTH68S9G7WRZU0HVIGIKV" localSheetId="9" hidden="1">#REF!</definedName>
    <definedName name="BExCSUGZTH68S9G7WRZU0HVIGIKV" localSheetId="14" hidden="1">#REF!</definedName>
    <definedName name="BExCSUGZTH68S9G7WRZU0HVIGIKV" localSheetId="16" hidden="1">#REF!</definedName>
    <definedName name="BExCSUGZTH68S9G7WRZU0HVIGIKV" localSheetId="5" hidden="1">#REF!</definedName>
    <definedName name="BExCSUGZTH68S9G7WRZU0HVIGIKV" localSheetId="8" hidden="1">#REF!</definedName>
    <definedName name="BExCSUGZTH68S9G7WRZU0HVIGIKV" localSheetId="17" hidden="1">#REF!</definedName>
    <definedName name="BExCSUGZTH68S9G7WRZU0HVIGIKV" localSheetId="6" hidden="1">#REF!</definedName>
    <definedName name="BExCSUGZTH68S9G7WRZU0HVIGIKV" localSheetId="1" hidden="1">#REF!</definedName>
    <definedName name="BExCSUGZTH68S9G7WRZU0HVIGIKV" localSheetId="12" hidden="1">#REF!</definedName>
    <definedName name="BExCSUGZTH68S9G7WRZU0HVIGIKV" localSheetId="4" hidden="1">#REF!</definedName>
    <definedName name="BExCSUGZTH68S9G7WRZU0HVIGIKV" localSheetId="13" hidden="1">#REF!</definedName>
    <definedName name="BExCSUGZTH68S9G7WRZU0HVIGIKV" localSheetId="18" hidden="1">#REF!</definedName>
    <definedName name="BExCSUGZTH68S9G7WRZU0HVIGIKV" hidden="1">#REF!</definedName>
    <definedName name="BExCSZV7U67UWXL2HKJNM5W1E4OO" hidden="1">'[2]Reco Sheet for Fcast'!$I$7:$J$7</definedName>
    <definedName name="BExCT4NSDT61OCH04Y2QIFIOP75H" localSheetId="3" hidden="1">'[3]AMI P &amp; L'!#REF!</definedName>
    <definedName name="BExCT4NSDT61OCH04Y2QIFIOP75H" localSheetId="10" hidden="1">'[3]AMI P &amp; L'!#REF!</definedName>
    <definedName name="BExCT4NSDT61OCH04Y2QIFIOP75H" localSheetId="9" hidden="1">'[3]AMI P &amp; L'!#REF!</definedName>
    <definedName name="BExCT4NSDT61OCH04Y2QIFIOP75H" localSheetId="14" hidden="1">'[3]AMI P &amp; L'!#REF!</definedName>
    <definedName name="BExCT4NSDT61OCH04Y2QIFIOP75H" localSheetId="16" hidden="1">'[3]AMI P &amp; L'!#REF!</definedName>
    <definedName name="BExCT4NSDT61OCH04Y2QIFIOP75H" localSheetId="5" hidden="1">'[3]AMI P &amp; L'!#REF!</definedName>
    <definedName name="BExCT4NSDT61OCH04Y2QIFIOP75H" localSheetId="8" hidden="1">'[3]AMI P &amp; L'!#REF!</definedName>
    <definedName name="BExCT4NSDT61OCH04Y2QIFIOP75H" localSheetId="17" hidden="1">'[3]AMI P &amp; L'!#REF!</definedName>
    <definedName name="BExCT4NSDT61OCH04Y2QIFIOP75H" localSheetId="6" hidden="1">'[3]AMI P &amp; L'!#REF!</definedName>
    <definedName name="BExCT4NSDT61OCH04Y2QIFIOP75H" localSheetId="1" hidden="1">'[3]AMI P &amp; L'!#REF!</definedName>
    <definedName name="BExCT4NSDT61OCH04Y2QIFIOP75H" localSheetId="12" hidden="1">'[3]AMI P &amp; L'!#REF!</definedName>
    <definedName name="BExCT4NSDT61OCH04Y2QIFIOP75H" localSheetId="4" hidden="1">'[3]AMI P &amp; L'!#REF!</definedName>
    <definedName name="BExCT4NSDT61OCH04Y2QIFIOP75H" localSheetId="13" hidden="1">'[3]AMI P &amp; L'!#REF!</definedName>
    <definedName name="BExCT4NSDT61OCH04Y2QIFIOP75H" localSheetId="18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3" hidden="1">'[3]AMI P &amp; L'!#REF!</definedName>
    <definedName name="BExCU0A1V6NMZQ9ASYJ8QIVQ5UR2" localSheetId="10" hidden="1">'[3]AMI P &amp; L'!#REF!</definedName>
    <definedName name="BExCU0A1V6NMZQ9ASYJ8QIVQ5UR2" localSheetId="9" hidden="1">'[3]AMI P &amp; L'!#REF!</definedName>
    <definedName name="BExCU0A1V6NMZQ9ASYJ8QIVQ5UR2" localSheetId="14" hidden="1">'[3]AMI P &amp; L'!#REF!</definedName>
    <definedName name="BExCU0A1V6NMZQ9ASYJ8QIVQ5UR2" localSheetId="16" hidden="1">'[3]AMI P &amp; L'!#REF!</definedName>
    <definedName name="BExCU0A1V6NMZQ9ASYJ8QIVQ5UR2" localSheetId="5" hidden="1">'[3]AMI P &amp; L'!#REF!</definedName>
    <definedName name="BExCU0A1V6NMZQ9ASYJ8QIVQ5UR2" localSheetId="8" hidden="1">'[3]AMI P &amp; L'!#REF!</definedName>
    <definedName name="BExCU0A1V6NMZQ9ASYJ8QIVQ5UR2" localSheetId="17" hidden="1">'[3]AMI P &amp; L'!#REF!</definedName>
    <definedName name="BExCU0A1V6NMZQ9ASYJ8QIVQ5UR2" localSheetId="6" hidden="1">'[3]AMI P &amp; L'!#REF!</definedName>
    <definedName name="BExCU0A1V6NMZQ9ASYJ8QIVQ5UR2" localSheetId="1" hidden="1">'[3]AMI P &amp; L'!#REF!</definedName>
    <definedName name="BExCU0A1V6NMZQ9ASYJ8QIVQ5UR2" localSheetId="12" hidden="1">'[3]AMI P &amp; L'!#REF!</definedName>
    <definedName name="BExCU0A1V6NMZQ9ASYJ8QIVQ5UR2" localSheetId="4" hidden="1">'[3]AMI P &amp; L'!#REF!</definedName>
    <definedName name="BExCU0A1V6NMZQ9ASYJ8QIVQ5UR2" localSheetId="13" hidden="1">'[3]AMI P &amp; L'!#REF!</definedName>
    <definedName name="BExCU0A1V6NMZQ9ASYJ8QIVQ5UR2" localSheetId="18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GRGLX1AYN8HK7GN3RQ6XWIM" localSheetId="3" hidden="1">#REF!</definedName>
    <definedName name="BExCUGRGLX1AYN8HK7GN3RQ6XWIM" localSheetId="10" hidden="1">#REF!</definedName>
    <definedName name="BExCUGRGLX1AYN8HK7GN3RQ6XWIM" localSheetId="9" hidden="1">#REF!</definedName>
    <definedName name="BExCUGRGLX1AYN8HK7GN3RQ6XWIM" localSheetId="14" hidden="1">#REF!</definedName>
    <definedName name="BExCUGRGLX1AYN8HK7GN3RQ6XWIM" localSheetId="16" hidden="1">#REF!</definedName>
    <definedName name="BExCUGRGLX1AYN8HK7GN3RQ6XWIM" localSheetId="5" hidden="1">#REF!</definedName>
    <definedName name="BExCUGRGLX1AYN8HK7GN3RQ6XWIM" localSheetId="8" hidden="1">#REF!</definedName>
    <definedName name="BExCUGRGLX1AYN8HK7GN3RQ6XWIM" localSheetId="17" hidden="1">#REF!</definedName>
    <definedName name="BExCUGRGLX1AYN8HK7GN3RQ6XWIM" localSheetId="6" hidden="1">#REF!</definedName>
    <definedName name="BExCUGRGLX1AYN8HK7GN3RQ6XWIM" localSheetId="1" hidden="1">#REF!</definedName>
    <definedName name="BExCUGRGLX1AYN8HK7GN3RQ6XWIM" localSheetId="12" hidden="1">#REF!</definedName>
    <definedName name="BExCUGRGLX1AYN8HK7GN3RQ6XWIM" localSheetId="4" hidden="1">#REF!</definedName>
    <definedName name="BExCUGRGLX1AYN8HK7GN3RQ6XWIM" localSheetId="13" hidden="1">#REF!</definedName>
    <definedName name="BExCUGRGLX1AYN8HK7GN3RQ6XWIM" localSheetId="18" hidden="1">#REF!</definedName>
    <definedName name="BExCUGRGLX1AYN8HK7GN3RQ6XWIM" hidden="1">#REF!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3" hidden="1">'[3]AMI P &amp; L'!#REF!</definedName>
    <definedName name="BExCVZ5PN4V6MRBZ04PZJW3GEF8S" localSheetId="10" hidden="1">'[3]AMI P &amp; L'!#REF!</definedName>
    <definedName name="BExCVZ5PN4V6MRBZ04PZJW3GEF8S" localSheetId="9" hidden="1">'[3]AMI P &amp; L'!#REF!</definedName>
    <definedName name="BExCVZ5PN4V6MRBZ04PZJW3GEF8S" localSheetId="14" hidden="1">'[3]AMI P &amp; L'!#REF!</definedName>
    <definedName name="BExCVZ5PN4V6MRBZ04PZJW3GEF8S" localSheetId="16" hidden="1">'[3]AMI P &amp; L'!#REF!</definedName>
    <definedName name="BExCVZ5PN4V6MRBZ04PZJW3GEF8S" localSheetId="5" hidden="1">'[3]AMI P &amp; L'!#REF!</definedName>
    <definedName name="BExCVZ5PN4V6MRBZ04PZJW3GEF8S" localSheetId="8" hidden="1">'[3]AMI P &amp; L'!#REF!</definedName>
    <definedName name="BExCVZ5PN4V6MRBZ04PZJW3GEF8S" localSheetId="17" hidden="1">'[3]AMI P &amp; L'!#REF!</definedName>
    <definedName name="BExCVZ5PN4V6MRBZ04PZJW3GEF8S" localSheetId="6" hidden="1">'[3]AMI P &amp; L'!#REF!</definedName>
    <definedName name="BExCVZ5PN4V6MRBZ04PZJW3GEF8S" localSheetId="1" hidden="1">'[3]AMI P &amp; L'!#REF!</definedName>
    <definedName name="BExCVZ5PN4V6MRBZ04PZJW3GEF8S" localSheetId="12" hidden="1">'[3]AMI P &amp; L'!#REF!</definedName>
    <definedName name="BExCVZ5PN4V6MRBZ04PZJW3GEF8S" localSheetId="4" hidden="1">'[3]AMI P &amp; L'!#REF!</definedName>
    <definedName name="BExCVZ5PN4V6MRBZ04PZJW3GEF8S" localSheetId="13" hidden="1">'[3]AMI P &amp; L'!#REF!</definedName>
    <definedName name="BExCVZ5PN4V6MRBZ04PZJW3GEF8S" localSheetId="18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3" hidden="1">'[3]AMI P &amp; L'!#REF!</definedName>
    <definedName name="BExCX2KGRZBRVLZNM8SUSIE6A0RL" localSheetId="10" hidden="1">'[3]AMI P &amp; L'!#REF!</definedName>
    <definedName name="BExCX2KGRZBRVLZNM8SUSIE6A0RL" localSheetId="9" hidden="1">'[3]AMI P &amp; L'!#REF!</definedName>
    <definedName name="BExCX2KGRZBRVLZNM8SUSIE6A0RL" localSheetId="14" hidden="1">'[3]AMI P &amp; L'!#REF!</definedName>
    <definedName name="BExCX2KGRZBRVLZNM8SUSIE6A0RL" localSheetId="16" hidden="1">'[3]AMI P &amp; L'!#REF!</definedName>
    <definedName name="BExCX2KGRZBRVLZNM8SUSIE6A0RL" localSheetId="5" hidden="1">'[3]AMI P &amp; L'!#REF!</definedName>
    <definedName name="BExCX2KGRZBRVLZNM8SUSIE6A0RL" localSheetId="8" hidden="1">'[3]AMI P &amp; L'!#REF!</definedName>
    <definedName name="BExCX2KGRZBRVLZNM8SUSIE6A0RL" localSheetId="17" hidden="1">'[3]AMI P &amp; L'!#REF!</definedName>
    <definedName name="BExCX2KGRZBRVLZNM8SUSIE6A0RL" localSheetId="6" hidden="1">'[3]AMI P &amp; L'!#REF!</definedName>
    <definedName name="BExCX2KGRZBRVLZNM8SUSIE6A0RL" localSheetId="1" hidden="1">'[3]AMI P &amp; L'!#REF!</definedName>
    <definedName name="BExCX2KGRZBRVLZNM8SUSIE6A0RL" localSheetId="12" hidden="1">'[3]AMI P &amp; L'!#REF!</definedName>
    <definedName name="BExCX2KGRZBRVLZNM8SUSIE6A0RL" localSheetId="4" hidden="1">'[3]AMI P &amp; L'!#REF!</definedName>
    <definedName name="BExCX2KGRZBRVLZNM8SUSIE6A0RL" localSheetId="13" hidden="1">'[3]AMI P &amp; L'!#REF!</definedName>
    <definedName name="BExCX2KGRZBRVLZNM8SUSIE6A0RL" localSheetId="18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3M8NPWOZZALA6L6RUCBB2J" localSheetId="3" hidden="1">#REF!</definedName>
    <definedName name="BExCXK3M8NPWOZZALA6L6RUCBB2J" localSheetId="10" hidden="1">#REF!</definedName>
    <definedName name="BExCXK3M8NPWOZZALA6L6RUCBB2J" localSheetId="9" hidden="1">#REF!</definedName>
    <definedName name="BExCXK3M8NPWOZZALA6L6RUCBB2J" localSheetId="14" hidden="1">#REF!</definedName>
    <definedName name="BExCXK3M8NPWOZZALA6L6RUCBB2J" localSheetId="16" hidden="1">#REF!</definedName>
    <definedName name="BExCXK3M8NPWOZZALA6L6RUCBB2J" localSheetId="5" hidden="1">#REF!</definedName>
    <definedName name="BExCXK3M8NPWOZZALA6L6RUCBB2J" localSheetId="8" hidden="1">#REF!</definedName>
    <definedName name="BExCXK3M8NPWOZZALA6L6RUCBB2J" localSheetId="17" hidden="1">#REF!</definedName>
    <definedName name="BExCXK3M8NPWOZZALA6L6RUCBB2J" localSheetId="6" hidden="1">#REF!</definedName>
    <definedName name="BExCXK3M8NPWOZZALA6L6RUCBB2J" localSheetId="1" hidden="1">#REF!</definedName>
    <definedName name="BExCXK3M8NPWOZZALA6L6RUCBB2J" localSheetId="12" hidden="1">#REF!</definedName>
    <definedName name="BExCXK3M8NPWOZZALA6L6RUCBB2J" localSheetId="4" hidden="1">#REF!</definedName>
    <definedName name="BExCXK3M8NPWOZZALA6L6RUCBB2J" localSheetId="13" hidden="1">#REF!</definedName>
    <definedName name="BExCXK3M8NPWOZZALA6L6RUCBB2J" localSheetId="18" hidden="1">#REF!</definedName>
    <definedName name="BExCXK3M8NPWOZZALA6L6RUCBB2J" hidden="1">#REF!</definedName>
    <definedName name="BExCXKZZ6U10NBCECNUV9U56FB6V" localSheetId="3" hidden="1">#REF!</definedName>
    <definedName name="BExCXKZZ6U10NBCECNUV9U56FB6V" localSheetId="10" hidden="1">#REF!</definedName>
    <definedName name="BExCXKZZ6U10NBCECNUV9U56FB6V" localSheetId="9" hidden="1">#REF!</definedName>
    <definedName name="BExCXKZZ6U10NBCECNUV9U56FB6V" localSheetId="14" hidden="1">#REF!</definedName>
    <definedName name="BExCXKZZ6U10NBCECNUV9U56FB6V" localSheetId="16" hidden="1">#REF!</definedName>
    <definedName name="BExCXKZZ6U10NBCECNUV9U56FB6V" localSheetId="5" hidden="1">#REF!</definedName>
    <definedName name="BExCXKZZ6U10NBCECNUV9U56FB6V" localSheetId="8" hidden="1">#REF!</definedName>
    <definedName name="BExCXKZZ6U10NBCECNUV9U56FB6V" localSheetId="17" hidden="1">#REF!</definedName>
    <definedName name="BExCXKZZ6U10NBCECNUV9U56FB6V" localSheetId="6" hidden="1">#REF!</definedName>
    <definedName name="BExCXKZZ6U10NBCECNUV9U56FB6V" localSheetId="1" hidden="1">#REF!</definedName>
    <definedName name="BExCXKZZ6U10NBCECNUV9U56FB6V" localSheetId="12" hidden="1">#REF!</definedName>
    <definedName name="BExCXKZZ6U10NBCECNUV9U56FB6V" localSheetId="4" hidden="1">#REF!</definedName>
    <definedName name="BExCXKZZ6U10NBCECNUV9U56FB6V" localSheetId="13" hidden="1">#REF!</definedName>
    <definedName name="BExCXKZZ6U10NBCECNUV9U56FB6V" localSheetId="18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3" hidden="1">'[3]AMI P &amp; L'!#REF!</definedName>
    <definedName name="BExCYUK0I3UEXZNFDW71G6Z6D8XR" localSheetId="10" hidden="1">'[3]AMI P &amp; L'!#REF!</definedName>
    <definedName name="BExCYUK0I3UEXZNFDW71G6Z6D8XR" localSheetId="9" hidden="1">'[3]AMI P &amp; L'!#REF!</definedName>
    <definedName name="BExCYUK0I3UEXZNFDW71G6Z6D8XR" localSheetId="14" hidden="1">'[3]AMI P &amp; L'!#REF!</definedName>
    <definedName name="BExCYUK0I3UEXZNFDW71G6Z6D8XR" localSheetId="16" hidden="1">'[3]AMI P &amp; L'!#REF!</definedName>
    <definedName name="BExCYUK0I3UEXZNFDW71G6Z6D8XR" localSheetId="5" hidden="1">'[3]AMI P &amp; L'!#REF!</definedName>
    <definedName name="BExCYUK0I3UEXZNFDW71G6Z6D8XR" localSheetId="8" hidden="1">'[3]AMI P &amp; L'!#REF!</definedName>
    <definedName name="BExCYUK0I3UEXZNFDW71G6Z6D8XR" localSheetId="17" hidden="1">'[3]AMI P &amp; L'!#REF!</definedName>
    <definedName name="BExCYUK0I3UEXZNFDW71G6Z6D8XR" localSheetId="6" hidden="1">'[3]AMI P &amp; L'!#REF!</definedName>
    <definedName name="BExCYUK0I3UEXZNFDW71G6Z6D8XR" localSheetId="1" hidden="1">'[3]AMI P &amp; L'!#REF!</definedName>
    <definedName name="BExCYUK0I3UEXZNFDW71G6Z6D8XR" localSheetId="12" hidden="1">'[3]AMI P &amp; L'!#REF!</definedName>
    <definedName name="BExCYUK0I3UEXZNFDW71G6Z6D8XR" localSheetId="4" hidden="1">'[3]AMI P &amp; L'!#REF!</definedName>
    <definedName name="BExCYUK0I3UEXZNFDW71G6Z6D8XR" localSheetId="13" hidden="1">'[3]AMI P &amp; L'!#REF!</definedName>
    <definedName name="BExCYUK0I3UEXZNFDW71G6Z6D8XR" localSheetId="18" hidden="1">'[3]AMI P &amp; L'!#REF!</definedName>
    <definedName name="BExCYUK0I3UEXZNFDW71G6Z6D8XR" hidden="1">'[3]AMI P &amp; L'!#REF!</definedName>
    <definedName name="BExCZ4QTDJA3L8AGID0HLSLRVP6A" localSheetId="3" hidden="1">'[5]Capital orders'!#REF!</definedName>
    <definedName name="BExCZ4QTDJA3L8AGID0HLSLRVP6A" localSheetId="10" hidden="1">'[5]Capital orders'!#REF!</definedName>
    <definedName name="BExCZ4QTDJA3L8AGID0HLSLRVP6A" localSheetId="9" hidden="1">'[5]Capital orders'!#REF!</definedName>
    <definedName name="BExCZ4QTDJA3L8AGID0HLSLRVP6A" localSheetId="14" hidden="1">'[5]Capital orders'!#REF!</definedName>
    <definedName name="BExCZ4QTDJA3L8AGID0HLSLRVP6A" localSheetId="16" hidden="1">'[5]Capital orders'!#REF!</definedName>
    <definedName name="BExCZ4QTDJA3L8AGID0HLSLRVP6A" localSheetId="5" hidden="1">'[5]Capital orders'!#REF!</definedName>
    <definedName name="BExCZ4QTDJA3L8AGID0HLSLRVP6A" localSheetId="8" hidden="1">'[5]Capital orders'!#REF!</definedName>
    <definedName name="BExCZ4QTDJA3L8AGID0HLSLRVP6A" localSheetId="17" hidden="1">'[5]Capital orders'!#REF!</definedName>
    <definedName name="BExCZ4QTDJA3L8AGID0HLSLRVP6A" localSheetId="6" hidden="1">'[5]Capital orders'!#REF!</definedName>
    <definedName name="BExCZ4QTDJA3L8AGID0HLSLRVP6A" localSheetId="1" hidden="1">'[5]Capital orders'!#REF!</definedName>
    <definedName name="BExCZ4QTDJA3L8AGID0HLSLRVP6A" localSheetId="12" hidden="1">'[5]Capital orders'!#REF!</definedName>
    <definedName name="BExCZ4QTDJA3L8AGID0HLSLRVP6A" localSheetId="4" hidden="1">'[5]Capital orders'!#REF!</definedName>
    <definedName name="BExCZ4QTDJA3L8AGID0HLSLRVP6A" localSheetId="13" hidden="1">'[5]Capital orders'!#REF!</definedName>
    <definedName name="BExCZ4QTDJA3L8AGID0HLSLRVP6A" localSheetId="18" hidden="1">'[5]Capital orders'!#REF!</definedName>
    <definedName name="BExCZ4QTDJA3L8AGID0HLSLRVP6A" hidden="1">'[5]Capital orders'!#REF!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7T2KCK97JI9FE1XITCRE8U" localSheetId="3" hidden="1">#REF!</definedName>
    <definedName name="BExCZU7T2KCK97JI9FE1XITCRE8U" localSheetId="10" hidden="1">#REF!</definedName>
    <definedName name="BExCZU7T2KCK97JI9FE1XITCRE8U" localSheetId="9" hidden="1">#REF!</definedName>
    <definedName name="BExCZU7T2KCK97JI9FE1XITCRE8U" localSheetId="14" hidden="1">#REF!</definedName>
    <definedName name="BExCZU7T2KCK97JI9FE1XITCRE8U" localSheetId="16" hidden="1">#REF!</definedName>
    <definedName name="BExCZU7T2KCK97JI9FE1XITCRE8U" localSheetId="5" hidden="1">#REF!</definedName>
    <definedName name="BExCZU7T2KCK97JI9FE1XITCRE8U" localSheetId="8" hidden="1">#REF!</definedName>
    <definedName name="BExCZU7T2KCK97JI9FE1XITCRE8U" localSheetId="17" hidden="1">#REF!</definedName>
    <definedName name="BExCZU7T2KCK97JI9FE1XITCRE8U" localSheetId="6" hidden="1">#REF!</definedName>
    <definedName name="BExCZU7T2KCK97JI9FE1XITCRE8U" localSheetId="1" hidden="1">#REF!</definedName>
    <definedName name="BExCZU7T2KCK97JI9FE1XITCRE8U" localSheetId="12" hidden="1">#REF!</definedName>
    <definedName name="BExCZU7T2KCK97JI9FE1XITCRE8U" localSheetId="4" hidden="1">#REF!</definedName>
    <definedName name="BExCZU7T2KCK97JI9FE1XITCRE8U" localSheetId="13" hidden="1">#REF!</definedName>
    <definedName name="BExCZU7T2KCK97JI9FE1XITCRE8U" localSheetId="18" hidden="1">#REF!</definedName>
    <definedName name="BExCZU7T2KCK97JI9FE1XITCRE8U" hidden="1">#REF!</definedName>
    <definedName name="BExCZUD9FEOJBKDJ51Z3JON9LKJ8" hidden="1">'[2]Reco Sheet for Fcast'!$G$2</definedName>
    <definedName name="BExD0CCO4AZHRMZ3PSLCEN7T63L2" hidden="1">'[4]Bud Mth'!$I$6:$J$6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5PVEDBQYR2EAO7B3FB96GXL" localSheetId="3" hidden="1">#REF!</definedName>
    <definedName name="BExD15PVEDBQYR2EAO7B3FB96GXL" localSheetId="10" hidden="1">#REF!</definedName>
    <definedName name="BExD15PVEDBQYR2EAO7B3FB96GXL" localSheetId="9" hidden="1">#REF!</definedName>
    <definedName name="BExD15PVEDBQYR2EAO7B3FB96GXL" localSheetId="14" hidden="1">#REF!</definedName>
    <definedName name="BExD15PVEDBQYR2EAO7B3FB96GXL" localSheetId="16" hidden="1">#REF!</definedName>
    <definedName name="BExD15PVEDBQYR2EAO7B3FB96GXL" localSheetId="5" hidden="1">#REF!</definedName>
    <definedName name="BExD15PVEDBQYR2EAO7B3FB96GXL" localSheetId="8" hidden="1">#REF!</definedName>
    <definedName name="BExD15PVEDBQYR2EAO7B3FB96GXL" localSheetId="17" hidden="1">#REF!</definedName>
    <definedName name="BExD15PVEDBQYR2EAO7B3FB96GXL" localSheetId="6" hidden="1">#REF!</definedName>
    <definedName name="BExD15PVEDBQYR2EAO7B3FB96GXL" localSheetId="1" hidden="1">#REF!</definedName>
    <definedName name="BExD15PVEDBQYR2EAO7B3FB96GXL" localSheetId="12" hidden="1">#REF!</definedName>
    <definedName name="BExD15PVEDBQYR2EAO7B3FB96GXL" localSheetId="4" hidden="1">#REF!</definedName>
    <definedName name="BExD15PVEDBQYR2EAO7B3FB96GXL" localSheetId="13" hidden="1">#REF!</definedName>
    <definedName name="BExD15PVEDBQYR2EAO7B3FB96GXL" localSheetId="18" hidden="1">#REF!</definedName>
    <definedName name="BExD15PVEDBQYR2EAO7B3FB96GXL" hidden="1">#REF!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AHAKLXLHE5UREIETBE22KWM" localSheetId="3" hidden="1">#REF!</definedName>
    <definedName name="BExD2AHAKLXLHE5UREIETBE22KWM" localSheetId="10" hidden="1">#REF!</definedName>
    <definedName name="BExD2AHAKLXLHE5UREIETBE22KWM" localSheetId="9" hidden="1">#REF!</definedName>
    <definedName name="BExD2AHAKLXLHE5UREIETBE22KWM" localSheetId="14" hidden="1">#REF!</definedName>
    <definedName name="BExD2AHAKLXLHE5UREIETBE22KWM" localSheetId="16" hidden="1">#REF!</definedName>
    <definedName name="BExD2AHAKLXLHE5UREIETBE22KWM" localSheetId="5" hidden="1">#REF!</definedName>
    <definedName name="BExD2AHAKLXLHE5UREIETBE22KWM" localSheetId="8" hidden="1">#REF!</definedName>
    <definedName name="BExD2AHAKLXLHE5UREIETBE22KWM" localSheetId="17" hidden="1">#REF!</definedName>
    <definedName name="BExD2AHAKLXLHE5UREIETBE22KWM" localSheetId="6" hidden="1">#REF!</definedName>
    <definedName name="BExD2AHAKLXLHE5UREIETBE22KWM" localSheetId="1" hidden="1">#REF!</definedName>
    <definedName name="BExD2AHAKLXLHE5UREIETBE22KWM" localSheetId="12" hidden="1">#REF!</definedName>
    <definedName name="BExD2AHAKLXLHE5UREIETBE22KWM" localSheetId="4" hidden="1">#REF!</definedName>
    <definedName name="BExD2AHAKLXLHE5UREIETBE22KWM" localSheetId="13" hidden="1">#REF!</definedName>
    <definedName name="BExD2AHAKLXLHE5UREIETBE22KWM" localSheetId="18" hidden="1">#REF!</definedName>
    <definedName name="BExD2AHAKLXLHE5UREIETBE22KWM" hidden="1">#REF!</definedName>
    <definedName name="BExD2CFHIRMBKN5KXE5QP4XXEWFS" localSheetId="3" hidden="1">'[3]AMI P &amp; L'!#REF!</definedName>
    <definedName name="BExD2CFHIRMBKN5KXE5QP4XXEWFS" localSheetId="10" hidden="1">'[3]AMI P &amp; L'!#REF!</definedName>
    <definedName name="BExD2CFHIRMBKN5KXE5QP4XXEWFS" localSheetId="9" hidden="1">'[3]AMI P &amp; L'!#REF!</definedName>
    <definedName name="BExD2CFHIRMBKN5KXE5QP4XXEWFS" localSheetId="14" hidden="1">'[3]AMI P &amp; L'!#REF!</definedName>
    <definedName name="BExD2CFHIRMBKN5KXE5QP4XXEWFS" localSheetId="16" hidden="1">'[3]AMI P &amp; L'!#REF!</definedName>
    <definedName name="BExD2CFHIRMBKN5KXE5QP4XXEWFS" localSheetId="5" hidden="1">'[3]AMI P &amp; L'!#REF!</definedName>
    <definedName name="BExD2CFHIRMBKN5KXE5QP4XXEWFS" localSheetId="8" hidden="1">'[3]AMI P &amp; L'!#REF!</definedName>
    <definedName name="BExD2CFHIRMBKN5KXE5QP4XXEWFS" localSheetId="17" hidden="1">'[3]AMI P &amp; L'!#REF!</definedName>
    <definedName name="BExD2CFHIRMBKN5KXE5QP4XXEWFS" localSheetId="6" hidden="1">'[3]AMI P &amp; L'!#REF!</definedName>
    <definedName name="BExD2CFHIRMBKN5KXE5QP4XXEWFS" localSheetId="1" hidden="1">'[3]AMI P &amp; L'!#REF!</definedName>
    <definedName name="BExD2CFHIRMBKN5KXE5QP4XXEWFS" localSheetId="12" hidden="1">'[3]AMI P &amp; L'!#REF!</definedName>
    <definedName name="BExD2CFHIRMBKN5KXE5QP4XXEWFS" localSheetId="4" hidden="1">'[3]AMI P &amp; L'!#REF!</definedName>
    <definedName name="BExD2CFHIRMBKN5KXE5QP4XXEWFS" localSheetId="13" hidden="1">'[3]AMI P &amp; L'!#REF!</definedName>
    <definedName name="BExD2CFHIRMBKN5KXE5QP4XXEWFS" localSheetId="18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7QXHXNRAT3KZWRFA3MXHIF8" hidden="1">'[4]Bud Mth'!$F$6:$G$6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3" hidden="1">'[3]AMI P &amp; L'!#REF!</definedName>
    <definedName name="BExD3F368X5S25MWSUNIV57RDB57" localSheetId="10" hidden="1">'[3]AMI P &amp; L'!#REF!</definedName>
    <definedName name="BExD3F368X5S25MWSUNIV57RDB57" localSheetId="9" hidden="1">'[3]AMI P &amp; L'!#REF!</definedName>
    <definedName name="BExD3F368X5S25MWSUNIV57RDB57" localSheetId="14" hidden="1">'[3]AMI P &amp; L'!#REF!</definedName>
    <definedName name="BExD3F368X5S25MWSUNIV57RDB57" localSheetId="16" hidden="1">'[3]AMI P &amp; L'!#REF!</definedName>
    <definedName name="BExD3F368X5S25MWSUNIV57RDB57" localSheetId="5" hidden="1">'[3]AMI P &amp; L'!#REF!</definedName>
    <definedName name="BExD3F368X5S25MWSUNIV57RDB57" localSheetId="8" hidden="1">'[3]AMI P &amp; L'!#REF!</definedName>
    <definedName name="BExD3F368X5S25MWSUNIV57RDB57" localSheetId="17" hidden="1">'[3]AMI P &amp; L'!#REF!</definedName>
    <definedName name="BExD3F368X5S25MWSUNIV57RDB57" localSheetId="6" hidden="1">'[3]AMI P &amp; L'!#REF!</definedName>
    <definedName name="BExD3F368X5S25MWSUNIV57RDB57" localSheetId="1" hidden="1">'[3]AMI P &amp; L'!#REF!</definedName>
    <definedName name="BExD3F368X5S25MWSUNIV57RDB57" localSheetId="12" hidden="1">'[3]AMI P &amp; L'!#REF!</definedName>
    <definedName name="BExD3F368X5S25MWSUNIV57RDB57" localSheetId="4" hidden="1">'[3]AMI P &amp; L'!#REF!</definedName>
    <definedName name="BExD3F368X5S25MWSUNIV57RDB57" localSheetId="13" hidden="1">'[3]AMI P &amp; L'!#REF!</definedName>
    <definedName name="BExD3F368X5S25MWSUNIV57RDB57" localSheetId="18" hidden="1">'[3]AMI P &amp; L'!#REF!</definedName>
    <definedName name="BExD3F368X5S25MWSUNIV57RDB57" hidden="1">'[3]AMI P &amp; L'!#REF!</definedName>
    <definedName name="BExD3H6Q0X859YKIX6M8ZEYXI1G6" hidden="1">'[4]Bud Mth'!$F$15:$S$21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3" hidden="1">'[3]AMI P &amp; L'!#REF!</definedName>
    <definedName name="BExD40O0CFTNJFOFMMM1KH0P7BUI" localSheetId="10" hidden="1">'[3]AMI P &amp; L'!#REF!</definedName>
    <definedName name="BExD40O0CFTNJFOFMMM1KH0P7BUI" localSheetId="9" hidden="1">'[3]AMI P &amp; L'!#REF!</definedName>
    <definedName name="BExD40O0CFTNJFOFMMM1KH0P7BUI" localSheetId="14" hidden="1">'[3]AMI P &amp; L'!#REF!</definedName>
    <definedName name="BExD40O0CFTNJFOFMMM1KH0P7BUI" localSheetId="16" hidden="1">'[3]AMI P &amp; L'!#REF!</definedName>
    <definedName name="BExD40O0CFTNJFOFMMM1KH0P7BUI" localSheetId="5" hidden="1">'[3]AMI P &amp; L'!#REF!</definedName>
    <definedName name="BExD40O0CFTNJFOFMMM1KH0P7BUI" localSheetId="8" hidden="1">'[3]AMI P &amp; L'!#REF!</definedName>
    <definedName name="BExD40O0CFTNJFOFMMM1KH0P7BUI" localSheetId="17" hidden="1">'[3]AMI P &amp; L'!#REF!</definedName>
    <definedName name="BExD40O0CFTNJFOFMMM1KH0P7BUI" localSheetId="6" hidden="1">'[3]AMI P &amp; L'!#REF!</definedName>
    <definedName name="BExD40O0CFTNJFOFMMM1KH0P7BUI" localSheetId="1" hidden="1">'[3]AMI P &amp; L'!#REF!</definedName>
    <definedName name="BExD40O0CFTNJFOFMMM1KH0P7BUI" localSheetId="12" hidden="1">'[3]AMI P &amp; L'!#REF!</definedName>
    <definedName name="BExD40O0CFTNJFOFMMM1KH0P7BUI" localSheetId="4" hidden="1">'[3]AMI P &amp; L'!#REF!</definedName>
    <definedName name="BExD40O0CFTNJFOFMMM1KH0P7BUI" localSheetId="13" hidden="1">'[3]AMI P &amp; L'!#REF!</definedName>
    <definedName name="BExD40O0CFTNJFOFMMM1KH0P7BUI" localSheetId="18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3" hidden="1">'[3]AMI P &amp; L'!#REF!</definedName>
    <definedName name="BExD4H5GQWXBS6LUL3TSP36DVO38" localSheetId="10" hidden="1">'[3]AMI P &amp; L'!#REF!</definedName>
    <definedName name="BExD4H5GQWXBS6LUL3TSP36DVO38" localSheetId="9" hidden="1">'[3]AMI P &amp; L'!#REF!</definedName>
    <definedName name="BExD4H5GQWXBS6LUL3TSP36DVO38" localSheetId="14" hidden="1">'[3]AMI P &amp; L'!#REF!</definedName>
    <definedName name="BExD4H5GQWXBS6LUL3TSP36DVO38" localSheetId="16" hidden="1">'[3]AMI P &amp; L'!#REF!</definedName>
    <definedName name="BExD4H5GQWXBS6LUL3TSP36DVO38" localSheetId="5" hidden="1">'[3]AMI P &amp; L'!#REF!</definedName>
    <definedName name="BExD4H5GQWXBS6LUL3TSP36DVO38" localSheetId="8" hidden="1">'[3]AMI P &amp; L'!#REF!</definedName>
    <definedName name="BExD4H5GQWXBS6LUL3TSP36DVO38" localSheetId="17" hidden="1">'[3]AMI P &amp; L'!#REF!</definedName>
    <definedName name="BExD4H5GQWXBS6LUL3TSP36DVO38" localSheetId="6" hidden="1">'[3]AMI P &amp; L'!#REF!</definedName>
    <definedName name="BExD4H5GQWXBS6LUL3TSP36DVO38" localSheetId="1" hidden="1">'[3]AMI P &amp; L'!#REF!</definedName>
    <definedName name="BExD4H5GQWXBS6LUL3TSP36DVO38" localSheetId="12" hidden="1">'[3]AMI P &amp; L'!#REF!</definedName>
    <definedName name="BExD4H5GQWXBS6LUL3TSP36DVO38" localSheetId="4" hidden="1">'[3]AMI P &amp; L'!#REF!</definedName>
    <definedName name="BExD4H5GQWXBS6LUL3TSP36DVO38" localSheetId="13" hidden="1">'[3]AMI P &amp; L'!#REF!</definedName>
    <definedName name="BExD4H5GQWXBS6LUL3TSP36DVO38" localSheetId="18" hidden="1">'[3]AMI P &amp; L'!#REF!</definedName>
    <definedName name="BExD4H5GQWXBS6LUL3TSP36DVO38" hidden="1">'[3]AMI P &amp; L'!#REF!</definedName>
    <definedName name="BExD4IHX75GVFK6I80F7IR7955K1" hidden="1">'[4]Bud Mth'!$F$15</definedName>
    <definedName name="BExD4JJSS3QDBLABCJCHD45SRNPI" localSheetId="3" hidden="1">'[3]AMI P &amp; L'!#REF!</definedName>
    <definedName name="BExD4JJSS3QDBLABCJCHD45SRNPI" localSheetId="10" hidden="1">'[3]AMI P &amp; L'!#REF!</definedName>
    <definedName name="BExD4JJSS3QDBLABCJCHD45SRNPI" localSheetId="9" hidden="1">'[3]AMI P &amp; L'!#REF!</definedName>
    <definedName name="BExD4JJSS3QDBLABCJCHD45SRNPI" localSheetId="14" hidden="1">'[3]AMI P &amp; L'!#REF!</definedName>
    <definedName name="BExD4JJSS3QDBLABCJCHD45SRNPI" localSheetId="16" hidden="1">'[3]AMI P &amp; L'!#REF!</definedName>
    <definedName name="BExD4JJSS3QDBLABCJCHD45SRNPI" localSheetId="5" hidden="1">'[3]AMI P &amp; L'!#REF!</definedName>
    <definedName name="BExD4JJSS3QDBLABCJCHD45SRNPI" localSheetId="8" hidden="1">'[3]AMI P &amp; L'!#REF!</definedName>
    <definedName name="BExD4JJSS3QDBLABCJCHD45SRNPI" localSheetId="17" hidden="1">'[3]AMI P &amp; L'!#REF!</definedName>
    <definedName name="BExD4JJSS3QDBLABCJCHD45SRNPI" localSheetId="6" hidden="1">'[3]AMI P &amp; L'!#REF!</definedName>
    <definedName name="BExD4JJSS3QDBLABCJCHD45SRNPI" localSheetId="1" hidden="1">'[3]AMI P &amp; L'!#REF!</definedName>
    <definedName name="BExD4JJSS3QDBLABCJCHD45SRNPI" localSheetId="12" hidden="1">'[3]AMI P &amp; L'!#REF!</definedName>
    <definedName name="BExD4JJSS3QDBLABCJCHD45SRNPI" localSheetId="4" hidden="1">'[3]AMI P &amp; L'!#REF!</definedName>
    <definedName name="BExD4JJSS3QDBLABCJCHD45SRNPI" localSheetId="13" hidden="1">'[3]AMI P &amp; L'!#REF!</definedName>
    <definedName name="BExD4JJSS3QDBLABCJCHD45SRNPI" localSheetId="18" hidden="1">'[3]AMI P &amp; L'!#REF!</definedName>
    <definedName name="BExD4JJSS3QDBLABCJCHD45SRNPI" hidden="1">'[3]AMI P &amp; L'!#REF!</definedName>
    <definedName name="BExD4R1I0MKF033I5LPUYIMTZ6E8" localSheetId="3" hidden="1">'[3]AMI P &amp; L'!#REF!</definedName>
    <definedName name="BExD4R1I0MKF033I5LPUYIMTZ6E8" localSheetId="10" hidden="1">'[3]AMI P &amp; L'!#REF!</definedName>
    <definedName name="BExD4R1I0MKF033I5LPUYIMTZ6E8" localSheetId="9" hidden="1">'[3]AMI P &amp; L'!#REF!</definedName>
    <definedName name="BExD4R1I0MKF033I5LPUYIMTZ6E8" localSheetId="14" hidden="1">'[3]AMI P &amp; L'!#REF!</definedName>
    <definedName name="BExD4R1I0MKF033I5LPUYIMTZ6E8" localSheetId="16" hidden="1">'[3]AMI P &amp; L'!#REF!</definedName>
    <definedName name="BExD4R1I0MKF033I5LPUYIMTZ6E8" localSheetId="5" hidden="1">'[3]AMI P &amp; L'!#REF!</definedName>
    <definedName name="BExD4R1I0MKF033I5LPUYIMTZ6E8" localSheetId="8" hidden="1">'[3]AMI P &amp; L'!#REF!</definedName>
    <definedName name="BExD4R1I0MKF033I5LPUYIMTZ6E8" localSheetId="17" hidden="1">'[3]AMI P &amp; L'!#REF!</definedName>
    <definedName name="BExD4R1I0MKF033I5LPUYIMTZ6E8" localSheetId="6" hidden="1">'[3]AMI P &amp; L'!#REF!</definedName>
    <definedName name="BExD4R1I0MKF033I5LPUYIMTZ6E8" localSheetId="1" hidden="1">'[3]AMI P &amp; L'!#REF!</definedName>
    <definedName name="BExD4R1I0MKF033I5LPUYIMTZ6E8" localSheetId="12" hidden="1">'[3]AMI P &amp; L'!#REF!</definedName>
    <definedName name="BExD4R1I0MKF033I5LPUYIMTZ6E8" localSheetId="4" hidden="1">'[3]AMI P &amp; L'!#REF!</definedName>
    <definedName name="BExD4R1I0MKF033I5LPUYIMTZ6E8" localSheetId="13" hidden="1">'[3]AMI P &amp; L'!#REF!</definedName>
    <definedName name="BExD4R1I0MKF033I5LPUYIMTZ6E8" localSheetId="18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3" hidden="1">'[3]AMI P &amp; L'!#REF!</definedName>
    <definedName name="BExD623C9LRX18BE0W2V6SZLQUXX" localSheetId="10" hidden="1">'[3]AMI P &amp; L'!#REF!</definedName>
    <definedName name="BExD623C9LRX18BE0W2V6SZLQUXX" localSheetId="9" hidden="1">'[3]AMI P &amp; L'!#REF!</definedName>
    <definedName name="BExD623C9LRX18BE0W2V6SZLQUXX" localSheetId="14" hidden="1">'[3]AMI P &amp; L'!#REF!</definedName>
    <definedName name="BExD623C9LRX18BE0W2V6SZLQUXX" localSheetId="16" hidden="1">'[3]AMI P &amp; L'!#REF!</definedName>
    <definedName name="BExD623C9LRX18BE0W2V6SZLQUXX" localSheetId="5" hidden="1">'[3]AMI P &amp; L'!#REF!</definedName>
    <definedName name="BExD623C9LRX18BE0W2V6SZLQUXX" localSheetId="8" hidden="1">'[3]AMI P &amp; L'!#REF!</definedName>
    <definedName name="BExD623C9LRX18BE0W2V6SZLQUXX" localSheetId="17" hidden="1">'[3]AMI P &amp; L'!#REF!</definedName>
    <definedName name="BExD623C9LRX18BE0W2V6SZLQUXX" localSheetId="6" hidden="1">'[3]AMI P &amp; L'!#REF!</definedName>
    <definedName name="BExD623C9LRX18BE0W2V6SZLQUXX" localSheetId="1" hidden="1">'[3]AMI P &amp; L'!#REF!</definedName>
    <definedName name="BExD623C9LRX18BE0W2V6SZLQUXX" localSheetId="12" hidden="1">'[3]AMI P &amp; L'!#REF!</definedName>
    <definedName name="BExD623C9LRX18BE0W2V6SZLQUXX" localSheetId="4" hidden="1">'[3]AMI P &amp; L'!#REF!</definedName>
    <definedName name="BExD623C9LRX18BE0W2V6SZLQUXX" localSheetId="13" hidden="1">'[3]AMI P &amp; L'!#REF!</definedName>
    <definedName name="BExD623C9LRX18BE0W2V6SZLQUXX" localSheetId="18" hidden="1">'[3]AMI P &amp; L'!#REF!</definedName>
    <definedName name="BExD623C9LRX18BE0W2V6SZLQUXX" hidden="1">'[3]AMI P &amp; L'!#REF!</definedName>
    <definedName name="BExD6AC4VDV2QBVC73C49W2OU12I" localSheetId="3" hidden="1">#REF!</definedName>
    <definedName name="BExD6AC4VDV2QBVC73C49W2OU12I" localSheetId="10" hidden="1">#REF!</definedName>
    <definedName name="BExD6AC4VDV2QBVC73C49W2OU12I" localSheetId="9" hidden="1">#REF!</definedName>
    <definedName name="BExD6AC4VDV2QBVC73C49W2OU12I" localSheetId="14" hidden="1">#REF!</definedName>
    <definedName name="BExD6AC4VDV2QBVC73C49W2OU12I" localSheetId="16" hidden="1">#REF!</definedName>
    <definedName name="BExD6AC4VDV2QBVC73C49W2OU12I" localSheetId="5" hidden="1">#REF!</definedName>
    <definedName name="BExD6AC4VDV2QBVC73C49W2OU12I" localSheetId="8" hidden="1">#REF!</definedName>
    <definedName name="BExD6AC4VDV2QBVC73C49W2OU12I" localSheetId="17" hidden="1">#REF!</definedName>
    <definedName name="BExD6AC4VDV2QBVC73C49W2OU12I" localSheetId="6" hidden="1">#REF!</definedName>
    <definedName name="BExD6AC4VDV2QBVC73C49W2OU12I" localSheetId="1" hidden="1">#REF!</definedName>
    <definedName name="BExD6AC4VDV2QBVC73C49W2OU12I" localSheetId="12" hidden="1">#REF!</definedName>
    <definedName name="BExD6AC4VDV2QBVC73C49W2OU12I" localSheetId="4" hidden="1">#REF!</definedName>
    <definedName name="BExD6AC4VDV2QBVC73C49W2OU12I" localSheetId="13" hidden="1">#REF!</definedName>
    <definedName name="BExD6AC4VDV2QBVC73C49W2OU12I" localSheetId="18" hidden="1">#REF!</definedName>
    <definedName name="BExD6AC4VDV2QBVC73C49W2OU12I" hidden="1">#REF!</definedName>
    <definedName name="BExD6CQA7UMJBXV7AIFAIHUF2ICX" hidden="1">'[2]Reco Sheet for Fcast'!$F$9:$G$9</definedName>
    <definedName name="BExD6DS52K2CC3509UN77XBR0868" localSheetId="3" hidden="1">'[3]AMI P &amp; L'!#REF!</definedName>
    <definedName name="BExD6DS52K2CC3509UN77XBR0868" localSheetId="10" hidden="1">'[3]AMI P &amp; L'!#REF!</definedName>
    <definedName name="BExD6DS52K2CC3509UN77XBR0868" localSheetId="9" hidden="1">'[3]AMI P &amp; L'!#REF!</definedName>
    <definedName name="BExD6DS52K2CC3509UN77XBR0868" localSheetId="14" hidden="1">'[3]AMI P &amp; L'!#REF!</definedName>
    <definedName name="BExD6DS52K2CC3509UN77XBR0868" localSheetId="16" hidden="1">'[3]AMI P &amp; L'!#REF!</definedName>
    <definedName name="BExD6DS52K2CC3509UN77XBR0868" localSheetId="5" hidden="1">'[3]AMI P &amp; L'!#REF!</definedName>
    <definedName name="BExD6DS52K2CC3509UN77XBR0868" localSheetId="8" hidden="1">'[3]AMI P &amp; L'!#REF!</definedName>
    <definedName name="BExD6DS52K2CC3509UN77XBR0868" localSheetId="17" hidden="1">'[3]AMI P &amp; L'!#REF!</definedName>
    <definedName name="BExD6DS52K2CC3509UN77XBR0868" localSheetId="6" hidden="1">'[3]AMI P &amp; L'!#REF!</definedName>
    <definedName name="BExD6DS52K2CC3509UN77XBR0868" localSheetId="1" hidden="1">'[3]AMI P &amp; L'!#REF!</definedName>
    <definedName name="BExD6DS52K2CC3509UN77XBR0868" localSheetId="12" hidden="1">'[3]AMI P &amp; L'!#REF!</definedName>
    <definedName name="BExD6DS52K2CC3509UN77XBR0868" localSheetId="4" hidden="1">'[3]AMI P &amp; L'!#REF!</definedName>
    <definedName name="BExD6DS52K2CC3509UN77XBR0868" localSheetId="13" hidden="1">'[3]AMI P &amp; L'!#REF!</definedName>
    <definedName name="BExD6DS52K2CC3509UN77XBR0868" localSheetId="18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3" hidden="1">'[3]AMI P &amp; L'!#REF!</definedName>
    <definedName name="BExD6GMP0LK8WKVWMIT1NNH8CHLF" localSheetId="10" hidden="1">'[3]AMI P &amp; L'!#REF!</definedName>
    <definedName name="BExD6GMP0LK8WKVWMIT1NNH8CHLF" localSheetId="9" hidden="1">'[3]AMI P &amp; L'!#REF!</definedName>
    <definedName name="BExD6GMP0LK8WKVWMIT1NNH8CHLF" localSheetId="14" hidden="1">'[3]AMI P &amp; L'!#REF!</definedName>
    <definedName name="BExD6GMP0LK8WKVWMIT1NNH8CHLF" localSheetId="16" hidden="1">'[3]AMI P &amp; L'!#REF!</definedName>
    <definedName name="BExD6GMP0LK8WKVWMIT1NNH8CHLF" localSheetId="5" hidden="1">'[3]AMI P &amp; L'!#REF!</definedName>
    <definedName name="BExD6GMP0LK8WKVWMIT1NNH8CHLF" localSheetId="8" hidden="1">'[3]AMI P &amp; L'!#REF!</definedName>
    <definedName name="BExD6GMP0LK8WKVWMIT1NNH8CHLF" localSheetId="17" hidden="1">'[3]AMI P &amp; L'!#REF!</definedName>
    <definedName name="BExD6GMP0LK8WKVWMIT1NNH8CHLF" localSheetId="6" hidden="1">'[3]AMI P &amp; L'!#REF!</definedName>
    <definedName name="BExD6GMP0LK8WKVWMIT1NNH8CHLF" localSheetId="1" hidden="1">'[3]AMI P &amp; L'!#REF!</definedName>
    <definedName name="BExD6GMP0LK8WKVWMIT1NNH8CHLF" localSheetId="12" hidden="1">'[3]AMI P &amp; L'!#REF!</definedName>
    <definedName name="BExD6GMP0LK8WKVWMIT1NNH8CHLF" localSheetId="4" hidden="1">'[3]AMI P &amp; L'!#REF!</definedName>
    <definedName name="BExD6GMP0LK8WKVWMIT1NNH8CHLF" localSheetId="13" hidden="1">'[3]AMI P &amp; L'!#REF!</definedName>
    <definedName name="BExD6GMP0LK8WKVWMIT1NNH8CHLF" localSheetId="18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6HTUMONFBQHM7Y5UW4DPHU7X" hidden="1">'[4]Bud Mth'!$F$7:$G$7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3" hidden="1">'[3]AMI P &amp; L'!#REF!</definedName>
    <definedName name="BExD7GAIGULTB3YHM1OS9RBQOTEC" localSheetId="10" hidden="1">'[3]AMI P &amp; L'!#REF!</definedName>
    <definedName name="BExD7GAIGULTB3YHM1OS9RBQOTEC" localSheetId="9" hidden="1">'[3]AMI P &amp; L'!#REF!</definedName>
    <definedName name="BExD7GAIGULTB3YHM1OS9RBQOTEC" localSheetId="14" hidden="1">'[3]AMI P &amp; L'!#REF!</definedName>
    <definedName name="BExD7GAIGULTB3YHM1OS9RBQOTEC" localSheetId="16" hidden="1">'[3]AMI P &amp; L'!#REF!</definedName>
    <definedName name="BExD7GAIGULTB3YHM1OS9RBQOTEC" localSheetId="5" hidden="1">'[3]AMI P &amp; L'!#REF!</definedName>
    <definedName name="BExD7GAIGULTB3YHM1OS9RBQOTEC" localSheetId="8" hidden="1">'[3]AMI P &amp; L'!#REF!</definedName>
    <definedName name="BExD7GAIGULTB3YHM1OS9RBQOTEC" localSheetId="17" hidden="1">'[3]AMI P &amp; L'!#REF!</definedName>
    <definedName name="BExD7GAIGULTB3YHM1OS9RBQOTEC" localSheetId="6" hidden="1">'[3]AMI P &amp; L'!#REF!</definedName>
    <definedName name="BExD7GAIGULTB3YHM1OS9RBQOTEC" localSheetId="1" hidden="1">'[3]AMI P &amp; L'!#REF!</definedName>
    <definedName name="BExD7GAIGULTB3YHM1OS9RBQOTEC" localSheetId="12" hidden="1">'[3]AMI P &amp; L'!#REF!</definedName>
    <definedName name="BExD7GAIGULTB3YHM1OS9RBQOTEC" localSheetId="4" hidden="1">'[3]AMI P &amp; L'!#REF!</definedName>
    <definedName name="BExD7GAIGULTB3YHM1OS9RBQOTEC" localSheetId="13" hidden="1">'[3]AMI P &amp; L'!#REF!</definedName>
    <definedName name="BExD7GAIGULTB3YHM1OS9RBQOTEC" localSheetId="18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L7NW9EKGU5ITCE4VJZ2N5W" hidden="1">'[4]Bud Mth'!$F$9:$G$9</definedName>
    <definedName name="BExD7JQOJ35HGL8U2OCEI2P2JT7I" localSheetId="3" hidden="1">'[3]AMI P &amp; L'!#REF!</definedName>
    <definedName name="BExD7JQOJ35HGL8U2OCEI2P2JT7I" localSheetId="10" hidden="1">'[3]AMI P &amp; L'!#REF!</definedName>
    <definedName name="BExD7JQOJ35HGL8U2OCEI2P2JT7I" localSheetId="9" hidden="1">'[3]AMI P &amp; L'!#REF!</definedName>
    <definedName name="BExD7JQOJ35HGL8U2OCEI2P2JT7I" localSheetId="14" hidden="1">'[3]AMI P &amp; L'!#REF!</definedName>
    <definedName name="BExD7JQOJ35HGL8U2OCEI2P2JT7I" localSheetId="16" hidden="1">'[3]AMI P &amp; L'!#REF!</definedName>
    <definedName name="BExD7JQOJ35HGL8U2OCEI2P2JT7I" localSheetId="5" hidden="1">'[3]AMI P &amp; L'!#REF!</definedName>
    <definedName name="BExD7JQOJ35HGL8U2OCEI2P2JT7I" localSheetId="8" hidden="1">'[3]AMI P &amp; L'!#REF!</definedName>
    <definedName name="BExD7JQOJ35HGL8U2OCEI2P2JT7I" localSheetId="17" hidden="1">'[3]AMI P &amp; L'!#REF!</definedName>
    <definedName name="BExD7JQOJ35HGL8U2OCEI2P2JT7I" localSheetId="6" hidden="1">'[3]AMI P &amp; L'!#REF!</definedName>
    <definedName name="BExD7JQOJ35HGL8U2OCEI2P2JT7I" localSheetId="1" hidden="1">'[3]AMI P &amp; L'!#REF!</definedName>
    <definedName name="BExD7JQOJ35HGL8U2OCEI2P2JT7I" localSheetId="12" hidden="1">'[3]AMI P &amp; L'!#REF!</definedName>
    <definedName name="BExD7JQOJ35HGL8U2OCEI2P2JT7I" localSheetId="4" hidden="1">'[3]AMI P &amp; L'!#REF!</definedName>
    <definedName name="BExD7JQOJ35HGL8U2OCEI2P2JT7I" localSheetId="13" hidden="1">'[3]AMI P &amp; L'!#REF!</definedName>
    <definedName name="BExD7JQOJ35HGL8U2OCEI2P2JT7I" localSheetId="18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3" hidden="1">'[3]AMI P &amp; L'!#REF!</definedName>
    <definedName name="BExD8OCLZMFN5K3VZYI4Q4ITVKUA" localSheetId="10" hidden="1">'[3]AMI P &amp; L'!#REF!</definedName>
    <definedName name="BExD8OCLZMFN5K3VZYI4Q4ITVKUA" localSheetId="9" hidden="1">'[3]AMI P &amp; L'!#REF!</definedName>
    <definedName name="BExD8OCLZMFN5K3VZYI4Q4ITVKUA" localSheetId="14" hidden="1">'[3]AMI P &amp; L'!#REF!</definedName>
    <definedName name="BExD8OCLZMFN5K3VZYI4Q4ITVKUA" localSheetId="16" hidden="1">'[3]AMI P &amp; L'!#REF!</definedName>
    <definedName name="BExD8OCLZMFN5K3VZYI4Q4ITVKUA" localSheetId="5" hidden="1">'[3]AMI P &amp; L'!#REF!</definedName>
    <definedName name="BExD8OCLZMFN5K3VZYI4Q4ITVKUA" localSheetId="8" hidden="1">'[3]AMI P &amp; L'!#REF!</definedName>
    <definedName name="BExD8OCLZMFN5K3VZYI4Q4ITVKUA" localSheetId="17" hidden="1">'[3]AMI P &amp; L'!#REF!</definedName>
    <definedName name="BExD8OCLZMFN5K3VZYI4Q4ITVKUA" localSheetId="6" hidden="1">'[3]AMI P &amp; L'!#REF!</definedName>
    <definedName name="BExD8OCLZMFN5K3VZYI4Q4ITVKUA" localSheetId="1" hidden="1">'[3]AMI P &amp; L'!#REF!</definedName>
    <definedName name="BExD8OCLZMFN5K3VZYI4Q4ITVKUA" localSheetId="12" hidden="1">'[3]AMI P &amp; L'!#REF!</definedName>
    <definedName name="BExD8OCLZMFN5K3VZYI4Q4ITVKUA" localSheetId="4" hidden="1">'[3]AMI P &amp; L'!#REF!</definedName>
    <definedName name="BExD8OCLZMFN5K3VZYI4Q4ITVKUA" localSheetId="13" hidden="1">'[3]AMI P &amp; L'!#REF!</definedName>
    <definedName name="BExD8OCLZMFN5K3VZYI4Q4ITVKUA" localSheetId="18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G2K962VNWXDAYQ4EXMJHEX1" localSheetId="3" hidden="1">#REF!</definedName>
    <definedName name="BExD9G2K962VNWXDAYQ4EXMJHEX1" localSheetId="10" hidden="1">#REF!</definedName>
    <definedName name="BExD9G2K962VNWXDAYQ4EXMJHEX1" localSheetId="9" hidden="1">#REF!</definedName>
    <definedName name="BExD9G2K962VNWXDAYQ4EXMJHEX1" localSheetId="14" hidden="1">#REF!</definedName>
    <definedName name="BExD9G2K962VNWXDAYQ4EXMJHEX1" localSheetId="16" hidden="1">#REF!</definedName>
    <definedName name="BExD9G2K962VNWXDAYQ4EXMJHEX1" localSheetId="5" hidden="1">#REF!</definedName>
    <definedName name="BExD9G2K962VNWXDAYQ4EXMJHEX1" localSheetId="8" hidden="1">#REF!</definedName>
    <definedName name="BExD9G2K962VNWXDAYQ4EXMJHEX1" localSheetId="17" hidden="1">#REF!</definedName>
    <definedName name="BExD9G2K962VNWXDAYQ4EXMJHEX1" localSheetId="6" hidden="1">#REF!</definedName>
    <definedName name="BExD9G2K962VNWXDAYQ4EXMJHEX1" localSheetId="1" hidden="1">#REF!</definedName>
    <definedName name="BExD9G2K962VNWXDAYQ4EXMJHEX1" localSheetId="12" hidden="1">#REF!</definedName>
    <definedName name="BExD9G2K962VNWXDAYQ4EXMJHEX1" localSheetId="4" hidden="1">#REF!</definedName>
    <definedName name="BExD9G2K962VNWXDAYQ4EXMJHEX1" localSheetId="13" hidden="1">#REF!</definedName>
    <definedName name="BExD9G2K962VNWXDAYQ4EXMJHEX1" localSheetId="18" hidden="1">#REF!</definedName>
    <definedName name="BExD9G2K962VNWXDAYQ4EXMJHEX1" hidden="1">#REF!</definedName>
    <definedName name="BExD9GO5JA4ADLQH22ZFJKY2FEAV" localSheetId="3" hidden="1">#REF!</definedName>
    <definedName name="BExD9GO5JA4ADLQH22ZFJKY2FEAV" localSheetId="10" hidden="1">#REF!</definedName>
    <definedName name="BExD9GO5JA4ADLQH22ZFJKY2FEAV" localSheetId="9" hidden="1">#REF!</definedName>
    <definedName name="BExD9GO5JA4ADLQH22ZFJKY2FEAV" localSheetId="14" hidden="1">#REF!</definedName>
    <definedName name="BExD9GO5JA4ADLQH22ZFJKY2FEAV" localSheetId="16" hidden="1">#REF!</definedName>
    <definedName name="BExD9GO5JA4ADLQH22ZFJKY2FEAV" localSheetId="5" hidden="1">#REF!</definedName>
    <definedName name="BExD9GO5JA4ADLQH22ZFJKY2FEAV" localSheetId="8" hidden="1">#REF!</definedName>
    <definedName name="BExD9GO5JA4ADLQH22ZFJKY2FEAV" localSheetId="17" hidden="1">#REF!</definedName>
    <definedName name="BExD9GO5JA4ADLQH22ZFJKY2FEAV" localSheetId="6" hidden="1">#REF!</definedName>
    <definedName name="BExD9GO5JA4ADLQH22ZFJKY2FEAV" localSheetId="1" hidden="1">#REF!</definedName>
    <definedName name="BExD9GO5JA4ADLQH22ZFJKY2FEAV" localSheetId="12" hidden="1">#REF!</definedName>
    <definedName name="BExD9GO5JA4ADLQH22ZFJKY2FEAV" localSheetId="4" hidden="1">#REF!</definedName>
    <definedName name="BExD9GO5JA4ADLQH22ZFJKY2FEAV" localSheetId="13" hidden="1">#REF!</definedName>
    <definedName name="BExD9GO5JA4ADLQH22ZFJKY2FEAV" localSheetId="18" hidden="1">#REF!</definedName>
    <definedName name="BExD9GO5JA4ADLQH22ZFJKY2FEAV" hidden="1">#REF!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9W3W06TDDVRN5CJ260FOF5ZL" localSheetId="3" hidden="1">#REF!</definedName>
    <definedName name="BExD9W3W06TDDVRN5CJ260FOF5ZL" localSheetId="10" hidden="1">#REF!</definedName>
    <definedName name="BExD9W3W06TDDVRN5CJ260FOF5ZL" localSheetId="9" hidden="1">#REF!</definedName>
    <definedName name="BExD9W3W06TDDVRN5CJ260FOF5ZL" localSheetId="14" hidden="1">#REF!</definedName>
    <definedName name="BExD9W3W06TDDVRN5CJ260FOF5ZL" localSheetId="16" hidden="1">#REF!</definedName>
    <definedName name="BExD9W3W06TDDVRN5CJ260FOF5ZL" localSheetId="5" hidden="1">#REF!</definedName>
    <definedName name="BExD9W3W06TDDVRN5CJ260FOF5ZL" localSheetId="8" hidden="1">#REF!</definedName>
    <definedName name="BExD9W3W06TDDVRN5CJ260FOF5ZL" localSheetId="17" hidden="1">#REF!</definedName>
    <definedName name="BExD9W3W06TDDVRN5CJ260FOF5ZL" localSheetId="6" hidden="1">#REF!</definedName>
    <definedName name="BExD9W3W06TDDVRN5CJ260FOF5ZL" localSheetId="1" hidden="1">#REF!</definedName>
    <definedName name="BExD9W3W06TDDVRN5CJ260FOF5ZL" localSheetId="12" hidden="1">#REF!</definedName>
    <definedName name="BExD9W3W06TDDVRN5CJ260FOF5ZL" localSheetId="4" hidden="1">#REF!</definedName>
    <definedName name="BExD9W3W06TDDVRN5CJ260FOF5ZL" localSheetId="13" hidden="1">#REF!</definedName>
    <definedName name="BExD9W3W06TDDVRN5CJ260FOF5ZL" localSheetId="18" hidden="1">#REF!</definedName>
    <definedName name="BExD9W3W06TDDVRN5CJ260FOF5ZL" hidden="1">#REF!</definedName>
    <definedName name="BExDA6LD9061UULVKUUI4QP8SK13" hidden="1">'[2]Reco Sheet for Fcast'!$I$11:$J$11</definedName>
    <definedName name="BExDAGMVMNLQ6QXASB9R6D8DIT12" hidden="1">'[2]Reco Sheet for Fcast'!$F$6:$G$6</definedName>
    <definedName name="BExDAL4R440JG0CQM6QZM9CCATO7" hidden="1">'[4]Bud Mth'!$G$2:$H$2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3" hidden="1">'[3]AMI P &amp; L'!#REF!</definedName>
    <definedName name="BExDBQXTJ9F9DE7FNTJCL0LMOJ21" localSheetId="10" hidden="1">'[3]AMI P &amp; L'!#REF!</definedName>
    <definedName name="BExDBQXTJ9F9DE7FNTJCL0LMOJ21" localSheetId="9" hidden="1">'[3]AMI P &amp; L'!#REF!</definedName>
    <definedName name="BExDBQXTJ9F9DE7FNTJCL0LMOJ21" localSheetId="14" hidden="1">'[3]AMI P &amp; L'!#REF!</definedName>
    <definedName name="BExDBQXTJ9F9DE7FNTJCL0LMOJ21" localSheetId="16" hidden="1">'[3]AMI P &amp; L'!#REF!</definedName>
    <definedName name="BExDBQXTJ9F9DE7FNTJCL0LMOJ21" localSheetId="5" hidden="1">'[3]AMI P &amp; L'!#REF!</definedName>
    <definedName name="BExDBQXTJ9F9DE7FNTJCL0LMOJ21" localSheetId="8" hidden="1">'[3]AMI P &amp; L'!#REF!</definedName>
    <definedName name="BExDBQXTJ9F9DE7FNTJCL0LMOJ21" localSheetId="17" hidden="1">'[3]AMI P &amp; L'!#REF!</definedName>
    <definedName name="BExDBQXTJ9F9DE7FNTJCL0LMOJ21" localSheetId="6" hidden="1">'[3]AMI P &amp; L'!#REF!</definedName>
    <definedName name="BExDBQXTJ9F9DE7FNTJCL0LMOJ21" localSheetId="1" hidden="1">'[3]AMI P &amp; L'!#REF!</definedName>
    <definedName name="BExDBQXTJ9F9DE7FNTJCL0LMOJ21" localSheetId="12" hidden="1">'[3]AMI P &amp; L'!#REF!</definedName>
    <definedName name="BExDBQXTJ9F9DE7FNTJCL0LMOJ21" localSheetId="4" hidden="1">'[3]AMI P &amp; L'!#REF!</definedName>
    <definedName name="BExDBQXTJ9F9DE7FNTJCL0LMOJ21" localSheetId="13" hidden="1">'[3]AMI P &amp; L'!#REF!</definedName>
    <definedName name="BExDBQXTJ9F9DE7FNTJCL0LMOJ21" localSheetId="18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NR8MCJOVBYLHQOJ4XC4TSDLT" localSheetId="3" hidden="1">'[5]Capital orders'!#REF!</definedName>
    <definedName name="BExENR8MCJOVBYLHQOJ4XC4TSDLT" localSheetId="10" hidden="1">'[5]Capital orders'!#REF!</definedName>
    <definedName name="BExENR8MCJOVBYLHQOJ4XC4TSDLT" localSheetId="9" hidden="1">'[5]Capital orders'!#REF!</definedName>
    <definedName name="BExENR8MCJOVBYLHQOJ4XC4TSDLT" localSheetId="14" hidden="1">'[5]Capital orders'!#REF!</definedName>
    <definedName name="BExENR8MCJOVBYLHQOJ4XC4TSDLT" localSheetId="16" hidden="1">'[5]Capital orders'!#REF!</definedName>
    <definedName name="BExENR8MCJOVBYLHQOJ4XC4TSDLT" localSheetId="5" hidden="1">'[5]Capital orders'!#REF!</definedName>
    <definedName name="BExENR8MCJOVBYLHQOJ4XC4TSDLT" localSheetId="8" hidden="1">'[5]Capital orders'!#REF!</definedName>
    <definedName name="BExENR8MCJOVBYLHQOJ4XC4TSDLT" localSheetId="17" hidden="1">'[5]Capital orders'!#REF!</definedName>
    <definedName name="BExENR8MCJOVBYLHQOJ4XC4TSDLT" localSheetId="6" hidden="1">'[5]Capital orders'!#REF!</definedName>
    <definedName name="BExENR8MCJOVBYLHQOJ4XC4TSDLT" localSheetId="1" hidden="1">'[5]Capital orders'!#REF!</definedName>
    <definedName name="BExENR8MCJOVBYLHQOJ4XC4TSDLT" localSheetId="12" hidden="1">'[5]Capital orders'!#REF!</definedName>
    <definedName name="BExENR8MCJOVBYLHQOJ4XC4TSDLT" localSheetId="4" hidden="1">'[5]Capital orders'!#REF!</definedName>
    <definedName name="BExENR8MCJOVBYLHQOJ4XC4TSDLT" localSheetId="13" hidden="1">'[5]Capital orders'!#REF!</definedName>
    <definedName name="BExENR8MCJOVBYLHQOJ4XC4TSDLT" localSheetId="18" hidden="1">'[5]Capital orders'!#REF!</definedName>
    <definedName name="BExENR8MCJOVBYLHQOJ4XC4TSDLT" hidden="1">'[5]Capital orders'!#REF!</definedName>
    <definedName name="BExEO387TMFDZIZYFA14K98OH5YE" localSheetId="3" hidden="1">#REF!</definedName>
    <definedName name="BExEO387TMFDZIZYFA14K98OH5YE" localSheetId="10" hidden="1">#REF!</definedName>
    <definedName name="BExEO387TMFDZIZYFA14K98OH5YE" localSheetId="9" hidden="1">#REF!</definedName>
    <definedName name="BExEO387TMFDZIZYFA14K98OH5YE" localSheetId="14" hidden="1">#REF!</definedName>
    <definedName name="BExEO387TMFDZIZYFA14K98OH5YE" localSheetId="16" hidden="1">#REF!</definedName>
    <definedName name="BExEO387TMFDZIZYFA14K98OH5YE" localSheetId="5" hidden="1">#REF!</definedName>
    <definedName name="BExEO387TMFDZIZYFA14K98OH5YE" localSheetId="8" hidden="1">#REF!</definedName>
    <definedName name="BExEO387TMFDZIZYFA14K98OH5YE" localSheetId="17" hidden="1">#REF!</definedName>
    <definedName name="BExEO387TMFDZIZYFA14K98OH5YE" localSheetId="6" hidden="1">#REF!</definedName>
    <definedName name="BExEO387TMFDZIZYFA14K98OH5YE" localSheetId="1" hidden="1">#REF!</definedName>
    <definedName name="BExEO387TMFDZIZYFA14K98OH5YE" localSheetId="12" hidden="1">#REF!</definedName>
    <definedName name="BExEO387TMFDZIZYFA14K98OH5YE" localSheetId="4" hidden="1">#REF!</definedName>
    <definedName name="BExEO387TMFDZIZYFA14K98OH5YE" localSheetId="13" hidden="1">#REF!</definedName>
    <definedName name="BExEO387TMFDZIZYFA14K98OH5YE" localSheetId="18" hidden="1">#REF!</definedName>
    <definedName name="BExEO387TMFDZIZYFA14K98OH5YE" hidden="1">#REF!</definedName>
    <definedName name="BExEOBX3WECDMYCV9RLN49APTXMM" hidden="1">'[2]Reco Sheet for Fcast'!$I$7:$J$7</definedName>
    <definedName name="BExEPN9VIYI0FVL0HLZQXJFO6TT0" hidden="1">'[2]Reco Sheet for Fcast'!$H$2:$I$2</definedName>
    <definedName name="BExEPORSQ4BZ1T2NCGKIGLY1D19M" localSheetId="3" hidden="1">#REF!</definedName>
    <definedName name="BExEPORSQ4BZ1T2NCGKIGLY1D19M" localSheetId="10" hidden="1">#REF!</definedName>
    <definedName name="BExEPORSQ4BZ1T2NCGKIGLY1D19M" localSheetId="9" hidden="1">#REF!</definedName>
    <definedName name="BExEPORSQ4BZ1T2NCGKIGLY1D19M" localSheetId="14" hidden="1">#REF!</definedName>
    <definedName name="BExEPORSQ4BZ1T2NCGKIGLY1D19M" localSheetId="16" hidden="1">#REF!</definedName>
    <definedName name="BExEPORSQ4BZ1T2NCGKIGLY1D19M" localSheetId="5" hidden="1">#REF!</definedName>
    <definedName name="BExEPORSQ4BZ1T2NCGKIGLY1D19M" localSheetId="8" hidden="1">#REF!</definedName>
    <definedName name="BExEPORSQ4BZ1T2NCGKIGLY1D19M" localSheetId="17" hidden="1">#REF!</definedName>
    <definedName name="BExEPORSQ4BZ1T2NCGKIGLY1D19M" localSheetId="6" hidden="1">#REF!</definedName>
    <definedName name="BExEPORSQ4BZ1T2NCGKIGLY1D19M" localSheetId="1" hidden="1">#REF!</definedName>
    <definedName name="BExEPORSQ4BZ1T2NCGKIGLY1D19M" localSheetId="12" hidden="1">#REF!</definedName>
    <definedName name="BExEPORSQ4BZ1T2NCGKIGLY1D19M" localSheetId="4" hidden="1">#REF!</definedName>
    <definedName name="BExEPORSQ4BZ1T2NCGKIGLY1D19M" localSheetId="13" hidden="1">#REF!</definedName>
    <definedName name="BExEPORSQ4BZ1T2NCGKIGLY1D19M" localSheetId="18" hidden="1">#REF!</definedName>
    <definedName name="BExEPORSQ4BZ1T2NCGKIGLY1D19M" hidden="1">#REF!</definedName>
    <definedName name="BExEPYT6VDSMR8MU2341Q5GM2Y9V" hidden="1">'[2]Reco Sheet for Fcast'!$K$2</definedName>
    <definedName name="BExEQ1YK2GGF3PCQ5YXT4E5L9FQG" localSheetId="3" hidden="1">#REF!</definedName>
    <definedName name="BExEQ1YK2GGF3PCQ5YXT4E5L9FQG" localSheetId="10" hidden="1">#REF!</definedName>
    <definedName name="BExEQ1YK2GGF3PCQ5YXT4E5L9FQG" localSheetId="9" hidden="1">#REF!</definedName>
    <definedName name="BExEQ1YK2GGF3PCQ5YXT4E5L9FQG" localSheetId="14" hidden="1">#REF!</definedName>
    <definedName name="BExEQ1YK2GGF3PCQ5YXT4E5L9FQG" localSheetId="16" hidden="1">#REF!</definedName>
    <definedName name="BExEQ1YK2GGF3PCQ5YXT4E5L9FQG" localSheetId="5" hidden="1">#REF!</definedName>
    <definedName name="BExEQ1YK2GGF3PCQ5YXT4E5L9FQG" localSheetId="8" hidden="1">#REF!</definedName>
    <definedName name="BExEQ1YK2GGF3PCQ5YXT4E5L9FQG" localSheetId="17" hidden="1">#REF!</definedName>
    <definedName name="BExEQ1YK2GGF3PCQ5YXT4E5L9FQG" localSheetId="6" hidden="1">#REF!</definedName>
    <definedName name="BExEQ1YK2GGF3PCQ5YXT4E5L9FQG" localSheetId="1" hidden="1">#REF!</definedName>
    <definedName name="BExEQ1YK2GGF3PCQ5YXT4E5L9FQG" localSheetId="12" hidden="1">#REF!</definedName>
    <definedName name="BExEQ1YK2GGF3PCQ5YXT4E5L9FQG" localSheetId="4" hidden="1">#REF!</definedName>
    <definedName name="BExEQ1YK2GGF3PCQ5YXT4E5L9FQG" localSheetId="13" hidden="1">#REF!</definedName>
    <definedName name="BExEQ1YK2GGF3PCQ5YXT4E5L9FQG" localSheetId="18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3" hidden="1">'[3]AMI P &amp; L'!#REF!</definedName>
    <definedName name="BExEQB8ZWXO6IIGOEPWTLOJGE2NR" localSheetId="10" hidden="1">'[3]AMI P &amp; L'!#REF!</definedName>
    <definedName name="BExEQB8ZWXO6IIGOEPWTLOJGE2NR" localSheetId="9" hidden="1">'[3]AMI P &amp; L'!#REF!</definedName>
    <definedName name="BExEQB8ZWXO6IIGOEPWTLOJGE2NR" localSheetId="14" hidden="1">'[3]AMI P &amp; L'!#REF!</definedName>
    <definedName name="BExEQB8ZWXO6IIGOEPWTLOJGE2NR" localSheetId="16" hidden="1">'[3]AMI P &amp; L'!#REF!</definedName>
    <definedName name="BExEQB8ZWXO6IIGOEPWTLOJGE2NR" localSheetId="5" hidden="1">'[3]AMI P &amp; L'!#REF!</definedName>
    <definedName name="BExEQB8ZWXO6IIGOEPWTLOJGE2NR" localSheetId="8" hidden="1">'[3]AMI P &amp; L'!#REF!</definedName>
    <definedName name="BExEQB8ZWXO6IIGOEPWTLOJGE2NR" localSheetId="17" hidden="1">'[3]AMI P &amp; L'!#REF!</definedName>
    <definedName name="BExEQB8ZWXO6IIGOEPWTLOJGE2NR" localSheetId="6" hidden="1">'[3]AMI P &amp; L'!#REF!</definedName>
    <definedName name="BExEQB8ZWXO6IIGOEPWTLOJGE2NR" localSheetId="1" hidden="1">'[3]AMI P &amp; L'!#REF!</definedName>
    <definedName name="BExEQB8ZWXO6IIGOEPWTLOJGE2NR" localSheetId="12" hidden="1">'[3]AMI P &amp; L'!#REF!</definedName>
    <definedName name="BExEQB8ZWXO6IIGOEPWTLOJGE2NR" localSheetId="4" hidden="1">'[3]AMI P &amp; L'!#REF!</definedName>
    <definedName name="BExEQB8ZWXO6IIGOEPWTLOJGE2NR" localSheetId="13" hidden="1">'[3]AMI P &amp; L'!#REF!</definedName>
    <definedName name="BExEQB8ZWXO6IIGOEPWTLOJGE2NR" localSheetId="18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IFTE4JRQ7F1T7L9IE3W0TEB" localSheetId="3" hidden="1">#REF!</definedName>
    <definedName name="BExEQIFTE4JRQ7F1T7L9IE3W0TEB" localSheetId="10" hidden="1">#REF!</definedName>
    <definedName name="BExEQIFTE4JRQ7F1T7L9IE3W0TEB" localSheetId="9" hidden="1">#REF!</definedName>
    <definedName name="BExEQIFTE4JRQ7F1T7L9IE3W0TEB" localSheetId="14" hidden="1">#REF!</definedName>
    <definedName name="BExEQIFTE4JRQ7F1T7L9IE3W0TEB" localSheetId="16" hidden="1">#REF!</definedName>
    <definedName name="BExEQIFTE4JRQ7F1T7L9IE3W0TEB" localSheetId="5" hidden="1">#REF!</definedName>
    <definedName name="BExEQIFTE4JRQ7F1T7L9IE3W0TEB" localSheetId="8" hidden="1">#REF!</definedName>
    <definedName name="BExEQIFTE4JRQ7F1T7L9IE3W0TEB" localSheetId="17" hidden="1">#REF!</definedName>
    <definedName name="BExEQIFTE4JRQ7F1T7L9IE3W0TEB" localSheetId="6" hidden="1">#REF!</definedName>
    <definedName name="BExEQIFTE4JRQ7F1T7L9IE3W0TEB" localSheetId="1" hidden="1">#REF!</definedName>
    <definedName name="BExEQIFTE4JRQ7F1T7L9IE3W0TEB" localSheetId="12" hidden="1">#REF!</definedName>
    <definedName name="BExEQIFTE4JRQ7F1T7L9IE3W0TEB" localSheetId="4" hidden="1">#REF!</definedName>
    <definedName name="BExEQIFTE4JRQ7F1T7L9IE3W0TEB" localSheetId="13" hidden="1">#REF!</definedName>
    <definedName name="BExEQIFTE4JRQ7F1T7L9IE3W0TEB" localSheetId="18" hidden="1">#REF!</definedName>
    <definedName name="BExEQIFTE4JRQ7F1T7L9IE3W0TEB" hidden="1">#REF!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3" hidden="1">'[3]AMI P &amp; L'!#REF!</definedName>
    <definedName name="BExERSANFNM1O7T65PC5MJ301YET" localSheetId="10" hidden="1">'[3]AMI P &amp; L'!#REF!</definedName>
    <definedName name="BExERSANFNM1O7T65PC5MJ301YET" localSheetId="9" hidden="1">'[3]AMI P &amp; L'!#REF!</definedName>
    <definedName name="BExERSANFNM1O7T65PC5MJ301YET" localSheetId="14" hidden="1">'[3]AMI P &amp; L'!#REF!</definedName>
    <definedName name="BExERSANFNM1O7T65PC5MJ301YET" localSheetId="16" hidden="1">'[3]AMI P &amp; L'!#REF!</definedName>
    <definedName name="BExERSANFNM1O7T65PC5MJ301YET" localSheetId="5" hidden="1">'[3]AMI P &amp; L'!#REF!</definedName>
    <definedName name="BExERSANFNM1O7T65PC5MJ301YET" localSheetId="8" hidden="1">'[3]AMI P &amp; L'!#REF!</definedName>
    <definedName name="BExERSANFNM1O7T65PC5MJ301YET" localSheetId="17" hidden="1">'[3]AMI P &amp; L'!#REF!</definedName>
    <definedName name="BExERSANFNM1O7T65PC5MJ301YET" localSheetId="6" hidden="1">'[3]AMI P &amp; L'!#REF!</definedName>
    <definedName name="BExERSANFNM1O7T65PC5MJ301YET" localSheetId="1" hidden="1">'[3]AMI P &amp; L'!#REF!</definedName>
    <definedName name="BExERSANFNM1O7T65PC5MJ301YET" localSheetId="12" hidden="1">'[3]AMI P &amp; L'!#REF!</definedName>
    <definedName name="BExERSANFNM1O7T65PC5MJ301YET" localSheetId="4" hidden="1">'[3]AMI P &amp; L'!#REF!</definedName>
    <definedName name="BExERSANFNM1O7T65PC5MJ301YET" localSheetId="13" hidden="1">'[3]AMI P &amp; L'!#REF!</definedName>
    <definedName name="BExERSANFNM1O7T65PC5MJ301YET" localSheetId="18" hidden="1">'[3]AMI P &amp; L'!#REF!</definedName>
    <definedName name="BExERSANFNM1O7T65PC5MJ301YET" hidden="1">'[3]AMI P &amp; L'!#REF!</definedName>
    <definedName name="BExERWCEBKQRYWRQLYJ4UCMMKTHG" localSheetId="3" hidden="1">'[3]AMI P &amp; L'!#REF!</definedName>
    <definedName name="BExERWCEBKQRYWRQLYJ4UCMMKTHG" localSheetId="10" hidden="1">'[3]AMI P &amp; L'!#REF!</definedName>
    <definedName name="BExERWCEBKQRYWRQLYJ4UCMMKTHG" localSheetId="9" hidden="1">'[3]AMI P &amp; L'!#REF!</definedName>
    <definedName name="BExERWCEBKQRYWRQLYJ4UCMMKTHG" localSheetId="14" hidden="1">'[3]AMI P &amp; L'!#REF!</definedName>
    <definedName name="BExERWCEBKQRYWRQLYJ4UCMMKTHG" localSheetId="16" hidden="1">'[3]AMI P &amp; L'!#REF!</definedName>
    <definedName name="BExERWCEBKQRYWRQLYJ4UCMMKTHG" localSheetId="5" hidden="1">'[3]AMI P &amp; L'!#REF!</definedName>
    <definedName name="BExERWCEBKQRYWRQLYJ4UCMMKTHG" localSheetId="8" hidden="1">'[3]AMI P &amp; L'!#REF!</definedName>
    <definedName name="BExERWCEBKQRYWRQLYJ4UCMMKTHG" localSheetId="17" hidden="1">'[3]AMI P &amp; L'!#REF!</definedName>
    <definedName name="BExERWCEBKQRYWRQLYJ4UCMMKTHG" localSheetId="6" hidden="1">'[3]AMI P &amp; L'!#REF!</definedName>
    <definedName name="BExERWCEBKQRYWRQLYJ4UCMMKTHG" localSheetId="1" hidden="1">'[3]AMI P &amp; L'!#REF!</definedName>
    <definedName name="BExERWCEBKQRYWRQLYJ4UCMMKTHG" localSheetId="12" hidden="1">'[3]AMI P &amp; L'!#REF!</definedName>
    <definedName name="BExERWCEBKQRYWRQLYJ4UCMMKTHG" localSheetId="4" hidden="1">'[3]AMI P &amp; L'!#REF!</definedName>
    <definedName name="BExERWCEBKQRYWRQLYJ4UCMMKTHG" localSheetId="13" hidden="1">'[3]AMI P &amp; L'!#REF!</definedName>
    <definedName name="BExERWCEBKQRYWRQLYJ4UCMMKTHG" localSheetId="18" hidden="1">'[3]AMI P &amp; L'!#REF!</definedName>
    <definedName name="BExERWCEBKQRYWRQLYJ4UCMMKTHG" hidden="1">'[3]AMI P &amp; L'!#REF!</definedName>
    <definedName name="BExERX39X2B577E8G980B6146MR4" hidden="1">'[4]Bud Mth'!$F$10:$G$10</definedName>
    <definedName name="BExES44RHHDL3V7FLV6M20834WF1" hidden="1">'[2]Reco Sheet for Fcast'!$I$8:$J$8</definedName>
    <definedName name="BExES4A7VE2X3RYYTVRLKZD4I7WU" hidden="1">'[2]Reco Sheet for Fcast'!$G$2</definedName>
    <definedName name="BExES6TU0P9MT54G7H03VE8ZTU0I" localSheetId="3" hidden="1">#REF!</definedName>
    <definedName name="BExES6TU0P9MT54G7H03VE8ZTU0I" localSheetId="10" hidden="1">#REF!</definedName>
    <definedName name="BExES6TU0P9MT54G7H03VE8ZTU0I" localSheetId="9" hidden="1">#REF!</definedName>
    <definedName name="BExES6TU0P9MT54G7H03VE8ZTU0I" localSheetId="14" hidden="1">#REF!</definedName>
    <definedName name="BExES6TU0P9MT54G7H03VE8ZTU0I" localSheetId="16" hidden="1">#REF!</definedName>
    <definedName name="BExES6TU0P9MT54G7H03VE8ZTU0I" localSheetId="5" hidden="1">#REF!</definedName>
    <definedName name="BExES6TU0P9MT54G7H03VE8ZTU0I" localSheetId="8" hidden="1">#REF!</definedName>
    <definedName name="BExES6TU0P9MT54G7H03VE8ZTU0I" localSheetId="17" hidden="1">#REF!</definedName>
    <definedName name="BExES6TU0P9MT54G7H03VE8ZTU0I" localSheetId="6" hidden="1">#REF!</definedName>
    <definedName name="BExES6TU0P9MT54G7H03VE8ZTU0I" localSheetId="1" hidden="1">#REF!</definedName>
    <definedName name="BExES6TU0P9MT54G7H03VE8ZTU0I" localSheetId="12" hidden="1">#REF!</definedName>
    <definedName name="BExES6TU0P9MT54G7H03VE8ZTU0I" localSheetId="4" hidden="1">#REF!</definedName>
    <definedName name="BExES6TU0P9MT54G7H03VE8ZTU0I" localSheetId="13" hidden="1">#REF!</definedName>
    <definedName name="BExES6TU0P9MT54G7H03VE8ZTU0I" localSheetId="18" hidden="1">#REF!</definedName>
    <definedName name="BExES6TU0P9MT54G7H03VE8ZTU0I" hidden="1">#REF!</definedName>
    <definedName name="BExESMKD95A649M0WRSG6CXXP326" hidden="1">'[2]Reco Sheet for Fcast'!$F$7:$G$7</definedName>
    <definedName name="BExESNWVY914X62GFBPJRODSAZ7B" localSheetId="3" hidden="1">'[3]AMI P &amp; L'!#REF!</definedName>
    <definedName name="BExESNWVY914X62GFBPJRODSAZ7B" localSheetId="10" hidden="1">'[3]AMI P &amp; L'!#REF!</definedName>
    <definedName name="BExESNWVY914X62GFBPJRODSAZ7B" localSheetId="9" hidden="1">'[3]AMI P &amp; L'!#REF!</definedName>
    <definedName name="BExESNWVY914X62GFBPJRODSAZ7B" localSheetId="14" hidden="1">'[3]AMI P &amp; L'!#REF!</definedName>
    <definedName name="BExESNWVY914X62GFBPJRODSAZ7B" localSheetId="16" hidden="1">'[3]AMI P &amp; L'!#REF!</definedName>
    <definedName name="BExESNWVY914X62GFBPJRODSAZ7B" localSheetId="5" hidden="1">'[3]AMI P &amp; L'!#REF!</definedName>
    <definedName name="BExESNWVY914X62GFBPJRODSAZ7B" localSheetId="8" hidden="1">'[3]AMI P &amp; L'!#REF!</definedName>
    <definedName name="BExESNWVY914X62GFBPJRODSAZ7B" localSheetId="17" hidden="1">'[3]AMI P &amp; L'!#REF!</definedName>
    <definedName name="BExESNWVY914X62GFBPJRODSAZ7B" localSheetId="6" hidden="1">'[3]AMI P &amp; L'!#REF!</definedName>
    <definedName name="BExESNWVY914X62GFBPJRODSAZ7B" localSheetId="1" hidden="1">'[3]AMI P &amp; L'!#REF!</definedName>
    <definedName name="BExESNWVY914X62GFBPJRODSAZ7B" localSheetId="12" hidden="1">'[3]AMI P &amp; L'!#REF!</definedName>
    <definedName name="BExESNWVY914X62GFBPJRODSAZ7B" localSheetId="4" hidden="1">'[3]AMI P &amp; L'!#REF!</definedName>
    <definedName name="BExESNWVY914X62GFBPJRODSAZ7B" localSheetId="13" hidden="1">'[3]AMI P &amp; L'!#REF!</definedName>
    <definedName name="BExESNWVY914X62GFBPJRODSAZ7B" localSheetId="18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U25LOS36OLUCBS6GANOVO9P" hidden="1">'[4]Bud Mth'!$I$8:$J$8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3" hidden="1">#REF!</definedName>
    <definedName name="BExETYO0S2RGTHJQ60TB37B647GU" localSheetId="10" hidden="1">#REF!</definedName>
    <definedName name="BExETYO0S2RGTHJQ60TB37B647GU" localSheetId="9" hidden="1">#REF!</definedName>
    <definedName name="BExETYO0S2RGTHJQ60TB37B647GU" localSheetId="14" hidden="1">#REF!</definedName>
    <definedName name="BExETYO0S2RGTHJQ60TB37B647GU" localSheetId="16" hidden="1">#REF!</definedName>
    <definedName name="BExETYO0S2RGTHJQ60TB37B647GU" localSheetId="5" hidden="1">#REF!</definedName>
    <definedName name="BExETYO0S2RGTHJQ60TB37B647GU" localSheetId="8" hidden="1">#REF!</definedName>
    <definedName name="BExETYO0S2RGTHJQ60TB37B647GU" localSheetId="17" hidden="1">#REF!</definedName>
    <definedName name="BExETYO0S2RGTHJQ60TB37B647GU" localSheetId="6" hidden="1">#REF!</definedName>
    <definedName name="BExETYO0S2RGTHJQ60TB37B647GU" localSheetId="1" hidden="1">#REF!</definedName>
    <definedName name="BExETYO0S2RGTHJQ60TB37B647GU" localSheetId="12" hidden="1">#REF!</definedName>
    <definedName name="BExETYO0S2RGTHJQ60TB37B647GU" localSheetId="4" hidden="1">#REF!</definedName>
    <definedName name="BExETYO0S2RGTHJQ60TB37B647GU" localSheetId="13" hidden="1">#REF!</definedName>
    <definedName name="BExETYO0S2RGTHJQ60TB37B647GU" localSheetId="18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CDQPJ7PZH6IIJ26ODKAMLH0" localSheetId="3" hidden="1">#REF!</definedName>
    <definedName name="BExEWCDQPJ7PZH6IIJ26ODKAMLH0" localSheetId="10" hidden="1">#REF!</definedName>
    <definedName name="BExEWCDQPJ7PZH6IIJ26ODKAMLH0" localSheetId="9" hidden="1">#REF!</definedName>
    <definedName name="BExEWCDQPJ7PZH6IIJ26ODKAMLH0" localSheetId="14" hidden="1">#REF!</definedName>
    <definedName name="BExEWCDQPJ7PZH6IIJ26ODKAMLH0" localSheetId="16" hidden="1">#REF!</definedName>
    <definedName name="BExEWCDQPJ7PZH6IIJ26ODKAMLH0" localSheetId="5" hidden="1">#REF!</definedName>
    <definedName name="BExEWCDQPJ7PZH6IIJ26ODKAMLH0" localSheetId="8" hidden="1">#REF!</definedName>
    <definedName name="BExEWCDQPJ7PZH6IIJ26ODKAMLH0" localSheetId="17" hidden="1">#REF!</definedName>
    <definedName name="BExEWCDQPJ7PZH6IIJ26ODKAMLH0" localSheetId="6" hidden="1">#REF!</definedName>
    <definedName name="BExEWCDQPJ7PZH6IIJ26ODKAMLH0" localSheetId="1" hidden="1">#REF!</definedName>
    <definedName name="BExEWCDQPJ7PZH6IIJ26ODKAMLH0" localSheetId="12" hidden="1">#REF!</definedName>
    <definedName name="BExEWCDQPJ7PZH6IIJ26ODKAMLH0" localSheetId="4" hidden="1">#REF!</definedName>
    <definedName name="BExEWCDQPJ7PZH6IIJ26ODKAMLH0" localSheetId="13" hidden="1">#REF!</definedName>
    <definedName name="BExEWCDQPJ7PZH6IIJ26ODKAMLH0" localSheetId="18" hidden="1">#REF!</definedName>
    <definedName name="BExEWCDQPJ7PZH6IIJ26ODKAMLH0" hidden="1">#REF!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3" hidden="1">'[3]AMI P &amp; L'!#REF!</definedName>
    <definedName name="BExEX9HWY2G6928ZVVVQF77QCM2C" localSheetId="10" hidden="1">'[3]AMI P &amp; L'!#REF!</definedName>
    <definedName name="BExEX9HWY2G6928ZVVVQF77QCM2C" localSheetId="9" hidden="1">'[3]AMI P &amp; L'!#REF!</definedName>
    <definedName name="BExEX9HWY2G6928ZVVVQF77QCM2C" localSheetId="14" hidden="1">'[3]AMI P &amp; L'!#REF!</definedName>
    <definedName name="BExEX9HWY2G6928ZVVVQF77QCM2C" localSheetId="16" hidden="1">'[3]AMI P &amp; L'!#REF!</definedName>
    <definedName name="BExEX9HWY2G6928ZVVVQF77QCM2C" localSheetId="5" hidden="1">'[3]AMI P &amp; L'!#REF!</definedName>
    <definedName name="BExEX9HWY2G6928ZVVVQF77QCM2C" localSheetId="8" hidden="1">'[3]AMI P &amp; L'!#REF!</definedName>
    <definedName name="BExEX9HWY2G6928ZVVVQF77QCM2C" localSheetId="17" hidden="1">'[3]AMI P &amp; L'!#REF!</definedName>
    <definedName name="BExEX9HWY2G6928ZVVVQF77QCM2C" localSheetId="6" hidden="1">'[3]AMI P &amp; L'!#REF!</definedName>
    <definedName name="BExEX9HWY2G6928ZVVVQF77QCM2C" localSheetId="1" hidden="1">'[3]AMI P &amp; L'!#REF!</definedName>
    <definedName name="BExEX9HWY2G6928ZVVVQF77QCM2C" localSheetId="12" hidden="1">'[3]AMI P &amp; L'!#REF!</definedName>
    <definedName name="BExEX9HWY2G6928ZVVVQF77QCM2C" localSheetId="4" hidden="1">'[3]AMI P &amp; L'!#REF!</definedName>
    <definedName name="BExEX9HWY2G6928ZVVVQF77QCM2C" localSheetId="13" hidden="1">'[3]AMI P &amp; L'!#REF!</definedName>
    <definedName name="BExEX9HWY2G6928ZVVVQF77QCM2C" localSheetId="18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3" hidden="1">'[3]AMI P &amp; L'!#REF!</definedName>
    <definedName name="BExEXRBZ0DI9E2UFLLKYWGN66B61" localSheetId="10" hidden="1">'[3]AMI P &amp; L'!#REF!</definedName>
    <definedName name="BExEXRBZ0DI9E2UFLLKYWGN66B61" localSheetId="9" hidden="1">'[3]AMI P &amp; L'!#REF!</definedName>
    <definedName name="BExEXRBZ0DI9E2UFLLKYWGN66B61" localSheetId="14" hidden="1">'[3]AMI P &amp; L'!#REF!</definedName>
    <definedName name="BExEXRBZ0DI9E2UFLLKYWGN66B61" localSheetId="16" hidden="1">'[3]AMI P &amp; L'!#REF!</definedName>
    <definedName name="BExEXRBZ0DI9E2UFLLKYWGN66B61" localSheetId="5" hidden="1">'[3]AMI P &amp; L'!#REF!</definedName>
    <definedName name="BExEXRBZ0DI9E2UFLLKYWGN66B61" localSheetId="8" hidden="1">'[3]AMI P &amp; L'!#REF!</definedName>
    <definedName name="BExEXRBZ0DI9E2UFLLKYWGN66B61" localSheetId="17" hidden="1">'[3]AMI P &amp; L'!#REF!</definedName>
    <definedName name="BExEXRBZ0DI9E2UFLLKYWGN66B61" localSheetId="6" hidden="1">'[3]AMI P &amp; L'!#REF!</definedName>
    <definedName name="BExEXRBZ0DI9E2UFLLKYWGN66B61" localSheetId="1" hidden="1">'[3]AMI P &amp; L'!#REF!</definedName>
    <definedName name="BExEXRBZ0DI9E2UFLLKYWGN66B61" localSheetId="12" hidden="1">'[3]AMI P &amp; L'!#REF!</definedName>
    <definedName name="BExEXRBZ0DI9E2UFLLKYWGN66B61" localSheetId="4" hidden="1">'[3]AMI P &amp; L'!#REF!</definedName>
    <definedName name="BExEXRBZ0DI9E2UFLLKYWGN66B61" localSheetId="13" hidden="1">'[3]AMI P &amp; L'!#REF!</definedName>
    <definedName name="BExEXRBZ0DI9E2UFLLKYWGN66B61" localSheetId="18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3" hidden="1">#REF!</definedName>
    <definedName name="BExEYMSPJ8NAM530KGLCIZKRIZQ2" localSheetId="10" hidden="1">#REF!</definedName>
    <definedName name="BExEYMSPJ8NAM530KGLCIZKRIZQ2" localSheetId="9" hidden="1">#REF!</definedName>
    <definedName name="BExEYMSPJ8NAM530KGLCIZKRIZQ2" localSheetId="14" hidden="1">#REF!</definedName>
    <definedName name="BExEYMSPJ8NAM530KGLCIZKRIZQ2" localSheetId="16" hidden="1">#REF!</definedName>
    <definedName name="BExEYMSPJ8NAM530KGLCIZKRIZQ2" localSheetId="5" hidden="1">#REF!</definedName>
    <definedName name="BExEYMSPJ8NAM530KGLCIZKRIZQ2" localSheetId="8" hidden="1">#REF!</definedName>
    <definedName name="BExEYMSPJ8NAM530KGLCIZKRIZQ2" localSheetId="17" hidden="1">#REF!</definedName>
    <definedName name="BExEYMSPJ8NAM530KGLCIZKRIZQ2" localSheetId="6" hidden="1">#REF!</definedName>
    <definedName name="BExEYMSPJ8NAM530KGLCIZKRIZQ2" localSheetId="1" hidden="1">#REF!</definedName>
    <definedName name="BExEYMSPJ8NAM530KGLCIZKRIZQ2" localSheetId="12" hidden="1">#REF!</definedName>
    <definedName name="BExEYMSPJ8NAM530KGLCIZKRIZQ2" localSheetId="4" hidden="1">#REF!</definedName>
    <definedName name="BExEYMSPJ8NAM530KGLCIZKRIZQ2" localSheetId="13" hidden="1">#REF!</definedName>
    <definedName name="BExEYMSPJ8NAM530KGLCIZKRIZQ2" localSheetId="18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1S7T9NR9JGWF19512ER0YC0" localSheetId="3" hidden="1">#REF!</definedName>
    <definedName name="BExEZ1S7T9NR9JGWF19512ER0YC0" localSheetId="10" hidden="1">#REF!</definedName>
    <definedName name="BExEZ1S7T9NR9JGWF19512ER0YC0" localSheetId="9" hidden="1">#REF!</definedName>
    <definedName name="BExEZ1S7T9NR9JGWF19512ER0YC0" localSheetId="14" hidden="1">#REF!</definedName>
    <definedName name="BExEZ1S7T9NR9JGWF19512ER0YC0" localSheetId="16" hidden="1">#REF!</definedName>
    <definedName name="BExEZ1S7T9NR9JGWF19512ER0YC0" localSheetId="5" hidden="1">#REF!</definedName>
    <definedName name="BExEZ1S7T9NR9JGWF19512ER0YC0" localSheetId="8" hidden="1">#REF!</definedName>
    <definedName name="BExEZ1S7T9NR9JGWF19512ER0YC0" localSheetId="17" hidden="1">#REF!</definedName>
    <definedName name="BExEZ1S7T9NR9JGWF19512ER0YC0" localSheetId="6" hidden="1">#REF!</definedName>
    <definedName name="BExEZ1S7T9NR9JGWF19512ER0YC0" localSheetId="1" hidden="1">#REF!</definedName>
    <definedName name="BExEZ1S7T9NR9JGWF19512ER0YC0" localSheetId="12" hidden="1">#REF!</definedName>
    <definedName name="BExEZ1S7T9NR9JGWF19512ER0YC0" localSheetId="4" hidden="1">#REF!</definedName>
    <definedName name="BExEZ1S7T9NR9JGWF19512ER0YC0" localSheetId="13" hidden="1">#REF!</definedName>
    <definedName name="BExEZ1S7T9NR9JGWF19512ER0YC0" localSheetId="18" hidden="1">#REF!</definedName>
    <definedName name="BExEZ1S7T9NR9JGWF19512ER0YC0" hidden="1">#REF!</definedName>
    <definedName name="BExEZGBFNJR8DLPN0V11AU22L6WY" hidden="1">'[2]Reco Sheet for Fcast'!$I$9:$J$9</definedName>
    <definedName name="BExEZM0KKJJF7WB3ZTYQ6Y00HDUP" localSheetId="3" hidden="1">#REF!</definedName>
    <definedName name="BExEZM0KKJJF7WB3ZTYQ6Y00HDUP" localSheetId="10" hidden="1">#REF!</definedName>
    <definedName name="BExEZM0KKJJF7WB3ZTYQ6Y00HDUP" localSheetId="9" hidden="1">#REF!</definedName>
    <definedName name="BExEZM0KKJJF7WB3ZTYQ6Y00HDUP" localSheetId="14" hidden="1">#REF!</definedName>
    <definedName name="BExEZM0KKJJF7WB3ZTYQ6Y00HDUP" localSheetId="16" hidden="1">#REF!</definedName>
    <definedName name="BExEZM0KKJJF7WB3ZTYQ6Y00HDUP" localSheetId="5" hidden="1">#REF!</definedName>
    <definedName name="BExEZM0KKJJF7WB3ZTYQ6Y00HDUP" localSheetId="8" hidden="1">#REF!</definedName>
    <definedName name="BExEZM0KKJJF7WB3ZTYQ6Y00HDUP" localSheetId="17" hidden="1">#REF!</definedName>
    <definedName name="BExEZM0KKJJF7WB3ZTYQ6Y00HDUP" localSheetId="6" hidden="1">#REF!</definedName>
    <definedName name="BExEZM0KKJJF7WB3ZTYQ6Y00HDUP" localSheetId="1" hidden="1">#REF!</definedName>
    <definedName name="BExEZM0KKJJF7WB3ZTYQ6Y00HDUP" localSheetId="12" hidden="1">#REF!</definedName>
    <definedName name="BExEZM0KKJJF7WB3ZTYQ6Y00HDUP" localSheetId="4" hidden="1">#REF!</definedName>
    <definedName name="BExEZM0KKJJF7WB3ZTYQ6Y00HDUP" localSheetId="13" hidden="1">#REF!</definedName>
    <definedName name="BExEZM0KKJJF7WB3ZTYQ6Y00HDUP" localSheetId="18" hidden="1">#REF!</definedName>
    <definedName name="BExEZM0KKJJF7WB3ZTYQ6Y00HDUP" hidden="1">#REF!</definedName>
    <definedName name="BExEZWNIZ06IIMDYQSV4BSTCR7UN" hidden="1">'[2]Reco Sheet for Fcast'!$F$11:$G$11</definedName>
    <definedName name="BExEZXEG4TM0ZW3671Q0LLO7NEJS" localSheetId="3" hidden="1">#REF!</definedName>
    <definedName name="BExEZXEG4TM0ZW3671Q0LLO7NEJS" localSheetId="10" hidden="1">#REF!</definedName>
    <definedName name="BExEZXEG4TM0ZW3671Q0LLO7NEJS" localSheetId="9" hidden="1">#REF!</definedName>
    <definedName name="BExEZXEG4TM0ZW3671Q0LLO7NEJS" localSheetId="14" hidden="1">#REF!</definedName>
    <definedName name="BExEZXEG4TM0ZW3671Q0LLO7NEJS" localSheetId="16" hidden="1">#REF!</definedName>
    <definedName name="BExEZXEG4TM0ZW3671Q0LLO7NEJS" localSheetId="5" hidden="1">#REF!</definedName>
    <definedName name="BExEZXEG4TM0ZW3671Q0LLO7NEJS" localSheetId="8" hidden="1">#REF!</definedName>
    <definedName name="BExEZXEG4TM0ZW3671Q0LLO7NEJS" localSheetId="17" hidden="1">#REF!</definedName>
    <definedName name="BExEZXEG4TM0ZW3671Q0LLO7NEJS" localSheetId="6" hidden="1">#REF!</definedName>
    <definedName name="BExEZXEG4TM0ZW3671Q0LLO7NEJS" localSheetId="1" hidden="1">#REF!</definedName>
    <definedName name="BExEZXEG4TM0ZW3671Q0LLO7NEJS" localSheetId="12" hidden="1">#REF!</definedName>
    <definedName name="BExEZXEG4TM0ZW3671Q0LLO7NEJS" localSheetId="4" hidden="1">#REF!</definedName>
    <definedName name="BExEZXEG4TM0ZW3671Q0LLO7NEJS" localSheetId="13" hidden="1">#REF!</definedName>
    <definedName name="BExEZXEG4TM0ZW3671Q0LLO7NEJS" localSheetId="18" hidden="1">#REF!</definedName>
    <definedName name="BExEZXEG4TM0ZW3671Q0LLO7NEJS" hidden="1">#REF!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YEVOP1GW6ETJGOVIA7BKBX3" localSheetId="3" hidden="1">#REF!</definedName>
    <definedName name="BExF0YEVOP1GW6ETJGOVIA7BKBX3" localSheetId="10" hidden="1">#REF!</definedName>
    <definedName name="BExF0YEVOP1GW6ETJGOVIA7BKBX3" localSheetId="9" hidden="1">#REF!</definedName>
    <definedName name="BExF0YEVOP1GW6ETJGOVIA7BKBX3" localSheetId="14" hidden="1">#REF!</definedName>
    <definedName name="BExF0YEVOP1GW6ETJGOVIA7BKBX3" localSheetId="16" hidden="1">#REF!</definedName>
    <definedName name="BExF0YEVOP1GW6ETJGOVIA7BKBX3" localSheetId="5" hidden="1">#REF!</definedName>
    <definedName name="BExF0YEVOP1GW6ETJGOVIA7BKBX3" localSheetId="8" hidden="1">#REF!</definedName>
    <definedName name="BExF0YEVOP1GW6ETJGOVIA7BKBX3" localSheetId="17" hidden="1">#REF!</definedName>
    <definedName name="BExF0YEVOP1GW6ETJGOVIA7BKBX3" localSheetId="6" hidden="1">#REF!</definedName>
    <definedName name="BExF0YEVOP1GW6ETJGOVIA7BKBX3" localSheetId="1" hidden="1">#REF!</definedName>
    <definedName name="BExF0YEVOP1GW6ETJGOVIA7BKBX3" localSheetId="12" hidden="1">#REF!</definedName>
    <definedName name="BExF0YEVOP1GW6ETJGOVIA7BKBX3" localSheetId="4" hidden="1">#REF!</definedName>
    <definedName name="BExF0YEVOP1GW6ETJGOVIA7BKBX3" localSheetId="13" hidden="1">#REF!</definedName>
    <definedName name="BExF0YEVOP1GW6ETJGOVIA7BKBX3" localSheetId="18" hidden="1">#REF!</definedName>
    <definedName name="BExF0YEVOP1GW6ETJGOVIA7BKBX3" hidden="1">#REF!</definedName>
    <definedName name="BExF0ZRI7W4RSLIDLHTSM0AWXO3S" localSheetId="3" hidden="1">'[3]AMI P &amp; L'!#REF!</definedName>
    <definedName name="BExF0ZRI7W4RSLIDLHTSM0AWXO3S" localSheetId="10" hidden="1">'[3]AMI P &amp; L'!#REF!</definedName>
    <definedName name="BExF0ZRI7W4RSLIDLHTSM0AWXO3S" localSheetId="9" hidden="1">'[3]AMI P &amp; L'!#REF!</definedName>
    <definedName name="BExF0ZRI7W4RSLIDLHTSM0AWXO3S" localSheetId="14" hidden="1">'[3]AMI P &amp; L'!#REF!</definedName>
    <definedName name="BExF0ZRI7W4RSLIDLHTSM0AWXO3S" localSheetId="16" hidden="1">'[3]AMI P &amp; L'!#REF!</definedName>
    <definedName name="BExF0ZRI7W4RSLIDLHTSM0AWXO3S" localSheetId="5" hidden="1">'[3]AMI P &amp; L'!#REF!</definedName>
    <definedName name="BExF0ZRI7W4RSLIDLHTSM0AWXO3S" localSheetId="8" hidden="1">'[3]AMI P &amp; L'!#REF!</definedName>
    <definedName name="BExF0ZRI7W4RSLIDLHTSM0AWXO3S" localSheetId="17" hidden="1">'[3]AMI P &amp; L'!#REF!</definedName>
    <definedName name="BExF0ZRI7W4RSLIDLHTSM0AWXO3S" localSheetId="6" hidden="1">'[3]AMI P &amp; L'!#REF!</definedName>
    <definedName name="BExF0ZRI7W4RSLIDLHTSM0AWXO3S" localSheetId="1" hidden="1">'[3]AMI P &amp; L'!#REF!</definedName>
    <definedName name="BExF0ZRI7W4RSLIDLHTSM0AWXO3S" localSheetId="12" hidden="1">'[3]AMI P &amp; L'!#REF!</definedName>
    <definedName name="BExF0ZRI7W4RSLIDLHTSM0AWXO3S" localSheetId="4" hidden="1">'[3]AMI P &amp; L'!#REF!</definedName>
    <definedName name="BExF0ZRI7W4RSLIDLHTSM0AWXO3S" localSheetId="13" hidden="1">'[3]AMI P &amp; L'!#REF!</definedName>
    <definedName name="BExF0ZRI7W4RSLIDLHTSM0AWXO3S" localSheetId="18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HD1URZND0VTZ5BY2FRCCF7" localSheetId="3" hidden="1">#REF!</definedName>
    <definedName name="BExF1UHD1URZND0VTZ5BY2FRCCF7" localSheetId="10" hidden="1">#REF!</definedName>
    <definedName name="BExF1UHD1URZND0VTZ5BY2FRCCF7" localSheetId="9" hidden="1">#REF!</definedName>
    <definedName name="BExF1UHD1URZND0VTZ5BY2FRCCF7" localSheetId="14" hidden="1">#REF!</definedName>
    <definedName name="BExF1UHD1URZND0VTZ5BY2FRCCF7" localSheetId="16" hidden="1">#REF!</definedName>
    <definedName name="BExF1UHD1URZND0VTZ5BY2FRCCF7" localSheetId="5" hidden="1">#REF!</definedName>
    <definedName name="BExF1UHD1URZND0VTZ5BY2FRCCF7" localSheetId="8" hidden="1">#REF!</definedName>
    <definedName name="BExF1UHD1URZND0VTZ5BY2FRCCF7" localSheetId="17" hidden="1">#REF!</definedName>
    <definedName name="BExF1UHD1URZND0VTZ5BY2FRCCF7" localSheetId="6" hidden="1">#REF!</definedName>
    <definedName name="BExF1UHD1URZND0VTZ5BY2FRCCF7" localSheetId="1" hidden="1">#REF!</definedName>
    <definedName name="BExF1UHD1URZND0VTZ5BY2FRCCF7" localSheetId="12" hidden="1">#REF!</definedName>
    <definedName name="BExF1UHD1URZND0VTZ5BY2FRCCF7" localSheetId="4" hidden="1">#REF!</definedName>
    <definedName name="BExF1UHD1URZND0VTZ5BY2FRCCF7" localSheetId="13" hidden="1">#REF!</definedName>
    <definedName name="BExF1UHD1URZND0VTZ5BY2FRCCF7" localSheetId="18" hidden="1">#REF!</definedName>
    <definedName name="BExF1UHD1URZND0VTZ5BY2FRCCF7" hidden="1">#REF!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LWJ8M4NGGKOIOZBJ3TPKQMD" localSheetId="3" hidden="1">#REF!</definedName>
    <definedName name="BExF2LWJ8M4NGGKOIOZBJ3TPKQMD" localSheetId="10" hidden="1">#REF!</definedName>
    <definedName name="BExF2LWJ8M4NGGKOIOZBJ3TPKQMD" localSheetId="9" hidden="1">#REF!</definedName>
    <definedName name="BExF2LWJ8M4NGGKOIOZBJ3TPKQMD" localSheetId="14" hidden="1">#REF!</definedName>
    <definedName name="BExF2LWJ8M4NGGKOIOZBJ3TPKQMD" localSheetId="16" hidden="1">#REF!</definedName>
    <definedName name="BExF2LWJ8M4NGGKOIOZBJ3TPKQMD" localSheetId="5" hidden="1">#REF!</definedName>
    <definedName name="BExF2LWJ8M4NGGKOIOZBJ3TPKQMD" localSheetId="8" hidden="1">#REF!</definedName>
    <definedName name="BExF2LWJ8M4NGGKOIOZBJ3TPKQMD" localSheetId="17" hidden="1">#REF!</definedName>
    <definedName name="BExF2LWJ8M4NGGKOIOZBJ3TPKQMD" localSheetId="6" hidden="1">#REF!</definedName>
    <definedName name="BExF2LWJ8M4NGGKOIOZBJ3TPKQMD" localSheetId="1" hidden="1">#REF!</definedName>
    <definedName name="BExF2LWJ8M4NGGKOIOZBJ3TPKQMD" localSheetId="12" hidden="1">#REF!</definedName>
    <definedName name="BExF2LWJ8M4NGGKOIOZBJ3TPKQMD" localSheetId="4" hidden="1">#REF!</definedName>
    <definedName name="BExF2LWJ8M4NGGKOIOZBJ3TPKQMD" localSheetId="13" hidden="1">#REF!</definedName>
    <definedName name="BExF2LWJ8M4NGGKOIOZBJ3TPKQMD" localSheetId="18" hidden="1">#REF!</definedName>
    <definedName name="BExF2LWJ8M4NGGKOIOZBJ3TPKQMD" hidden="1">#REF!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82XL4A8VTMCPJY3C5IWNXCC" localSheetId="3" hidden="1">#REF!</definedName>
    <definedName name="BExF382XL4A8VTMCPJY3C5IWNXCC" localSheetId="10" hidden="1">#REF!</definedName>
    <definedName name="BExF382XL4A8VTMCPJY3C5IWNXCC" localSheetId="9" hidden="1">#REF!</definedName>
    <definedName name="BExF382XL4A8VTMCPJY3C5IWNXCC" localSheetId="14" hidden="1">#REF!</definedName>
    <definedName name="BExF382XL4A8VTMCPJY3C5IWNXCC" localSheetId="16" hidden="1">#REF!</definedName>
    <definedName name="BExF382XL4A8VTMCPJY3C5IWNXCC" localSheetId="5" hidden="1">#REF!</definedName>
    <definedName name="BExF382XL4A8VTMCPJY3C5IWNXCC" localSheetId="8" hidden="1">#REF!</definedName>
    <definedName name="BExF382XL4A8VTMCPJY3C5IWNXCC" localSheetId="17" hidden="1">#REF!</definedName>
    <definedName name="BExF382XL4A8VTMCPJY3C5IWNXCC" localSheetId="6" hidden="1">#REF!</definedName>
    <definedName name="BExF382XL4A8VTMCPJY3C5IWNXCC" localSheetId="1" hidden="1">#REF!</definedName>
    <definedName name="BExF382XL4A8VTMCPJY3C5IWNXCC" localSheetId="12" hidden="1">#REF!</definedName>
    <definedName name="BExF382XL4A8VTMCPJY3C5IWNXCC" localSheetId="4" hidden="1">#REF!</definedName>
    <definedName name="BExF382XL4A8VTMCPJY3C5IWNXCC" localSheetId="13" hidden="1">#REF!</definedName>
    <definedName name="BExF382XL4A8VTMCPJY3C5IWNXCC" localSheetId="18" hidden="1">#REF!</definedName>
    <definedName name="BExF382XL4A8VTMCPJY3C5IWNXCC" hidden="1">#REF!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3" hidden="1">'[3]AMI P &amp; L'!#REF!</definedName>
    <definedName name="BExF3NTC4BGZEM6B87TCFX277QCS" localSheetId="10" hidden="1">'[3]AMI P &amp; L'!#REF!</definedName>
    <definedName name="BExF3NTC4BGZEM6B87TCFX277QCS" localSheetId="9" hidden="1">'[3]AMI P &amp; L'!#REF!</definedName>
    <definedName name="BExF3NTC4BGZEM6B87TCFX277QCS" localSheetId="14" hidden="1">'[3]AMI P &amp; L'!#REF!</definedName>
    <definedName name="BExF3NTC4BGZEM6B87TCFX277QCS" localSheetId="16" hidden="1">'[3]AMI P &amp; L'!#REF!</definedName>
    <definedName name="BExF3NTC4BGZEM6B87TCFX277QCS" localSheetId="5" hidden="1">'[3]AMI P &amp; L'!#REF!</definedName>
    <definedName name="BExF3NTC4BGZEM6B87TCFX277QCS" localSheetId="8" hidden="1">'[3]AMI P &amp; L'!#REF!</definedName>
    <definedName name="BExF3NTC4BGZEM6B87TCFX277QCS" localSheetId="17" hidden="1">'[3]AMI P &amp; L'!#REF!</definedName>
    <definedName name="BExF3NTC4BGZEM6B87TCFX277QCS" localSheetId="6" hidden="1">'[3]AMI P &amp; L'!#REF!</definedName>
    <definedName name="BExF3NTC4BGZEM6B87TCFX277QCS" localSheetId="1" hidden="1">'[3]AMI P &amp; L'!#REF!</definedName>
    <definedName name="BExF3NTC4BGZEM6B87TCFX277QCS" localSheetId="12" hidden="1">'[3]AMI P &amp; L'!#REF!</definedName>
    <definedName name="BExF3NTC4BGZEM6B87TCFX277QCS" localSheetId="4" hidden="1">'[3]AMI P &amp; L'!#REF!</definedName>
    <definedName name="BExF3NTC4BGZEM6B87TCFX277QCS" localSheetId="13" hidden="1">'[3]AMI P &amp; L'!#REF!</definedName>
    <definedName name="BExF3NTC4BGZEM6B87TCFX277QCS" localSheetId="18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D5AXW8T6FZ8O1C78NHR5C3" localSheetId="3" hidden="1">#REF!</definedName>
    <definedName name="BExF3QD5AXW8T6FZ8O1C78NHR5C3" localSheetId="10" hidden="1">#REF!</definedName>
    <definedName name="BExF3QD5AXW8T6FZ8O1C78NHR5C3" localSheetId="9" hidden="1">#REF!</definedName>
    <definedName name="BExF3QD5AXW8T6FZ8O1C78NHR5C3" localSheetId="14" hidden="1">#REF!</definedName>
    <definedName name="BExF3QD5AXW8T6FZ8O1C78NHR5C3" localSheetId="16" hidden="1">#REF!</definedName>
    <definedName name="BExF3QD5AXW8T6FZ8O1C78NHR5C3" localSheetId="5" hidden="1">#REF!</definedName>
    <definedName name="BExF3QD5AXW8T6FZ8O1C78NHR5C3" localSheetId="8" hidden="1">#REF!</definedName>
    <definedName name="BExF3QD5AXW8T6FZ8O1C78NHR5C3" localSheetId="17" hidden="1">#REF!</definedName>
    <definedName name="BExF3QD5AXW8T6FZ8O1C78NHR5C3" localSheetId="6" hidden="1">#REF!</definedName>
    <definedName name="BExF3QD5AXW8T6FZ8O1C78NHR5C3" localSheetId="1" hidden="1">#REF!</definedName>
    <definedName name="BExF3QD5AXW8T6FZ8O1C78NHR5C3" localSheetId="12" hidden="1">#REF!</definedName>
    <definedName name="BExF3QD5AXW8T6FZ8O1C78NHR5C3" localSheetId="4" hidden="1">#REF!</definedName>
    <definedName name="BExF3QD5AXW8T6FZ8O1C78NHR5C3" localSheetId="13" hidden="1">#REF!</definedName>
    <definedName name="BExF3QD5AXW8T6FZ8O1C78NHR5C3" localSheetId="18" hidden="1">#REF!</definedName>
    <definedName name="BExF3QD5AXW8T6FZ8O1C78NHR5C3" hidden="1">#REF!</definedName>
    <definedName name="BExF3QT8J6RIF1L3R700MBSKIOKW" hidden="1">'[2]Reco Sheet for Fcast'!$F$11:$G$11</definedName>
    <definedName name="BExF41WFMNZ2YQ1KBKOBZWROKVHO" localSheetId="3" hidden="1">#REF!</definedName>
    <definedName name="BExF41WFMNZ2YQ1KBKOBZWROKVHO" localSheetId="10" hidden="1">#REF!</definedName>
    <definedName name="BExF41WFMNZ2YQ1KBKOBZWROKVHO" localSheetId="9" hidden="1">#REF!</definedName>
    <definedName name="BExF41WFMNZ2YQ1KBKOBZWROKVHO" localSheetId="14" hidden="1">#REF!</definedName>
    <definedName name="BExF41WFMNZ2YQ1KBKOBZWROKVHO" localSheetId="16" hidden="1">#REF!</definedName>
    <definedName name="BExF41WFMNZ2YQ1KBKOBZWROKVHO" localSheetId="5" hidden="1">#REF!</definedName>
    <definedName name="BExF41WFMNZ2YQ1KBKOBZWROKVHO" localSheetId="8" hidden="1">#REF!</definedName>
    <definedName name="BExF41WFMNZ2YQ1KBKOBZWROKVHO" localSheetId="17" hidden="1">#REF!</definedName>
    <definedName name="BExF41WFMNZ2YQ1KBKOBZWROKVHO" localSheetId="6" hidden="1">#REF!</definedName>
    <definedName name="BExF41WFMNZ2YQ1KBKOBZWROKVHO" localSheetId="1" hidden="1">#REF!</definedName>
    <definedName name="BExF41WFMNZ2YQ1KBKOBZWROKVHO" localSheetId="12" hidden="1">#REF!</definedName>
    <definedName name="BExF41WFMNZ2YQ1KBKOBZWROKVHO" localSheetId="4" hidden="1">#REF!</definedName>
    <definedName name="BExF41WFMNZ2YQ1KBKOBZWROKVHO" localSheetId="13" hidden="1">#REF!</definedName>
    <definedName name="BExF41WFMNZ2YQ1KBKOBZWROKVHO" localSheetId="18" hidden="1">#REF!</definedName>
    <definedName name="BExF41WFMNZ2YQ1KBKOBZWROKVHO" hidden="1">#REF!</definedName>
    <definedName name="BExF42SSBVPMLK2UB3B7FPEIY9TU" localSheetId="3" hidden="1">'[3]AMI P &amp; L'!#REF!</definedName>
    <definedName name="BExF42SSBVPMLK2UB3B7FPEIY9TU" localSheetId="10" hidden="1">'[3]AMI P &amp; L'!#REF!</definedName>
    <definedName name="BExF42SSBVPMLK2UB3B7FPEIY9TU" localSheetId="9" hidden="1">'[3]AMI P &amp; L'!#REF!</definedName>
    <definedName name="BExF42SSBVPMLK2UB3B7FPEIY9TU" localSheetId="14" hidden="1">'[3]AMI P &amp; L'!#REF!</definedName>
    <definedName name="BExF42SSBVPMLK2UB3B7FPEIY9TU" localSheetId="16" hidden="1">'[3]AMI P &amp; L'!#REF!</definedName>
    <definedName name="BExF42SSBVPMLK2UB3B7FPEIY9TU" localSheetId="5" hidden="1">'[3]AMI P &amp; L'!#REF!</definedName>
    <definedName name="BExF42SSBVPMLK2UB3B7FPEIY9TU" localSheetId="8" hidden="1">'[3]AMI P &amp; L'!#REF!</definedName>
    <definedName name="BExF42SSBVPMLK2UB3B7FPEIY9TU" localSheetId="17" hidden="1">'[3]AMI P &amp; L'!#REF!</definedName>
    <definedName name="BExF42SSBVPMLK2UB3B7FPEIY9TU" localSheetId="6" hidden="1">'[3]AMI P &amp; L'!#REF!</definedName>
    <definedName name="BExF42SSBVPMLK2UB3B7FPEIY9TU" localSheetId="1" hidden="1">'[3]AMI P &amp; L'!#REF!</definedName>
    <definedName name="BExF42SSBVPMLK2UB3B7FPEIY9TU" localSheetId="12" hidden="1">'[3]AMI P &amp; L'!#REF!</definedName>
    <definedName name="BExF42SSBVPMLK2UB3B7FPEIY9TU" localSheetId="4" hidden="1">'[3]AMI P &amp; L'!#REF!</definedName>
    <definedName name="BExF42SSBVPMLK2UB3B7FPEIY9TU" localSheetId="13" hidden="1">'[3]AMI P &amp; L'!#REF!</definedName>
    <definedName name="BExF42SSBVPMLK2UB3B7FPEIY9TU" localSheetId="18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KXIG1XOE6UY0ICYSY5JDNTS" localSheetId="3" hidden="1">#REF!</definedName>
    <definedName name="BExF4KXIG1XOE6UY0ICYSY5JDNTS" localSheetId="10" hidden="1">#REF!</definedName>
    <definedName name="BExF4KXIG1XOE6UY0ICYSY5JDNTS" localSheetId="9" hidden="1">#REF!</definedName>
    <definedName name="BExF4KXIG1XOE6UY0ICYSY5JDNTS" localSheetId="14" hidden="1">#REF!</definedName>
    <definedName name="BExF4KXIG1XOE6UY0ICYSY5JDNTS" localSheetId="16" hidden="1">#REF!</definedName>
    <definedName name="BExF4KXIG1XOE6UY0ICYSY5JDNTS" localSheetId="5" hidden="1">#REF!</definedName>
    <definedName name="BExF4KXIG1XOE6UY0ICYSY5JDNTS" localSheetId="8" hidden="1">#REF!</definedName>
    <definedName name="BExF4KXIG1XOE6UY0ICYSY5JDNTS" localSheetId="17" hidden="1">#REF!</definedName>
    <definedName name="BExF4KXIG1XOE6UY0ICYSY5JDNTS" localSheetId="6" hidden="1">#REF!</definedName>
    <definedName name="BExF4KXIG1XOE6UY0ICYSY5JDNTS" localSheetId="1" hidden="1">#REF!</definedName>
    <definedName name="BExF4KXIG1XOE6UY0ICYSY5JDNTS" localSheetId="12" hidden="1">#REF!</definedName>
    <definedName name="BExF4KXIG1XOE6UY0ICYSY5JDNTS" localSheetId="4" hidden="1">#REF!</definedName>
    <definedName name="BExF4KXIG1XOE6UY0ICYSY5JDNTS" localSheetId="13" hidden="1">#REF!</definedName>
    <definedName name="BExF4KXIG1XOE6UY0ICYSY5JDNTS" localSheetId="18" hidden="1">#REF!</definedName>
    <definedName name="BExF4KXIG1XOE6UY0ICYSY5JDNTS" hidden="1">#REF!</definedName>
    <definedName name="BExF4MVQM5Y0QRDLDFSKWWTF709C" hidden="1">'[2]Reco Sheet for Fcast'!$I$8:$J$8</definedName>
    <definedName name="BExF4PVMZYV36E8HOYY06J81AMBI" localSheetId="3" hidden="1">'[3]AMI P &amp; L'!#REF!</definedName>
    <definedName name="BExF4PVMZYV36E8HOYY06J81AMBI" localSheetId="10" hidden="1">'[3]AMI P &amp; L'!#REF!</definedName>
    <definedName name="BExF4PVMZYV36E8HOYY06J81AMBI" localSheetId="9" hidden="1">'[3]AMI P &amp; L'!#REF!</definedName>
    <definedName name="BExF4PVMZYV36E8HOYY06J81AMBI" localSheetId="14" hidden="1">'[3]AMI P &amp; L'!#REF!</definedName>
    <definedName name="BExF4PVMZYV36E8HOYY06J81AMBI" localSheetId="16" hidden="1">'[3]AMI P &amp; L'!#REF!</definedName>
    <definedName name="BExF4PVMZYV36E8HOYY06J81AMBI" localSheetId="5" hidden="1">'[3]AMI P &amp; L'!#REF!</definedName>
    <definedName name="BExF4PVMZYV36E8HOYY06J81AMBI" localSheetId="8" hidden="1">'[3]AMI P &amp; L'!#REF!</definedName>
    <definedName name="BExF4PVMZYV36E8HOYY06J81AMBI" localSheetId="17" hidden="1">'[3]AMI P &amp; L'!#REF!</definedName>
    <definedName name="BExF4PVMZYV36E8HOYY06J81AMBI" localSheetId="6" hidden="1">'[3]AMI P &amp; L'!#REF!</definedName>
    <definedName name="BExF4PVMZYV36E8HOYY06J81AMBI" localSheetId="1" hidden="1">'[3]AMI P &amp; L'!#REF!</definedName>
    <definedName name="BExF4PVMZYV36E8HOYY06J81AMBI" localSheetId="12" hidden="1">'[3]AMI P &amp; L'!#REF!</definedName>
    <definedName name="BExF4PVMZYV36E8HOYY06J81AMBI" localSheetId="4" hidden="1">'[3]AMI P &amp; L'!#REF!</definedName>
    <definedName name="BExF4PVMZYV36E8HOYY06J81AMBI" localSheetId="13" hidden="1">'[3]AMI P &amp; L'!#REF!</definedName>
    <definedName name="BExF4PVMZYV36E8HOYY06J81AMBI" localSheetId="18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B5Q7SUPDSPIJOA1GNG17ZFD" localSheetId="3" hidden="1">#REF!</definedName>
    <definedName name="BExF5B5Q7SUPDSPIJOA1GNG17ZFD" localSheetId="10" hidden="1">#REF!</definedName>
    <definedName name="BExF5B5Q7SUPDSPIJOA1GNG17ZFD" localSheetId="9" hidden="1">#REF!</definedName>
    <definedName name="BExF5B5Q7SUPDSPIJOA1GNG17ZFD" localSheetId="14" hidden="1">#REF!</definedName>
    <definedName name="BExF5B5Q7SUPDSPIJOA1GNG17ZFD" localSheetId="16" hidden="1">#REF!</definedName>
    <definedName name="BExF5B5Q7SUPDSPIJOA1GNG17ZFD" localSheetId="5" hidden="1">#REF!</definedName>
    <definedName name="BExF5B5Q7SUPDSPIJOA1GNG17ZFD" localSheetId="8" hidden="1">#REF!</definedName>
    <definedName name="BExF5B5Q7SUPDSPIJOA1GNG17ZFD" localSheetId="17" hidden="1">#REF!</definedName>
    <definedName name="BExF5B5Q7SUPDSPIJOA1GNG17ZFD" localSheetId="6" hidden="1">#REF!</definedName>
    <definedName name="BExF5B5Q7SUPDSPIJOA1GNG17ZFD" localSheetId="1" hidden="1">#REF!</definedName>
    <definedName name="BExF5B5Q7SUPDSPIJOA1GNG17ZFD" localSheetId="12" hidden="1">#REF!</definedName>
    <definedName name="BExF5B5Q7SUPDSPIJOA1GNG17ZFD" localSheetId="4" hidden="1">#REF!</definedName>
    <definedName name="BExF5B5Q7SUPDSPIJOA1GNG17ZFD" localSheetId="13" hidden="1">#REF!</definedName>
    <definedName name="BExF5B5Q7SUPDSPIJOA1GNG17ZFD" localSheetId="18" hidden="1">#REF!</definedName>
    <definedName name="BExF5B5Q7SUPDSPIJOA1GNG17ZFD" hidden="1">#REF!</definedName>
    <definedName name="BExF5CCUNN10ODYNRYLTJ6DOSQA7" localSheetId="3" hidden="1">#REF!</definedName>
    <definedName name="BExF5CCUNN10ODYNRYLTJ6DOSQA7" localSheetId="10" hidden="1">#REF!</definedName>
    <definedName name="BExF5CCUNN10ODYNRYLTJ6DOSQA7" localSheetId="9" hidden="1">#REF!</definedName>
    <definedName name="BExF5CCUNN10ODYNRYLTJ6DOSQA7" localSheetId="14" hidden="1">#REF!</definedName>
    <definedName name="BExF5CCUNN10ODYNRYLTJ6DOSQA7" localSheetId="16" hidden="1">#REF!</definedName>
    <definedName name="BExF5CCUNN10ODYNRYLTJ6DOSQA7" localSheetId="5" hidden="1">#REF!</definedName>
    <definedName name="BExF5CCUNN10ODYNRYLTJ6DOSQA7" localSheetId="8" hidden="1">#REF!</definedName>
    <definedName name="BExF5CCUNN10ODYNRYLTJ6DOSQA7" localSheetId="17" hidden="1">#REF!</definedName>
    <definedName name="BExF5CCUNN10ODYNRYLTJ6DOSQA7" localSheetId="6" hidden="1">#REF!</definedName>
    <definedName name="BExF5CCUNN10ODYNRYLTJ6DOSQA7" localSheetId="1" hidden="1">#REF!</definedName>
    <definedName name="BExF5CCUNN10ODYNRYLTJ6DOSQA7" localSheetId="12" hidden="1">#REF!</definedName>
    <definedName name="BExF5CCUNN10ODYNRYLTJ6DOSQA7" localSheetId="4" hidden="1">#REF!</definedName>
    <definedName name="BExF5CCUNN10ODYNRYLTJ6DOSQA7" localSheetId="13" hidden="1">#REF!</definedName>
    <definedName name="BExF5CCUNN10ODYNRYLTJ6DOSQA7" localSheetId="18" hidden="1">#REF!</definedName>
    <definedName name="BExF5CCUNN10ODYNRYLTJ6DOSQA7" hidden="1">#REF!</definedName>
    <definedName name="BExF5HR2GFV7O8LKG9SJ4BY78LYA" hidden="1">'[2]Reco Sheet for Fcast'!$I$8:$J$8</definedName>
    <definedName name="BExF5ZFO2A29GHWR5ES64Z9OS16J" localSheetId="3" hidden="1">'[3]AMI P &amp; L'!#REF!</definedName>
    <definedName name="BExF5ZFO2A29GHWR5ES64Z9OS16J" localSheetId="10" hidden="1">'[3]AMI P &amp; L'!#REF!</definedName>
    <definedName name="BExF5ZFO2A29GHWR5ES64Z9OS16J" localSheetId="9" hidden="1">'[3]AMI P &amp; L'!#REF!</definedName>
    <definedName name="BExF5ZFO2A29GHWR5ES64Z9OS16J" localSheetId="14" hidden="1">'[3]AMI P &amp; L'!#REF!</definedName>
    <definedName name="BExF5ZFO2A29GHWR5ES64Z9OS16J" localSheetId="16" hidden="1">'[3]AMI P &amp; L'!#REF!</definedName>
    <definedName name="BExF5ZFO2A29GHWR5ES64Z9OS16J" localSheetId="5" hidden="1">'[3]AMI P &amp; L'!#REF!</definedName>
    <definedName name="BExF5ZFO2A29GHWR5ES64Z9OS16J" localSheetId="8" hidden="1">'[3]AMI P &amp; L'!#REF!</definedName>
    <definedName name="BExF5ZFO2A29GHWR5ES64Z9OS16J" localSheetId="17" hidden="1">'[3]AMI P &amp; L'!#REF!</definedName>
    <definedName name="BExF5ZFO2A29GHWR5ES64Z9OS16J" localSheetId="6" hidden="1">'[3]AMI P &amp; L'!#REF!</definedName>
    <definedName name="BExF5ZFO2A29GHWR5ES64Z9OS16J" localSheetId="1" hidden="1">'[3]AMI P &amp; L'!#REF!</definedName>
    <definedName name="BExF5ZFO2A29GHWR5ES64Z9OS16J" localSheetId="12" hidden="1">'[3]AMI P &amp; L'!#REF!</definedName>
    <definedName name="BExF5ZFO2A29GHWR5ES64Z9OS16J" localSheetId="4" hidden="1">'[3]AMI P &amp; L'!#REF!</definedName>
    <definedName name="BExF5ZFO2A29GHWR5ES64Z9OS16J" localSheetId="13" hidden="1">'[3]AMI P &amp; L'!#REF!</definedName>
    <definedName name="BExF5ZFO2A29GHWR5ES64Z9OS16J" localSheetId="18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3" hidden="1">'[3]AMI P &amp; L'!#REF!</definedName>
    <definedName name="BExF67O951CF8UJF3KBDNR0E83C1" localSheetId="10" hidden="1">'[3]AMI P &amp; L'!#REF!</definedName>
    <definedName name="BExF67O951CF8UJF3KBDNR0E83C1" localSheetId="9" hidden="1">'[3]AMI P &amp; L'!#REF!</definedName>
    <definedName name="BExF67O951CF8UJF3KBDNR0E83C1" localSheetId="14" hidden="1">'[3]AMI P &amp; L'!#REF!</definedName>
    <definedName name="BExF67O951CF8UJF3KBDNR0E83C1" localSheetId="16" hidden="1">'[3]AMI P &amp; L'!#REF!</definedName>
    <definedName name="BExF67O951CF8UJF3KBDNR0E83C1" localSheetId="5" hidden="1">'[3]AMI P &amp; L'!#REF!</definedName>
    <definedName name="BExF67O951CF8UJF3KBDNR0E83C1" localSheetId="8" hidden="1">'[3]AMI P &amp; L'!#REF!</definedName>
    <definedName name="BExF67O951CF8UJF3KBDNR0E83C1" localSheetId="17" hidden="1">'[3]AMI P &amp; L'!#REF!</definedName>
    <definedName name="BExF67O951CF8UJF3KBDNR0E83C1" localSheetId="6" hidden="1">'[3]AMI P &amp; L'!#REF!</definedName>
    <definedName name="BExF67O951CF8UJF3KBDNR0E83C1" localSheetId="1" hidden="1">'[3]AMI P &amp; L'!#REF!</definedName>
    <definedName name="BExF67O951CF8UJF3KBDNR0E83C1" localSheetId="12" hidden="1">'[3]AMI P &amp; L'!#REF!</definedName>
    <definedName name="BExF67O951CF8UJF3KBDNR0E83C1" localSheetId="4" hidden="1">'[3]AMI P &amp; L'!#REF!</definedName>
    <definedName name="BExF67O951CF8UJF3KBDNR0E83C1" localSheetId="13" hidden="1">'[3]AMI P &amp; L'!#REF!</definedName>
    <definedName name="BExF67O951CF8UJF3KBDNR0E83C1" localSheetId="18" hidden="1">'[3]AMI P &amp; L'!#REF!</definedName>
    <definedName name="BExF67O951CF8UJF3KBDNR0E83C1" hidden="1">'[3]AMI P &amp; L'!#REF!</definedName>
    <definedName name="BExF690Y20C503FDB3JYBPHX2VD1" localSheetId="3" hidden="1">#REF!</definedName>
    <definedName name="BExF690Y20C503FDB3JYBPHX2VD1" localSheetId="10" hidden="1">#REF!</definedName>
    <definedName name="BExF690Y20C503FDB3JYBPHX2VD1" localSheetId="9" hidden="1">#REF!</definedName>
    <definedName name="BExF690Y20C503FDB3JYBPHX2VD1" localSheetId="14" hidden="1">#REF!</definedName>
    <definedName name="BExF690Y20C503FDB3JYBPHX2VD1" localSheetId="16" hidden="1">#REF!</definedName>
    <definedName name="BExF690Y20C503FDB3JYBPHX2VD1" localSheetId="5" hidden="1">#REF!</definedName>
    <definedName name="BExF690Y20C503FDB3JYBPHX2VD1" localSheetId="8" hidden="1">#REF!</definedName>
    <definedName name="BExF690Y20C503FDB3JYBPHX2VD1" localSheetId="17" hidden="1">#REF!</definedName>
    <definedName name="BExF690Y20C503FDB3JYBPHX2VD1" localSheetId="6" hidden="1">#REF!</definedName>
    <definedName name="BExF690Y20C503FDB3JYBPHX2VD1" localSheetId="1" hidden="1">#REF!</definedName>
    <definedName name="BExF690Y20C503FDB3JYBPHX2VD1" localSheetId="12" hidden="1">#REF!</definedName>
    <definedName name="BExF690Y20C503FDB3JYBPHX2VD1" localSheetId="4" hidden="1">#REF!</definedName>
    <definedName name="BExF690Y20C503FDB3JYBPHX2VD1" localSheetId="13" hidden="1">#REF!</definedName>
    <definedName name="BExF690Y20C503FDB3JYBPHX2VD1" localSheetId="18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3" hidden="1">'[3]AMI P &amp; L'!#REF!</definedName>
    <definedName name="BExF6GNYXWY8A0SY4PW1B6KJMMTM" localSheetId="10" hidden="1">'[3]AMI P &amp; L'!#REF!</definedName>
    <definedName name="BExF6GNYXWY8A0SY4PW1B6KJMMTM" localSheetId="9" hidden="1">'[3]AMI P &amp; L'!#REF!</definedName>
    <definedName name="BExF6GNYXWY8A0SY4PW1B6KJMMTM" localSheetId="14" hidden="1">'[3]AMI P &amp; L'!#REF!</definedName>
    <definedName name="BExF6GNYXWY8A0SY4PW1B6KJMMTM" localSheetId="16" hidden="1">'[3]AMI P &amp; L'!#REF!</definedName>
    <definedName name="BExF6GNYXWY8A0SY4PW1B6KJMMTM" localSheetId="5" hidden="1">'[3]AMI P &amp; L'!#REF!</definedName>
    <definedName name="BExF6GNYXWY8A0SY4PW1B6KJMMTM" localSheetId="8" hidden="1">'[3]AMI P &amp; L'!#REF!</definedName>
    <definedName name="BExF6GNYXWY8A0SY4PW1B6KJMMTM" localSheetId="17" hidden="1">'[3]AMI P &amp; L'!#REF!</definedName>
    <definedName name="BExF6GNYXWY8A0SY4PW1B6KJMMTM" localSheetId="6" hidden="1">'[3]AMI P &amp; L'!#REF!</definedName>
    <definedName name="BExF6GNYXWY8A0SY4PW1B6KJMMTM" localSheetId="1" hidden="1">'[3]AMI P &amp; L'!#REF!</definedName>
    <definedName name="BExF6GNYXWY8A0SY4PW1B6KJMMTM" localSheetId="12" hidden="1">'[3]AMI P &amp; L'!#REF!</definedName>
    <definedName name="BExF6GNYXWY8A0SY4PW1B6KJMMTM" localSheetId="4" hidden="1">'[3]AMI P &amp; L'!#REF!</definedName>
    <definedName name="BExF6GNYXWY8A0SY4PW1B6KJMMTM" localSheetId="13" hidden="1">'[3]AMI P &amp; L'!#REF!</definedName>
    <definedName name="BExF6GNYXWY8A0SY4PW1B6KJMMTM" localSheetId="18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3W2L5MS2FLCNPQGFZ2DUCP6" localSheetId="3" hidden="1">FC Corp CAPEX [6]Report!$B$3:$C$6</definedName>
    <definedName name="BExF73W2L5MS2FLCNPQGFZ2DUCP6" localSheetId="10" hidden="1">FC Corp CAPEX [6]Report!$B$3:$C$6</definedName>
    <definedName name="BExF73W2L5MS2FLCNPQGFZ2DUCP6" localSheetId="9" hidden="1">FC Corp CAPEX [6]Report!$B$3:$C$6</definedName>
    <definedName name="BExF73W2L5MS2FLCNPQGFZ2DUCP6" localSheetId="14" hidden="1">FC Corp CAPEX [6]Report!$B$3:$C$6</definedName>
    <definedName name="BExF73W2L5MS2FLCNPQGFZ2DUCP6" localSheetId="16" hidden="1">FC Corp CAPEX [6]Report!$B$3:$C$6</definedName>
    <definedName name="BExF73W2L5MS2FLCNPQGFZ2DUCP6" localSheetId="5" hidden="1">FC Corp CAPEX [6]Report!$B$3:$C$6</definedName>
    <definedName name="BExF73W2L5MS2FLCNPQGFZ2DUCP6" localSheetId="8" hidden="1">FC Corp CAPEX [6]Report!$B$3:$C$6</definedName>
    <definedName name="BExF73W2L5MS2FLCNPQGFZ2DUCP6" localSheetId="17" hidden="1">FC Corp CAPEX [6]Report!$B$3:$C$6</definedName>
    <definedName name="BExF73W2L5MS2FLCNPQGFZ2DUCP6" localSheetId="6" hidden="1">FC Corp CAPEX [6]Report!$B$3:$C$6</definedName>
    <definedName name="BExF73W2L5MS2FLCNPQGFZ2DUCP6" localSheetId="1" hidden="1">FC Corp CAPEX [6]Report!$B$3:$C$6</definedName>
    <definedName name="BExF73W2L5MS2FLCNPQGFZ2DUCP6" localSheetId="12" hidden="1">FC Corp CAPEX [6]Report!$B$3:$C$6</definedName>
    <definedName name="BExF73W2L5MS2FLCNPQGFZ2DUCP6" localSheetId="4" hidden="1">FC Corp CAPEX [6]Report!$B$3:$C$6</definedName>
    <definedName name="BExF73W2L5MS2FLCNPQGFZ2DUCP6" localSheetId="13" hidden="1">FC Corp CAPEX [6]Report!$B$3:$C$6</definedName>
    <definedName name="BExF73W2L5MS2FLCNPQGFZ2DUCP6" localSheetId="18" hidden="1">FC Corp CAPEX [6]Report!$B$3:$C$6</definedName>
    <definedName name="BExF73W2L5MS2FLCNPQGFZ2DUCP6" hidden="1">FC Corp CAPEX [6]Report!$B$3:$C$6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3" hidden="1">'[3]AMI P &amp; L'!#REF!</definedName>
    <definedName name="BExF7K88K7ASGV6RAOAGH52G04VR" localSheetId="10" hidden="1">'[3]AMI P &amp; L'!#REF!</definedName>
    <definedName name="BExF7K88K7ASGV6RAOAGH52G04VR" localSheetId="9" hidden="1">'[3]AMI P &amp; L'!#REF!</definedName>
    <definedName name="BExF7K88K7ASGV6RAOAGH52G04VR" localSheetId="14" hidden="1">'[3]AMI P &amp; L'!#REF!</definedName>
    <definedName name="BExF7K88K7ASGV6RAOAGH52G04VR" localSheetId="16" hidden="1">'[3]AMI P &amp; L'!#REF!</definedName>
    <definedName name="BExF7K88K7ASGV6RAOAGH52G04VR" localSheetId="5" hidden="1">'[3]AMI P &amp; L'!#REF!</definedName>
    <definedName name="BExF7K88K7ASGV6RAOAGH52G04VR" localSheetId="8" hidden="1">'[3]AMI P &amp; L'!#REF!</definedName>
    <definedName name="BExF7K88K7ASGV6RAOAGH52G04VR" localSheetId="17" hidden="1">'[3]AMI P &amp; L'!#REF!</definedName>
    <definedName name="BExF7K88K7ASGV6RAOAGH52G04VR" localSheetId="6" hidden="1">'[3]AMI P &amp; L'!#REF!</definedName>
    <definedName name="BExF7K88K7ASGV6RAOAGH52G04VR" localSheetId="1" hidden="1">'[3]AMI P &amp; L'!#REF!</definedName>
    <definedName name="BExF7K88K7ASGV6RAOAGH52G04VR" localSheetId="12" hidden="1">'[3]AMI P &amp; L'!#REF!</definedName>
    <definedName name="BExF7K88K7ASGV6RAOAGH52G04VR" localSheetId="4" hidden="1">'[3]AMI P &amp; L'!#REF!</definedName>
    <definedName name="BExF7K88K7ASGV6RAOAGH52G04VR" localSheetId="13" hidden="1">'[3]AMI P &amp; L'!#REF!</definedName>
    <definedName name="BExF7K88K7ASGV6RAOAGH52G04VR" localSheetId="18" hidden="1">'[3]AMI P &amp; L'!#REF!</definedName>
    <definedName name="BExF7K88K7ASGV6RAOAGH52G04VR" hidden="1">'[3]AMI P &amp; L'!#REF!</definedName>
    <definedName name="BExF7N83YDEVXDEZQFACS9ZVES27" localSheetId="3" hidden="1">'[3]AMI P &amp; L'!#REF!</definedName>
    <definedName name="BExF7N83YDEVXDEZQFACS9ZVES27" localSheetId="10" hidden="1">'[3]AMI P &amp; L'!#REF!</definedName>
    <definedName name="BExF7N83YDEVXDEZQFACS9ZVES27" localSheetId="9" hidden="1">'[3]AMI P &amp; L'!#REF!</definedName>
    <definedName name="BExF7N83YDEVXDEZQFACS9ZVES27" localSheetId="14" hidden="1">'[3]AMI P &amp; L'!#REF!</definedName>
    <definedName name="BExF7N83YDEVXDEZQFACS9ZVES27" localSheetId="16" hidden="1">'[3]AMI P &amp; L'!#REF!</definedName>
    <definedName name="BExF7N83YDEVXDEZQFACS9ZVES27" localSheetId="5" hidden="1">'[3]AMI P &amp; L'!#REF!</definedName>
    <definedName name="BExF7N83YDEVXDEZQFACS9ZVES27" localSheetId="8" hidden="1">'[3]AMI P &amp; L'!#REF!</definedName>
    <definedName name="BExF7N83YDEVXDEZQFACS9ZVES27" localSheetId="17" hidden="1">'[3]AMI P &amp; L'!#REF!</definedName>
    <definedName name="BExF7N83YDEVXDEZQFACS9ZVES27" localSheetId="6" hidden="1">'[3]AMI P &amp; L'!#REF!</definedName>
    <definedName name="BExF7N83YDEVXDEZQFACS9ZVES27" localSheetId="1" hidden="1">'[3]AMI P &amp; L'!#REF!</definedName>
    <definedName name="BExF7N83YDEVXDEZQFACS9ZVES27" localSheetId="12" hidden="1">'[3]AMI P &amp; L'!#REF!</definedName>
    <definedName name="BExF7N83YDEVXDEZQFACS9ZVES27" localSheetId="4" hidden="1">'[3]AMI P &amp; L'!#REF!</definedName>
    <definedName name="BExF7N83YDEVXDEZQFACS9ZVES27" localSheetId="13" hidden="1">'[3]AMI P &amp; L'!#REF!</definedName>
    <definedName name="BExF7N83YDEVXDEZQFACS9ZVES27" localSheetId="18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F86UR62V3WXM59JUA7U4NEJAT" localSheetId="3" hidden="1">#REF!</definedName>
    <definedName name="BExF86UR62V3WXM59JUA7U4NEJAT" localSheetId="10" hidden="1">#REF!</definedName>
    <definedName name="BExF86UR62V3WXM59JUA7U4NEJAT" localSheetId="9" hidden="1">#REF!</definedName>
    <definedName name="BExF86UR62V3WXM59JUA7U4NEJAT" localSheetId="14" hidden="1">#REF!</definedName>
    <definedName name="BExF86UR62V3WXM59JUA7U4NEJAT" localSheetId="16" hidden="1">#REF!</definedName>
    <definedName name="BExF86UR62V3WXM59JUA7U4NEJAT" localSheetId="5" hidden="1">#REF!</definedName>
    <definedName name="BExF86UR62V3WXM59JUA7U4NEJAT" localSheetId="8" hidden="1">#REF!</definedName>
    <definedName name="BExF86UR62V3WXM59JUA7U4NEJAT" localSheetId="17" hidden="1">#REF!</definedName>
    <definedName name="BExF86UR62V3WXM59JUA7U4NEJAT" localSheetId="6" hidden="1">#REF!</definedName>
    <definedName name="BExF86UR62V3WXM59JUA7U4NEJAT" localSheetId="1" hidden="1">#REF!</definedName>
    <definedName name="BExF86UR62V3WXM59JUA7U4NEJAT" localSheetId="12" hidden="1">#REF!</definedName>
    <definedName name="BExF86UR62V3WXM59JUA7U4NEJAT" localSheetId="4" hidden="1">#REF!</definedName>
    <definedName name="BExF86UR62V3WXM59JUA7U4NEJAT" localSheetId="13" hidden="1">#REF!</definedName>
    <definedName name="BExF86UR62V3WXM59JUA7U4NEJAT" localSheetId="18" hidden="1">#REF!</definedName>
    <definedName name="BExF86UR62V3WXM59JUA7U4NEJAT" hidden="1">#REF!</definedName>
    <definedName name="BExF94F5ZD2KMXCLSB4BN3BPWPZW" localSheetId="3" hidden="1">#REF!</definedName>
    <definedName name="BExF94F5ZD2KMXCLSB4BN3BPWPZW" localSheetId="10" hidden="1">#REF!</definedName>
    <definedName name="BExF94F5ZD2KMXCLSB4BN3BPWPZW" localSheetId="9" hidden="1">#REF!</definedName>
    <definedName name="BExF94F5ZD2KMXCLSB4BN3BPWPZW" localSheetId="14" hidden="1">#REF!</definedName>
    <definedName name="BExF94F5ZD2KMXCLSB4BN3BPWPZW" localSheetId="16" hidden="1">#REF!</definedName>
    <definedName name="BExF94F5ZD2KMXCLSB4BN3BPWPZW" localSheetId="5" hidden="1">#REF!</definedName>
    <definedName name="BExF94F5ZD2KMXCLSB4BN3BPWPZW" localSheetId="8" hidden="1">#REF!</definedName>
    <definedName name="BExF94F5ZD2KMXCLSB4BN3BPWPZW" localSheetId="17" hidden="1">#REF!</definedName>
    <definedName name="BExF94F5ZD2KMXCLSB4BN3BPWPZW" localSheetId="6" hidden="1">#REF!</definedName>
    <definedName name="BExF94F5ZD2KMXCLSB4BN3BPWPZW" localSheetId="1" hidden="1">#REF!</definedName>
    <definedName name="BExF94F5ZD2KMXCLSB4BN3BPWPZW" localSheetId="12" hidden="1">#REF!</definedName>
    <definedName name="BExF94F5ZD2KMXCLSB4BN3BPWPZW" localSheetId="4" hidden="1">#REF!</definedName>
    <definedName name="BExF94F5ZD2KMXCLSB4BN3BPWPZW" localSheetId="13" hidden="1">#REF!</definedName>
    <definedName name="BExF94F5ZD2KMXCLSB4BN3BPWPZW" localSheetId="18" hidden="1">#REF!</definedName>
    <definedName name="BExF94F5ZD2KMXCLSB4BN3BPWPZW" hidden="1">#REF!</definedName>
    <definedName name="BExGL97US0Y3KXXASUTVR26XLT70" localSheetId="3" hidden="1">'[3]AMI P &amp; L'!#REF!</definedName>
    <definedName name="BExGL97US0Y3KXXASUTVR26XLT70" localSheetId="10" hidden="1">'[3]AMI P &amp; L'!#REF!</definedName>
    <definedName name="BExGL97US0Y3KXXASUTVR26XLT70" localSheetId="9" hidden="1">'[3]AMI P &amp; L'!#REF!</definedName>
    <definedName name="BExGL97US0Y3KXXASUTVR26XLT70" localSheetId="14" hidden="1">'[3]AMI P &amp; L'!#REF!</definedName>
    <definedName name="BExGL97US0Y3KXXASUTVR26XLT70" localSheetId="16" hidden="1">'[3]AMI P &amp; L'!#REF!</definedName>
    <definedName name="BExGL97US0Y3KXXASUTVR26XLT70" localSheetId="5" hidden="1">'[3]AMI P &amp; L'!#REF!</definedName>
    <definedName name="BExGL97US0Y3KXXASUTVR26XLT70" localSheetId="8" hidden="1">'[3]AMI P &amp; L'!#REF!</definedName>
    <definedName name="BExGL97US0Y3KXXASUTVR26XLT70" localSheetId="17" hidden="1">'[3]AMI P &amp; L'!#REF!</definedName>
    <definedName name="BExGL97US0Y3KXXASUTVR26XLT70" localSheetId="6" hidden="1">'[3]AMI P &amp; L'!#REF!</definedName>
    <definedName name="BExGL97US0Y3KXXASUTVR26XLT70" localSheetId="1" hidden="1">'[3]AMI P &amp; L'!#REF!</definedName>
    <definedName name="BExGL97US0Y3KXXASUTVR26XLT70" localSheetId="12" hidden="1">'[3]AMI P &amp; L'!#REF!</definedName>
    <definedName name="BExGL97US0Y3KXXASUTVR26XLT70" localSheetId="4" hidden="1">'[3]AMI P &amp; L'!#REF!</definedName>
    <definedName name="BExGL97US0Y3KXXASUTVR26XLT70" localSheetId="13" hidden="1">'[3]AMI P &amp; L'!#REF!</definedName>
    <definedName name="BExGL97US0Y3KXXASUTVR26XLT70" localSheetId="18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7DV048A50I5ERW750F4VS9C" localSheetId="3" hidden="1">'[5]Capital orders'!#REF!</definedName>
    <definedName name="BExGM7DV048A50I5ERW750F4VS9C" localSheetId="10" hidden="1">'[5]Capital orders'!#REF!</definedName>
    <definedName name="BExGM7DV048A50I5ERW750F4VS9C" localSheetId="9" hidden="1">'[5]Capital orders'!#REF!</definedName>
    <definedName name="BExGM7DV048A50I5ERW750F4VS9C" localSheetId="14" hidden="1">'[5]Capital orders'!#REF!</definedName>
    <definedName name="BExGM7DV048A50I5ERW750F4VS9C" localSheetId="16" hidden="1">'[5]Capital orders'!#REF!</definedName>
    <definedName name="BExGM7DV048A50I5ERW750F4VS9C" localSheetId="5" hidden="1">'[5]Capital orders'!#REF!</definedName>
    <definedName name="BExGM7DV048A50I5ERW750F4VS9C" localSheetId="8" hidden="1">'[5]Capital orders'!#REF!</definedName>
    <definedName name="BExGM7DV048A50I5ERW750F4VS9C" localSheetId="17" hidden="1">'[5]Capital orders'!#REF!</definedName>
    <definedName name="BExGM7DV048A50I5ERW750F4VS9C" localSheetId="6" hidden="1">'[5]Capital orders'!#REF!</definedName>
    <definedName name="BExGM7DV048A50I5ERW750F4VS9C" localSheetId="1" hidden="1">'[5]Capital orders'!#REF!</definedName>
    <definedName name="BExGM7DV048A50I5ERW750F4VS9C" localSheetId="12" hidden="1">'[5]Capital orders'!#REF!</definedName>
    <definedName name="BExGM7DV048A50I5ERW750F4VS9C" localSheetId="4" hidden="1">'[5]Capital orders'!#REF!</definedName>
    <definedName name="BExGM7DV048A50I5ERW750F4VS9C" localSheetId="13" hidden="1">'[5]Capital orders'!#REF!</definedName>
    <definedName name="BExGM7DV048A50I5ERW750F4VS9C" localSheetId="18" hidden="1">'[5]Capital orders'!#REF!</definedName>
    <definedName name="BExGM7DV048A50I5ERW750F4VS9C" hidden="1">'[5]Capital orders'!#REF!</definedName>
    <definedName name="BExGMCXCWEC9XNUOEMZ61TMI6CUO" hidden="1">'[2]Reco Sheet for Fcast'!$G$2</definedName>
    <definedName name="BExGMJDGIH0MEPC2TUSFUCY2ROTB" localSheetId="3" hidden="1">'[3]AMI P &amp; L'!#REF!</definedName>
    <definedName name="BExGMJDGIH0MEPC2TUSFUCY2ROTB" localSheetId="10" hidden="1">'[3]AMI P &amp; L'!#REF!</definedName>
    <definedName name="BExGMJDGIH0MEPC2TUSFUCY2ROTB" localSheetId="9" hidden="1">'[3]AMI P &amp; L'!#REF!</definedName>
    <definedName name="BExGMJDGIH0MEPC2TUSFUCY2ROTB" localSheetId="14" hidden="1">'[3]AMI P &amp; L'!#REF!</definedName>
    <definedName name="BExGMJDGIH0MEPC2TUSFUCY2ROTB" localSheetId="16" hidden="1">'[3]AMI P &amp; L'!#REF!</definedName>
    <definedName name="BExGMJDGIH0MEPC2TUSFUCY2ROTB" localSheetId="5" hidden="1">'[3]AMI P &amp; L'!#REF!</definedName>
    <definedName name="BExGMJDGIH0MEPC2TUSFUCY2ROTB" localSheetId="8" hidden="1">'[3]AMI P &amp; L'!#REF!</definedName>
    <definedName name="BExGMJDGIH0MEPC2TUSFUCY2ROTB" localSheetId="17" hidden="1">'[3]AMI P &amp; L'!#REF!</definedName>
    <definedName name="BExGMJDGIH0MEPC2TUSFUCY2ROTB" localSheetId="6" hidden="1">'[3]AMI P &amp; L'!#REF!</definedName>
    <definedName name="BExGMJDGIH0MEPC2TUSFUCY2ROTB" localSheetId="1" hidden="1">'[3]AMI P &amp; L'!#REF!</definedName>
    <definedName name="BExGMJDGIH0MEPC2TUSFUCY2ROTB" localSheetId="12" hidden="1">'[3]AMI P &amp; L'!#REF!</definedName>
    <definedName name="BExGMJDGIH0MEPC2TUSFUCY2ROTB" localSheetId="4" hidden="1">'[3]AMI P &amp; L'!#REF!</definedName>
    <definedName name="BExGMJDGIH0MEPC2TUSFUCY2ROTB" localSheetId="13" hidden="1">'[3]AMI P &amp; L'!#REF!</definedName>
    <definedName name="BExGMJDGIH0MEPC2TUSFUCY2ROTB" localSheetId="18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MZK2RWS3LUIF04PFESJU6MDU" localSheetId="3" hidden="1">#REF!</definedName>
    <definedName name="BExGMZK2RWS3LUIF04PFESJU6MDU" localSheetId="10" hidden="1">#REF!</definedName>
    <definedName name="BExGMZK2RWS3LUIF04PFESJU6MDU" localSheetId="9" hidden="1">#REF!</definedName>
    <definedName name="BExGMZK2RWS3LUIF04PFESJU6MDU" localSheetId="14" hidden="1">#REF!</definedName>
    <definedName name="BExGMZK2RWS3LUIF04PFESJU6MDU" localSheetId="16" hidden="1">#REF!</definedName>
    <definedName name="BExGMZK2RWS3LUIF04PFESJU6MDU" localSheetId="5" hidden="1">#REF!</definedName>
    <definedName name="BExGMZK2RWS3LUIF04PFESJU6MDU" localSheetId="8" hidden="1">#REF!</definedName>
    <definedName name="BExGMZK2RWS3LUIF04PFESJU6MDU" localSheetId="17" hidden="1">#REF!</definedName>
    <definedName name="BExGMZK2RWS3LUIF04PFESJU6MDU" localSheetId="6" hidden="1">#REF!</definedName>
    <definedName name="BExGMZK2RWS3LUIF04PFESJU6MDU" localSheetId="1" hidden="1">#REF!</definedName>
    <definedName name="BExGMZK2RWS3LUIF04PFESJU6MDU" localSheetId="12" hidden="1">#REF!</definedName>
    <definedName name="BExGMZK2RWS3LUIF04PFESJU6MDU" localSheetId="4" hidden="1">#REF!</definedName>
    <definedName name="BExGMZK2RWS3LUIF04PFESJU6MDU" localSheetId="13" hidden="1">#REF!</definedName>
    <definedName name="BExGMZK2RWS3LUIF04PFESJU6MDU" localSheetId="18" hidden="1">#REF!</definedName>
    <definedName name="BExGMZK2RWS3LUIF04PFESJU6MDU" hidden="1">#REF!</definedName>
    <definedName name="BExGN4I0QATXNZCLZJM1KH1OIJQH" hidden="1">'[2]Reco Sheet for Fcast'!$F$9:$G$9</definedName>
    <definedName name="BExGN9FZ2RWCMSY1YOBJKZMNIM9R" hidden="1">'[2]Reco Sheet for Fcast'!$G$2</definedName>
    <definedName name="BExGNDN1INYA9ECZDFUDM9J0UKQR" localSheetId="3" hidden="1">#REF!</definedName>
    <definedName name="BExGNDN1INYA9ECZDFUDM9J0UKQR" localSheetId="10" hidden="1">#REF!</definedName>
    <definedName name="BExGNDN1INYA9ECZDFUDM9J0UKQR" localSheetId="9" hidden="1">#REF!</definedName>
    <definedName name="BExGNDN1INYA9ECZDFUDM9J0UKQR" localSheetId="14" hidden="1">#REF!</definedName>
    <definedName name="BExGNDN1INYA9ECZDFUDM9J0UKQR" localSheetId="16" hidden="1">#REF!</definedName>
    <definedName name="BExGNDN1INYA9ECZDFUDM9J0UKQR" localSheetId="5" hidden="1">#REF!</definedName>
    <definedName name="BExGNDN1INYA9ECZDFUDM9J0UKQR" localSheetId="8" hidden="1">#REF!</definedName>
    <definedName name="BExGNDN1INYA9ECZDFUDM9J0UKQR" localSheetId="17" hidden="1">#REF!</definedName>
    <definedName name="BExGNDN1INYA9ECZDFUDM9J0UKQR" localSheetId="6" hidden="1">#REF!</definedName>
    <definedName name="BExGNDN1INYA9ECZDFUDM9J0UKQR" localSheetId="1" hidden="1">#REF!</definedName>
    <definedName name="BExGNDN1INYA9ECZDFUDM9J0UKQR" localSheetId="12" hidden="1">#REF!</definedName>
    <definedName name="BExGNDN1INYA9ECZDFUDM9J0UKQR" localSheetId="4" hidden="1">#REF!</definedName>
    <definedName name="BExGNDN1INYA9ECZDFUDM9J0UKQR" localSheetId="13" hidden="1">#REF!</definedName>
    <definedName name="BExGNDN1INYA9ECZDFUDM9J0UKQR" localSheetId="18" hidden="1">#REF!</definedName>
    <definedName name="BExGNDN1INYA9ECZDFUDM9J0UKQR" hidden="1">#REF!</definedName>
    <definedName name="BExGNDSIMTHOCXXG6QOGR6DA8SGG" localSheetId="3" hidden="1">'[3]AMI P &amp; L'!#REF!</definedName>
    <definedName name="BExGNDSIMTHOCXXG6QOGR6DA8SGG" localSheetId="10" hidden="1">'[3]AMI P &amp; L'!#REF!</definedName>
    <definedName name="BExGNDSIMTHOCXXG6QOGR6DA8SGG" localSheetId="9" hidden="1">'[3]AMI P &amp; L'!#REF!</definedName>
    <definedName name="BExGNDSIMTHOCXXG6QOGR6DA8SGG" localSheetId="14" hidden="1">'[3]AMI P &amp; L'!#REF!</definedName>
    <definedName name="BExGNDSIMTHOCXXG6QOGR6DA8SGG" localSheetId="16" hidden="1">'[3]AMI P &amp; L'!#REF!</definedName>
    <definedName name="BExGNDSIMTHOCXXG6QOGR6DA8SGG" localSheetId="5" hidden="1">'[3]AMI P &amp; L'!#REF!</definedName>
    <definedName name="BExGNDSIMTHOCXXG6QOGR6DA8SGG" localSheetId="8" hidden="1">'[3]AMI P &amp; L'!#REF!</definedName>
    <definedName name="BExGNDSIMTHOCXXG6QOGR6DA8SGG" localSheetId="17" hidden="1">'[3]AMI P &amp; L'!#REF!</definedName>
    <definedName name="BExGNDSIMTHOCXXG6QOGR6DA8SGG" localSheetId="6" hidden="1">'[3]AMI P &amp; L'!#REF!</definedName>
    <definedName name="BExGNDSIMTHOCXXG6QOGR6DA8SGG" localSheetId="1" hidden="1">'[3]AMI P &amp; L'!#REF!</definedName>
    <definedName name="BExGNDSIMTHOCXXG6QOGR6DA8SGG" localSheetId="12" hidden="1">'[3]AMI P &amp; L'!#REF!</definedName>
    <definedName name="BExGNDSIMTHOCXXG6QOGR6DA8SGG" localSheetId="4" hidden="1">'[3]AMI P &amp; L'!#REF!</definedName>
    <definedName name="BExGNDSIMTHOCXXG6QOGR6DA8SGG" localSheetId="13" hidden="1">'[3]AMI P &amp; L'!#REF!</definedName>
    <definedName name="BExGNDSIMTHOCXXG6QOGR6DA8SGG" localSheetId="18" hidden="1">'[3]AMI P &amp; L'!#REF!</definedName>
    <definedName name="BExGNDSIMTHOCXXG6QOGR6DA8SGG" hidden="1">'[3]AMI P &amp; L'!#REF!</definedName>
    <definedName name="BExGNGXPVU95K83SHZNAOX17P52R" localSheetId="3" hidden="1">#REF!</definedName>
    <definedName name="BExGNGXPVU95K83SHZNAOX17P52R" localSheetId="10" hidden="1">#REF!</definedName>
    <definedName name="BExGNGXPVU95K83SHZNAOX17P52R" localSheetId="9" hidden="1">#REF!</definedName>
    <definedName name="BExGNGXPVU95K83SHZNAOX17P52R" localSheetId="14" hidden="1">#REF!</definedName>
    <definedName name="BExGNGXPVU95K83SHZNAOX17P52R" localSheetId="16" hidden="1">#REF!</definedName>
    <definedName name="BExGNGXPVU95K83SHZNAOX17P52R" localSheetId="5" hidden="1">#REF!</definedName>
    <definedName name="BExGNGXPVU95K83SHZNAOX17P52R" localSheetId="8" hidden="1">#REF!</definedName>
    <definedName name="BExGNGXPVU95K83SHZNAOX17P52R" localSheetId="17" hidden="1">#REF!</definedName>
    <definedName name="BExGNGXPVU95K83SHZNAOX17P52R" localSheetId="6" hidden="1">#REF!</definedName>
    <definedName name="BExGNGXPVU95K83SHZNAOX17P52R" localSheetId="1" hidden="1">#REF!</definedName>
    <definedName name="BExGNGXPVU95K83SHZNAOX17P52R" localSheetId="12" hidden="1">#REF!</definedName>
    <definedName name="BExGNGXPVU95K83SHZNAOX17P52R" localSheetId="4" hidden="1">#REF!</definedName>
    <definedName name="BExGNGXPVU95K83SHZNAOX17P52R" localSheetId="13" hidden="1">#REF!</definedName>
    <definedName name="BExGNGXPVU95K83SHZNAOX17P52R" localSheetId="18" hidden="1">#REF!</definedName>
    <definedName name="BExGNGXPVU95K83SHZNAOX17P52R" hidden="1">#REF!</definedName>
    <definedName name="BExGNN2YQ9BDAZXT2GLCSAPXKIM7" localSheetId="3" hidden="1">'[3]AMI P &amp; L'!#REF!</definedName>
    <definedName name="BExGNN2YQ9BDAZXT2GLCSAPXKIM7" localSheetId="10" hidden="1">'[3]AMI P &amp; L'!#REF!</definedName>
    <definedName name="BExGNN2YQ9BDAZXT2GLCSAPXKIM7" localSheetId="9" hidden="1">'[3]AMI P &amp; L'!#REF!</definedName>
    <definedName name="BExGNN2YQ9BDAZXT2GLCSAPXKIM7" localSheetId="14" hidden="1">'[3]AMI P &amp; L'!#REF!</definedName>
    <definedName name="BExGNN2YQ9BDAZXT2GLCSAPXKIM7" localSheetId="16" hidden="1">'[3]AMI P &amp; L'!#REF!</definedName>
    <definedName name="BExGNN2YQ9BDAZXT2GLCSAPXKIM7" localSheetId="5" hidden="1">'[3]AMI P &amp; L'!#REF!</definedName>
    <definedName name="BExGNN2YQ9BDAZXT2GLCSAPXKIM7" localSheetId="8" hidden="1">'[3]AMI P &amp; L'!#REF!</definedName>
    <definedName name="BExGNN2YQ9BDAZXT2GLCSAPXKIM7" localSheetId="17" hidden="1">'[3]AMI P &amp; L'!#REF!</definedName>
    <definedName name="BExGNN2YQ9BDAZXT2GLCSAPXKIM7" localSheetId="6" hidden="1">'[3]AMI P &amp; L'!#REF!</definedName>
    <definedName name="BExGNN2YQ9BDAZXT2GLCSAPXKIM7" localSheetId="1" hidden="1">'[3]AMI P &amp; L'!#REF!</definedName>
    <definedName name="BExGNN2YQ9BDAZXT2GLCSAPXKIM7" localSheetId="12" hidden="1">'[3]AMI P &amp; L'!#REF!</definedName>
    <definedName name="BExGNN2YQ9BDAZXT2GLCSAPXKIM7" localSheetId="4" hidden="1">'[3]AMI P &amp; L'!#REF!</definedName>
    <definedName name="BExGNN2YQ9BDAZXT2GLCSAPXKIM7" localSheetId="13" hidden="1">'[3]AMI P &amp; L'!#REF!</definedName>
    <definedName name="BExGNN2YQ9BDAZXT2GLCSAPXKIM7" localSheetId="18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3" hidden="1">'[3]AMI P &amp; L'!#REF!</definedName>
    <definedName name="BExGNZO44DEG8CGIDYSEGDUQ531R" localSheetId="10" hidden="1">'[3]AMI P &amp; L'!#REF!</definedName>
    <definedName name="BExGNZO44DEG8CGIDYSEGDUQ531R" localSheetId="9" hidden="1">'[3]AMI P &amp; L'!#REF!</definedName>
    <definedName name="BExGNZO44DEG8CGIDYSEGDUQ531R" localSheetId="14" hidden="1">'[3]AMI P &amp; L'!#REF!</definedName>
    <definedName name="BExGNZO44DEG8CGIDYSEGDUQ531R" localSheetId="16" hidden="1">'[3]AMI P &amp; L'!#REF!</definedName>
    <definedName name="BExGNZO44DEG8CGIDYSEGDUQ531R" localSheetId="5" hidden="1">'[3]AMI P &amp; L'!#REF!</definedName>
    <definedName name="BExGNZO44DEG8CGIDYSEGDUQ531R" localSheetId="8" hidden="1">'[3]AMI P &amp; L'!#REF!</definedName>
    <definedName name="BExGNZO44DEG8CGIDYSEGDUQ531R" localSheetId="17" hidden="1">'[3]AMI P &amp; L'!#REF!</definedName>
    <definedName name="BExGNZO44DEG8CGIDYSEGDUQ531R" localSheetId="6" hidden="1">'[3]AMI P &amp; L'!#REF!</definedName>
    <definedName name="BExGNZO44DEG8CGIDYSEGDUQ531R" localSheetId="1" hidden="1">'[3]AMI P &amp; L'!#REF!</definedName>
    <definedName name="BExGNZO44DEG8CGIDYSEGDUQ531R" localSheetId="12" hidden="1">'[3]AMI P &amp; L'!#REF!</definedName>
    <definedName name="BExGNZO44DEG8CGIDYSEGDUQ531R" localSheetId="4" hidden="1">'[3]AMI P &amp; L'!#REF!</definedName>
    <definedName name="BExGNZO44DEG8CGIDYSEGDUQ531R" localSheetId="13" hidden="1">'[3]AMI P &amp; L'!#REF!</definedName>
    <definedName name="BExGNZO44DEG8CGIDYSEGDUQ531R" localSheetId="18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3" hidden="1">'[3]AMI P &amp; L'!#REF!</definedName>
    <definedName name="BExGO2YUBOVLYHY1QSIHRE1KLAFV" localSheetId="10" hidden="1">'[3]AMI P &amp; L'!#REF!</definedName>
    <definedName name="BExGO2YUBOVLYHY1QSIHRE1KLAFV" localSheetId="9" hidden="1">'[3]AMI P &amp; L'!#REF!</definedName>
    <definedName name="BExGO2YUBOVLYHY1QSIHRE1KLAFV" localSheetId="14" hidden="1">'[3]AMI P &amp; L'!#REF!</definedName>
    <definedName name="BExGO2YUBOVLYHY1QSIHRE1KLAFV" localSheetId="16" hidden="1">'[3]AMI P &amp; L'!#REF!</definedName>
    <definedName name="BExGO2YUBOVLYHY1QSIHRE1KLAFV" localSheetId="5" hidden="1">'[3]AMI P &amp; L'!#REF!</definedName>
    <definedName name="BExGO2YUBOVLYHY1QSIHRE1KLAFV" localSheetId="8" hidden="1">'[3]AMI P &amp; L'!#REF!</definedName>
    <definedName name="BExGO2YUBOVLYHY1QSIHRE1KLAFV" localSheetId="17" hidden="1">'[3]AMI P &amp; L'!#REF!</definedName>
    <definedName name="BExGO2YUBOVLYHY1QSIHRE1KLAFV" localSheetId="6" hidden="1">'[3]AMI P &amp; L'!#REF!</definedName>
    <definedName name="BExGO2YUBOVLYHY1QSIHRE1KLAFV" localSheetId="1" hidden="1">'[3]AMI P &amp; L'!#REF!</definedName>
    <definedName name="BExGO2YUBOVLYHY1QSIHRE1KLAFV" localSheetId="12" hidden="1">'[3]AMI P &amp; L'!#REF!</definedName>
    <definedName name="BExGO2YUBOVLYHY1QSIHRE1KLAFV" localSheetId="4" hidden="1">'[3]AMI P &amp; L'!#REF!</definedName>
    <definedName name="BExGO2YUBOVLYHY1QSIHRE1KLAFV" localSheetId="13" hidden="1">'[3]AMI P &amp; L'!#REF!</definedName>
    <definedName name="BExGO2YUBOVLYHY1QSIHRE1KLAFV" localSheetId="18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3" hidden="1">'[3]AMI P &amp; L'!#REF!</definedName>
    <definedName name="BExGODAZKJ9EXMQZNQR5YDBSS525" localSheetId="10" hidden="1">'[3]AMI P &amp; L'!#REF!</definedName>
    <definedName name="BExGODAZKJ9EXMQZNQR5YDBSS525" localSheetId="9" hidden="1">'[3]AMI P &amp; L'!#REF!</definedName>
    <definedName name="BExGODAZKJ9EXMQZNQR5YDBSS525" localSheetId="14" hidden="1">'[3]AMI P &amp; L'!#REF!</definedName>
    <definedName name="BExGODAZKJ9EXMQZNQR5YDBSS525" localSheetId="16" hidden="1">'[3]AMI P &amp; L'!#REF!</definedName>
    <definedName name="BExGODAZKJ9EXMQZNQR5YDBSS525" localSheetId="5" hidden="1">'[3]AMI P &amp; L'!#REF!</definedName>
    <definedName name="BExGODAZKJ9EXMQZNQR5YDBSS525" localSheetId="8" hidden="1">'[3]AMI P &amp; L'!#REF!</definedName>
    <definedName name="BExGODAZKJ9EXMQZNQR5YDBSS525" localSheetId="17" hidden="1">'[3]AMI P &amp; L'!#REF!</definedName>
    <definedName name="BExGODAZKJ9EXMQZNQR5YDBSS525" localSheetId="6" hidden="1">'[3]AMI P &amp; L'!#REF!</definedName>
    <definedName name="BExGODAZKJ9EXMQZNQR5YDBSS525" localSheetId="1" hidden="1">'[3]AMI P &amp; L'!#REF!</definedName>
    <definedName name="BExGODAZKJ9EXMQZNQR5YDBSS525" localSheetId="12" hidden="1">'[3]AMI P &amp; L'!#REF!</definedName>
    <definedName name="BExGODAZKJ9EXMQZNQR5YDBSS525" localSheetId="4" hidden="1">'[3]AMI P &amp; L'!#REF!</definedName>
    <definedName name="BExGODAZKJ9EXMQZNQR5YDBSS525" localSheetId="13" hidden="1">'[3]AMI P &amp; L'!#REF!</definedName>
    <definedName name="BExGODAZKJ9EXMQZNQR5YDBSS525" localSheetId="18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3" hidden="1">'[3]AMI P &amp; L'!#REF!</definedName>
    <definedName name="BExGQ36ZOMR9GV8T05M605MMOY3Y" localSheetId="10" hidden="1">'[3]AMI P &amp; L'!#REF!</definedName>
    <definedName name="BExGQ36ZOMR9GV8T05M605MMOY3Y" localSheetId="9" hidden="1">'[3]AMI P &amp; L'!#REF!</definedName>
    <definedName name="BExGQ36ZOMR9GV8T05M605MMOY3Y" localSheetId="14" hidden="1">'[3]AMI P &amp; L'!#REF!</definedName>
    <definedName name="BExGQ36ZOMR9GV8T05M605MMOY3Y" localSheetId="16" hidden="1">'[3]AMI P &amp; L'!#REF!</definedName>
    <definedName name="BExGQ36ZOMR9GV8T05M605MMOY3Y" localSheetId="5" hidden="1">'[3]AMI P &amp; L'!#REF!</definedName>
    <definedName name="BExGQ36ZOMR9GV8T05M605MMOY3Y" localSheetId="8" hidden="1">'[3]AMI P &amp; L'!#REF!</definedName>
    <definedName name="BExGQ36ZOMR9GV8T05M605MMOY3Y" localSheetId="17" hidden="1">'[3]AMI P &amp; L'!#REF!</definedName>
    <definedName name="BExGQ36ZOMR9GV8T05M605MMOY3Y" localSheetId="6" hidden="1">'[3]AMI P &amp; L'!#REF!</definedName>
    <definedName name="BExGQ36ZOMR9GV8T05M605MMOY3Y" localSheetId="1" hidden="1">'[3]AMI P &amp; L'!#REF!</definedName>
    <definedName name="BExGQ36ZOMR9GV8T05M605MMOY3Y" localSheetId="12" hidden="1">'[3]AMI P &amp; L'!#REF!</definedName>
    <definedName name="BExGQ36ZOMR9GV8T05M605MMOY3Y" localSheetId="4" hidden="1">'[3]AMI P &amp; L'!#REF!</definedName>
    <definedName name="BExGQ36ZOMR9GV8T05M605MMOY3Y" localSheetId="13" hidden="1">'[3]AMI P &amp; L'!#REF!</definedName>
    <definedName name="BExGQ36ZOMR9GV8T05M605MMOY3Y" localSheetId="18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3" hidden="1">'[3]AMI P &amp; L'!#REF!</definedName>
    <definedName name="BExGQX0H4EZMXBJTKJJE4ICJWN5O" localSheetId="10" hidden="1">'[3]AMI P &amp; L'!#REF!</definedName>
    <definedName name="BExGQX0H4EZMXBJTKJJE4ICJWN5O" localSheetId="9" hidden="1">'[3]AMI P &amp; L'!#REF!</definedName>
    <definedName name="BExGQX0H4EZMXBJTKJJE4ICJWN5O" localSheetId="14" hidden="1">'[3]AMI P &amp; L'!#REF!</definedName>
    <definedName name="BExGQX0H4EZMXBJTKJJE4ICJWN5O" localSheetId="16" hidden="1">'[3]AMI P &amp; L'!#REF!</definedName>
    <definedName name="BExGQX0H4EZMXBJTKJJE4ICJWN5O" localSheetId="5" hidden="1">'[3]AMI P &amp; L'!#REF!</definedName>
    <definedName name="BExGQX0H4EZMXBJTKJJE4ICJWN5O" localSheetId="8" hidden="1">'[3]AMI P &amp; L'!#REF!</definedName>
    <definedName name="BExGQX0H4EZMXBJTKJJE4ICJWN5O" localSheetId="17" hidden="1">'[3]AMI P &amp; L'!#REF!</definedName>
    <definedName name="BExGQX0H4EZMXBJTKJJE4ICJWN5O" localSheetId="6" hidden="1">'[3]AMI P &amp; L'!#REF!</definedName>
    <definedName name="BExGQX0H4EZMXBJTKJJE4ICJWN5O" localSheetId="1" hidden="1">'[3]AMI P &amp; L'!#REF!</definedName>
    <definedName name="BExGQX0H4EZMXBJTKJJE4ICJWN5O" localSheetId="12" hidden="1">'[3]AMI P &amp; L'!#REF!</definedName>
    <definedName name="BExGQX0H4EZMXBJTKJJE4ICJWN5O" localSheetId="4" hidden="1">'[3]AMI P &amp; L'!#REF!</definedName>
    <definedName name="BExGQX0H4EZMXBJTKJJE4ICJWN5O" localSheetId="13" hidden="1">'[3]AMI P &amp; L'!#REF!</definedName>
    <definedName name="BExGQX0H4EZMXBJTKJJE4ICJWN5O" localSheetId="18" hidden="1">'[3]AMI P &amp; L'!#REF!</definedName>
    <definedName name="BExGQX0H4EZMXBJTKJJE4ICJWN5O" hidden="1">'[3]AMI P &amp; L'!#REF!</definedName>
    <definedName name="BExGR2ENVVMIJQENKY6QPV34HDYB" localSheetId="3" hidden="1">#REF!</definedName>
    <definedName name="BExGR2ENVVMIJQENKY6QPV34HDYB" localSheetId="10" hidden="1">#REF!</definedName>
    <definedName name="BExGR2ENVVMIJQENKY6QPV34HDYB" localSheetId="9" hidden="1">#REF!</definedName>
    <definedName name="BExGR2ENVVMIJQENKY6QPV34HDYB" localSheetId="14" hidden="1">#REF!</definedName>
    <definedName name="BExGR2ENVVMIJQENKY6QPV34HDYB" localSheetId="16" hidden="1">#REF!</definedName>
    <definedName name="BExGR2ENVVMIJQENKY6QPV34HDYB" localSheetId="5" hidden="1">#REF!</definedName>
    <definedName name="BExGR2ENVVMIJQENKY6QPV34HDYB" localSheetId="8" hidden="1">#REF!</definedName>
    <definedName name="BExGR2ENVVMIJQENKY6QPV34HDYB" localSheetId="17" hidden="1">#REF!</definedName>
    <definedName name="BExGR2ENVVMIJQENKY6QPV34HDYB" localSheetId="6" hidden="1">#REF!</definedName>
    <definedName name="BExGR2ENVVMIJQENKY6QPV34HDYB" localSheetId="1" hidden="1">#REF!</definedName>
    <definedName name="BExGR2ENVVMIJQENKY6QPV34HDYB" localSheetId="12" hidden="1">#REF!</definedName>
    <definedName name="BExGR2ENVVMIJQENKY6QPV34HDYB" localSheetId="4" hidden="1">#REF!</definedName>
    <definedName name="BExGR2ENVVMIJQENKY6QPV34HDYB" localSheetId="13" hidden="1">#REF!</definedName>
    <definedName name="BExGR2ENVVMIJQENKY6QPV34HDYB" localSheetId="18" hidden="1">#REF!</definedName>
    <definedName name="BExGR2ENVVMIJQENKY6QPV34HDYB" hidden="1">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3" hidden="1">#REF!</definedName>
    <definedName name="BExGR902JCXO7ZLKL3VYXM9XRW3A" localSheetId="10" hidden="1">#REF!</definedName>
    <definedName name="BExGR902JCXO7ZLKL3VYXM9XRW3A" localSheetId="9" hidden="1">#REF!</definedName>
    <definedName name="BExGR902JCXO7ZLKL3VYXM9XRW3A" localSheetId="14" hidden="1">#REF!</definedName>
    <definedName name="BExGR902JCXO7ZLKL3VYXM9XRW3A" localSheetId="16" hidden="1">#REF!</definedName>
    <definedName name="BExGR902JCXO7ZLKL3VYXM9XRW3A" localSheetId="5" hidden="1">#REF!</definedName>
    <definedName name="BExGR902JCXO7ZLKL3VYXM9XRW3A" localSheetId="8" hidden="1">#REF!</definedName>
    <definedName name="BExGR902JCXO7ZLKL3VYXM9XRW3A" localSheetId="17" hidden="1">#REF!</definedName>
    <definedName name="BExGR902JCXO7ZLKL3VYXM9XRW3A" localSheetId="6" hidden="1">#REF!</definedName>
    <definedName name="BExGR902JCXO7ZLKL3VYXM9XRW3A" localSheetId="1" hidden="1">#REF!</definedName>
    <definedName name="BExGR902JCXO7ZLKL3VYXM9XRW3A" localSheetId="12" hidden="1">#REF!</definedName>
    <definedName name="BExGR902JCXO7ZLKL3VYXM9XRW3A" localSheetId="4" hidden="1">#REF!</definedName>
    <definedName name="BExGR902JCXO7ZLKL3VYXM9XRW3A" localSheetId="13" hidden="1">#REF!</definedName>
    <definedName name="BExGR902JCXO7ZLKL3VYXM9XRW3A" localSheetId="18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3" hidden="1">#REF!</definedName>
    <definedName name="BExGRA1VE5SDFH8FM4H8YLA70J65" localSheetId="10" hidden="1">#REF!</definedName>
    <definedName name="BExGRA1VE5SDFH8FM4H8YLA70J65" localSheetId="9" hidden="1">#REF!</definedName>
    <definedName name="BExGRA1VE5SDFH8FM4H8YLA70J65" localSheetId="14" hidden="1">#REF!</definedName>
    <definedName name="BExGRA1VE5SDFH8FM4H8YLA70J65" localSheetId="16" hidden="1">#REF!</definedName>
    <definedName name="BExGRA1VE5SDFH8FM4H8YLA70J65" localSheetId="5" hidden="1">#REF!</definedName>
    <definedName name="BExGRA1VE5SDFH8FM4H8YLA70J65" localSheetId="8" hidden="1">#REF!</definedName>
    <definedName name="BExGRA1VE5SDFH8FM4H8YLA70J65" localSheetId="17" hidden="1">#REF!</definedName>
    <definedName name="BExGRA1VE5SDFH8FM4H8YLA70J65" localSheetId="6" hidden="1">#REF!</definedName>
    <definedName name="BExGRA1VE5SDFH8FM4H8YLA70J65" localSheetId="1" hidden="1">#REF!</definedName>
    <definedName name="BExGRA1VE5SDFH8FM4H8YLA70J65" localSheetId="12" hidden="1">#REF!</definedName>
    <definedName name="BExGRA1VE5SDFH8FM4H8YLA70J65" localSheetId="4" hidden="1">#REF!</definedName>
    <definedName name="BExGRA1VE5SDFH8FM4H8YLA70J65" localSheetId="13" hidden="1">#REF!</definedName>
    <definedName name="BExGRA1VE5SDFH8FM4H8YLA70J65" localSheetId="18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3" hidden="1">#REF!</definedName>
    <definedName name="BExGRVXD519NRV2E1ZYNYCW0PMW6" localSheetId="10" hidden="1">#REF!</definedName>
    <definedName name="BExGRVXD519NRV2E1ZYNYCW0PMW6" localSheetId="9" hidden="1">#REF!</definedName>
    <definedName name="BExGRVXD519NRV2E1ZYNYCW0PMW6" localSheetId="14" hidden="1">#REF!</definedName>
    <definedName name="BExGRVXD519NRV2E1ZYNYCW0PMW6" localSheetId="16" hidden="1">#REF!</definedName>
    <definedName name="BExGRVXD519NRV2E1ZYNYCW0PMW6" localSheetId="5" hidden="1">#REF!</definedName>
    <definedName name="BExGRVXD519NRV2E1ZYNYCW0PMW6" localSheetId="8" hidden="1">#REF!</definedName>
    <definedName name="BExGRVXD519NRV2E1ZYNYCW0PMW6" localSheetId="17" hidden="1">#REF!</definedName>
    <definedName name="BExGRVXD519NRV2E1ZYNYCW0PMW6" localSheetId="6" hidden="1">#REF!</definedName>
    <definedName name="BExGRVXD519NRV2E1ZYNYCW0PMW6" localSheetId="1" hidden="1">#REF!</definedName>
    <definedName name="BExGRVXD519NRV2E1ZYNYCW0PMW6" localSheetId="12" hidden="1">#REF!</definedName>
    <definedName name="BExGRVXD519NRV2E1ZYNYCW0PMW6" localSheetId="4" hidden="1">#REF!</definedName>
    <definedName name="BExGRVXD519NRV2E1ZYNYCW0PMW6" localSheetId="13" hidden="1">#REF!</definedName>
    <definedName name="BExGRVXD519NRV2E1ZYNYCW0PMW6" localSheetId="18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ARJTLL2AE6NAMXZ7IGZI2M1" localSheetId="3" hidden="1">#REF!</definedName>
    <definedName name="BExGSARJTLL2AE6NAMXZ7IGZI2M1" localSheetId="10" hidden="1">#REF!</definedName>
    <definedName name="BExGSARJTLL2AE6NAMXZ7IGZI2M1" localSheetId="9" hidden="1">#REF!</definedName>
    <definedName name="BExGSARJTLL2AE6NAMXZ7IGZI2M1" localSheetId="14" hidden="1">#REF!</definedName>
    <definedName name="BExGSARJTLL2AE6NAMXZ7IGZI2M1" localSheetId="16" hidden="1">#REF!</definedName>
    <definedName name="BExGSARJTLL2AE6NAMXZ7IGZI2M1" localSheetId="5" hidden="1">#REF!</definedName>
    <definedName name="BExGSARJTLL2AE6NAMXZ7IGZI2M1" localSheetId="8" hidden="1">#REF!</definedName>
    <definedName name="BExGSARJTLL2AE6NAMXZ7IGZI2M1" localSheetId="17" hidden="1">#REF!</definedName>
    <definedName name="BExGSARJTLL2AE6NAMXZ7IGZI2M1" localSheetId="6" hidden="1">#REF!</definedName>
    <definedName name="BExGSARJTLL2AE6NAMXZ7IGZI2M1" localSheetId="1" hidden="1">#REF!</definedName>
    <definedName name="BExGSARJTLL2AE6NAMXZ7IGZI2M1" localSheetId="12" hidden="1">#REF!</definedName>
    <definedName name="BExGSARJTLL2AE6NAMXZ7IGZI2M1" localSheetId="4" hidden="1">#REF!</definedName>
    <definedName name="BExGSARJTLL2AE6NAMXZ7IGZI2M1" localSheetId="13" hidden="1">#REF!</definedName>
    <definedName name="BExGSARJTLL2AE6NAMXZ7IGZI2M1" localSheetId="18" hidden="1">#REF!</definedName>
    <definedName name="BExGSARJTLL2AE6NAMXZ7IGZI2M1" hidden="1">#REF!</definedName>
    <definedName name="BExGSCEUCQQVDEEKWJ677QTGUVTE" hidden="1">'[2]Reco Sheet for Fcast'!$I$6:$J$6</definedName>
    <definedName name="BExGSQY65LH1PCKKM5WHDW83F35O" localSheetId="3" hidden="1">'[3]AMI P &amp; L'!#REF!</definedName>
    <definedName name="BExGSQY65LH1PCKKM5WHDW83F35O" localSheetId="10" hidden="1">'[3]AMI P &amp; L'!#REF!</definedName>
    <definedName name="BExGSQY65LH1PCKKM5WHDW83F35O" localSheetId="9" hidden="1">'[3]AMI P &amp; L'!#REF!</definedName>
    <definedName name="BExGSQY65LH1PCKKM5WHDW83F35O" localSheetId="14" hidden="1">'[3]AMI P &amp; L'!#REF!</definedName>
    <definedName name="BExGSQY65LH1PCKKM5WHDW83F35O" localSheetId="16" hidden="1">'[3]AMI P &amp; L'!#REF!</definedName>
    <definedName name="BExGSQY65LH1PCKKM5WHDW83F35O" localSheetId="5" hidden="1">'[3]AMI P &amp; L'!#REF!</definedName>
    <definedName name="BExGSQY65LH1PCKKM5WHDW83F35O" localSheetId="8" hidden="1">'[3]AMI P &amp; L'!#REF!</definedName>
    <definedName name="BExGSQY65LH1PCKKM5WHDW83F35O" localSheetId="17" hidden="1">'[3]AMI P &amp; L'!#REF!</definedName>
    <definedName name="BExGSQY65LH1PCKKM5WHDW83F35O" localSheetId="6" hidden="1">'[3]AMI P &amp; L'!#REF!</definedName>
    <definedName name="BExGSQY65LH1PCKKM5WHDW83F35O" localSheetId="1" hidden="1">'[3]AMI P &amp; L'!#REF!</definedName>
    <definedName name="BExGSQY65LH1PCKKM5WHDW83F35O" localSheetId="12" hidden="1">'[3]AMI P &amp; L'!#REF!</definedName>
    <definedName name="BExGSQY65LH1PCKKM5WHDW83F35O" localSheetId="4" hidden="1">'[3]AMI P &amp; L'!#REF!</definedName>
    <definedName name="BExGSQY65LH1PCKKM5WHDW83F35O" localSheetId="13" hidden="1">'[3]AMI P &amp; L'!#REF!</definedName>
    <definedName name="BExGSQY65LH1PCKKM5WHDW83F35O" localSheetId="18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3" hidden="1">'[3]AMI P &amp; L'!#REF!</definedName>
    <definedName name="BExGT0DZJB6LSF6L693UUB9EY1VQ" localSheetId="10" hidden="1">'[3]AMI P &amp; L'!#REF!</definedName>
    <definedName name="BExGT0DZJB6LSF6L693UUB9EY1VQ" localSheetId="9" hidden="1">'[3]AMI P &amp; L'!#REF!</definedName>
    <definedName name="BExGT0DZJB6LSF6L693UUB9EY1VQ" localSheetId="14" hidden="1">'[3]AMI P &amp; L'!#REF!</definedName>
    <definedName name="BExGT0DZJB6LSF6L693UUB9EY1VQ" localSheetId="16" hidden="1">'[3]AMI P &amp; L'!#REF!</definedName>
    <definedName name="BExGT0DZJB6LSF6L693UUB9EY1VQ" localSheetId="5" hidden="1">'[3]AMI P &amp; L'!#REF!</definedName>
    <definedName name="BExGT0DZJB6LSF6L693UUB9EY1VQ" localSheetId="8" hidden="1">'[3]AMI P &amp; L'!#REF!</definedName>
    <definedName name="BExGT0DZJB6LSF6L693UUB9EY1VQ" localSheetId="17" hidden="1">'[3]AMI P &amp; L'!#REF!</definedName>
    <definedName name="BExGT0DZJB6LSF6L693UUB9EY1VQ" localSheetId="6" hidden="1">'[3]AMI P &amp; L'!#REF!</definedName>
    <definedName name="BExGT0DZJB6LSF6L693UUB9EY1VQ" localSheetId="1" hidden="1">'[3]AMI P &amp; L'!#REF!</definedName>
    <definedName name="BExGT0DZJB6LSF6L693UUB9EY1VQ" localSheetId="12" hidden="1">'[3]AMI P &amp; L'!#REF!</definedName>
    <definedName name="BExGT0DZJB6LSF6L693UUB9EY1VQ" localSheetId="4" hidden="1">'[3]AMI P &amp; L'!#REF!</definedName>
    <definedName name="BExGT0DZJB6LSF6L693UUB9EY1VQ" localSheetId="13" hidden="1">'[3]AMI P &amp; L'!#REF!</definedName>
    <definedName name="BExGT0DZJB6LSF6L693UUB9EY1VQ" localSheetId="18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2KYBJUSGL2YDFTU3H46W8K" localSheetId="3" hidden="1">#REF!</definedName>
    <definedName name="BExGTI2KYBJUSGL2YDFTU3H46W8K" localSheetId="10" hidden="1">#REF!</definedName>
    <definedName name="BExGTI2KYBJUSGL2YDFTU3H46W8K" localSheetId="9" hidden="1">#REF!</definedName>
    <definedName name="BExGTI2KYBJUSGL2YDFTU3H46W8K" localSheetId="14" hidden="1">#REF!</definedName>
    <definedName name="BExGTI2KYBJUSGL2YDFTU3H46W8K" localSheetId="16" hidden="1">#REF!</definedName>
    <definedName name="BExGTI2KYBJUSGL2YDFTU3H46W8K" localSheetId="5" hidden="1">#REF!</definedName>
    <definedName name="BExGTI2KYBJUSGL2YDFTU3H46W8K" localSheetId="8" hidden="1">#REF!</definedName>
    <definedName name="BExGTI2KYBJUSGL2YDFTU3H46W8K" localSheetId="17" hidden="1">#REF!</definedName>
    <definedName name="BExGTI2KYBJUSGL2YDFTU3H46W8K" localSheetId="6" hidden="1">#REF!</definedName>
    <definedName name="BExGTI2KYBJUSGL2YDFTU3H46W8K" localSheetId="1" hidden="1">#REF!</definedName>
    <definedName name="BExGTI2KYBJUSGL2YDFTU3H46W8K" localSheetId="12" hidden="1">#REF!</definedName>
    <definedName name="BExGTI2KYBJUSGL2YDFTU3H46W8K" localSheetId="4" hidden="1">#REF!</definedName>
    <definedName name="BExGTI2KYBJUSGL2YDFTU3H46W8K" localSheetId="13" hidden="1">#REF!</definedName>
    <definedName name="BExGTI2KYBJUSGL2YDFTU3H46W8K" localSheetId="18" hidden="1">#REF!</definedName>
    <definedName name="BExGTI2KYBJUSGL2YDFTU3H46W8K" hidden="1">#REF!</definedName>
    <definedName name="BExGTIYX3OWPIINOGY1E4QQYSKHP" localSheetId="3" hidden="1">'[3]AMI P &amp; L'!#REF!</definedName>
    <definedName name="BExGTIYX3OWPIINOGY1E4QQYSKHP" localSheetId="10" hidden="1">'[3]AMI P &amp; L'!#REF!</definedName>
    <definedName name="BExGTIYX3OWPIINOGY1E4QQYSKHP" localSheetId="9" hidden="1">'[3]AMI P &amp; L'!#REF!</definedName>
    <definedName name="BExGTIYX3OWPIINOGY1E4QQYSKHP" localSheetId="14" hidden="1">'[3]AMI P &amp; L'!#REF!</definedName>
    <definedName name="BExGTIYX3OWPIINOGY1E4QQYSKHP" localSheetId="16" hidden="1">'[3]AMI P &amp; L'!#REF!</definedName>
    <definedName name="BExGTIYX3OWPIINOGY1E4QQYSKHP" localSheetId="5" hidden="1">'[3]AMI P &amp; L'!#REF!</definedName>
    <definedName name="BExGTIYX3OWPIINOGY1E4QQYSKHP" localSheetId="8" hidden="1">'[3]AMI P &amp; L'!#REF!</definedName>
    <definedName name="BExGTIYX3OWPIINOGY1E4QQYSKHP" localSheetId="17" hidden="1">'[3]AMI P &amp; L'!#REF!</definedName>
    <definedName name="BExGTIYX3OWPIINOGY1E4QQYSKHP" localSheetId="6" hidden="1">'[3]AMI P &amp; L'!#REF!</definedName>
    <definedName name="BExGTIYX3OWPIINOGY1E4QQYSKHP" localSheetId="1" hidden="1">'[3]AMI P &amp; L'!#REF!</definedName>
    <definedName name="BExGTIYX3OWPIINOGY1E4QQYSKHP" localSheetId="12" hidden="1">'[3]AMI P &amp; L'!#REF!</definedName>
    <definedName name="BExGTIYX3OWPIINOGY1E4QQYSKHP" localSheetId="4" hidden="1">'[3]AMI P &amp; L'!#REF!</definedName>
    <definedName name="BExGTIYX3OWPIINOGY1E4QQYSKHP" localSheetId="13" hidden="1">'[3]AMI P &amp; L'!#REF!</definedName>
    <definedName name="BExGTIYX3OWPIINOGY1E4QQYSKHP" localSheetId="18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L2GNL3OOQJZFJUSE2HL0E73" localSheetId="3" hidden="1">#REF!</definedName>
    <definedName name="BExGTL2GNL3OOQJZFJUSE2HL0E73" localSheetId="10" hidden="1">#REF!</definedName>
    <definedName name="BExGTL2GNL3OOQJZFJUSE2HL0E73" localSheetId="9" hidden="1">#REF!</definedName>
    <definedName name="BExGTL2GNL3OOQJZFJUSE2HL0E73" localSheetId="14" hidden="1">#REF!</definedName>
    <definedName name="BExGTL2GNL3OOQJZFJUSE2HL0E73" localSheetId="16" hidden="1">#REF!</definedName>
    <definedName name="BExGTL2GNL3OOQJZFJUSE2HL0E73" localSheetId="5" hidden="1">#REF!</definedName>
    <definedName name="BExGTL2GNL3OOQJZFJUSE2HL0E73" localSheetId="8" hidden="1">#REF!</definedName>
    <definedName name="BExGTL2GNL3OOQJZFJUSE2HL0E73" localSheetId="17" hidden="1">#REF!</definedName>
    <definedName name="BExGTL2GNL3OOQJZFJUSE2HL0E73" localSheetId="6" hidden="1">#REF!</definedName>
    <definedName name="BExGTL2GNL3OOQJZFJUSE2HL0E73" localSheetId="1" hidden="1">#REF!</definedName>
    <definedName name="BExGTL2GNL3OOQJZFJUSE2HL0E73" localSheetId="12" hidden="1">#REF!</definedName>
    <definedName name="BExGTL2GNL3OOQJZFJUSE2HL0E73" localSheetId="4" hidden="1">#REF!</definedName>
    <definedName name="BExGTL2GNL3OOQJZFJUSE2HL0E73" localSheetId="13" hidden="1">#REF!</definedName>
    <definedName name="BExGTL2GNL3OOQJZFJUSE2HL0E73" localSheetId="18" hidden="1">#REF!</definedName>
    <definedName name="BExGTL2GNL3OOQJZFJUSE2HL0E73" hidden="1">#REF!</definedName>
    <definedName name="BExGTQB6STG5OP8F4WFG4MJ1QG32" hidden="1">'[4]Bud Mth'!$F$8:$G$8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3" hidden="1">'[3]AMI P &amp; L'!#REF!</definedName>
    <definedName name="BExGUDDZXFFQHAF4UZF8ZB1HO7H6" localSheetId="10" hidden="1">'[3]AMI P &amp; L'!#REF!</definedName>
    <definedName name="BExGUDDZXFFQHAF4UZF8ZB1HO7H6" localSheetId="9" hidden="1">'[3]AMI P &amp; L'!#REF!</definedName>
    <definedName name="BExGUDDZXFFQHAF4UZF8ZB1HO7H6" localSheetId="14" hidden="1">'[3]AMI P &amp; L'!#REF!</definedName>
    <definedName name="BExGUDDZXFFQHAF4UZF8ZB1HO7H6" localSheetId="16" hidden="1">'[3]AMI P &amp; L'!#REF!</definedName>
    <definedName name="BExGUDDZXFFQHAF4UZF8ZB1HO7H6" localSheetId="5" hidden="1">'[3]AMI P &amp; L'!#REF!</definedName>
    <definedName name="BExGUDDZXFFQHAF4UZF8ZB1HO7H6" localSheetId="8" hidden="1">'[3]AMI P &amp; L'!#REF!</definedName>
    <definedName name="BExGUDDZXFFQHAF4UZF8ZB1HO7H6" localSheetId="17" hidden="1">'[3]AMI P &amp; L'!#REF!</definedName>
    <definedName name="BExGUDDZXFFQHAF4UZF8ZB1HO7H6" localSheetId="6" hidden="1">'[3]AMI P &amp; L'!#REF!</definedName>
    <definedName name="BExGUDDZXFFQHAF4UZF8ZB1HO7H6" localSheetId="1" hidden="1">'[3]AMI P &amp; L'!#REF!</definedName>
    <definedName name="BExGUDDZXFFQHAF4UZF8ZB1HO7H6" localSheetId="12" hidden="1">'[3]AMI P &amp; L'!#REF!</definedName>
    <definedName name="BExGUDDZXFFQHAF4UZF8ZB1HO7H6" localSheetId="4" hidden="1">'[3]AMI P &amp; L'!#REF!</definedName>
    <definedName name="BExGUDDZXFFQHAF4UZF8ZB1HO7H6" localSheetId="13" hidden="1">'[3]AMI P &amp; L'!#REF!</definedName>
    <definedName name="BExGUDDZXFFQHAF4UZF8ZB1HO7H6" localSheetId="18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3" hidden="1">'[3]AMI P &amp; L'!#REF!</definedName>
    <definedName name="BExGUM8D91UNPCOO4TKP9FGX85TF" localSheetId="10" hidden="1">'[3]AMI P &amp; L'!#REF!</definedName>
    <definedName name="BExGUM8D91UNPCOO4TKP9FGX85TF" localSheetId="9" hidden="1">'[3]AMI P &amp; L'!#REF!</definedName>
    <definedName name="BExGUM8D91UNPCOO4TKP9FGX85TF" localSheetId="14" hidden="1">'[3]AMI P &amp; L'!#REF!</definedName>
    <definedName name="BExGUM8D91UNPCOO4TKP9FGX85TF" localSheetId="16" hidden="1">'[3]AMI P &amp; L'!#REF!</definedName>
    <definedName name="BExGUM8D91UNPCOO4TKP9FGX85TF" localSheetId="5" hidden="1">'[3]AMI P &amp; L'!#REF!</definedName>
    <definedName name="BExGUM8D91UNPCOO4TKP9FGX85TF" localSheetId="8" hidden="1">'[3]AMI P &amp; L'!#REF!</definedName>
    <definedName name="BExGUM8D91UNPCOO4TKP9FGX85TF" localSheetId="17" hidden="1">'[3]AMI P &amp; L'!#REF!</definedName>
    <definedName name="BExGUM8D91UNPCOO4TKP9FGX85TF" localSheetId="6" hidden="1">'[3]AMI P &amp; L'!#REF!</definedName>
    <definedName name="BExGUM8D91UNPCOO4TKP9FGX85TF" localSheetId="1" hidden="1">'[3]AMI P &amp; L'!#REF!</definedName>
    <definedName name="BExGUM8D91UNPCOO4TKP9FGX85TF" localSheetId="12" hidden="1">'[3]AMI P &amp; L'!#REF!</definedName>
    <definedName name="BExGUM8D91UNPCOO4TKP9FGX85TF" localSheetId="4" hidden="1">'[3]AMI P &amp; L'!#REF!</definedName>
    <definedName name="BExGUM8D91UNPCOO4TKP9FGX85TF" localSheetId="13" hidden="1">'[3]AMI P &amp; L'!#REF!</definedName>
    <definedName name="BExGUM8D91UNPCOO4TKP9FGX85TF" localSheetId="18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DE0K966CA20KN65F326IBA" localSheetId="3" hidden="1">#REF!</definedName>
    <definedName name="BExGUVDE0K966CA20KN65F326IBA" localSheetId="10" hidden="1">#REF!</definedName>
    <definedName name="BExGUVDE0K966CA20KN65F326IBA" localSheetId="9" hidden="1">#REF!</definedName>
    <definedName name="BExGUVDE0K966CA20KN65F326IBA" localSheetId="14" hidden="1">#REF!</definedName>
    <definedName name="BExGUVDE0K966CA20KN65F326IBA" localSheetId="16" hidden="1">#REF!</definedName>
    <definedName name="BExGUVDE0K966CA20KN65F326IBA" localSheetId="5" hidden="1">#REF!</definedName>
    <definedName name="BExGUVDE0K966CA20KN65F326IBA" localSheetId="8" hidden="1">#REF!</definedName>
    <definedName name="BExGUVDE0K966CA20KN65F326IBA" localSheetId="17" hidden="1">#REF!</definedName>
    <definedName name="BExGUVDE0K966CA20KN65F326IBA" localSheetId="6" hidden="1">#REF!</definedName>
    <definedName name="BExGUVDE0K966CA20KN65F326IBA" localSheetId="1" hidden="1">#REF!</definedName>
    <definedName name="BExGUVDE0K966CA20KN65F326IBA" localSheetId="12" hidden="1">#REF!</definedName>
    <definedName name="BExGUVDE0K966CA20KN65F326IBA" localSheetId="4" hidden="1">#REF!</definedName>
    <definedName name="BExGUVDE0K966CA20KN65F326IBA" localSheetId="13" hidden="1">#REF!</definedName>
    <definedName name="BExGUVDE0K966CA20KN65F326IBA" localSheetId="18" hidden="1">#REF!</definedName>
    <definedName name="BExGUVDE0K966CA20KN65F326IBA" hidden="1">#REF!</definedName>
    <definedName name="BExGUVIP60TA4B7X2PFGMBFUSKGX" hidden="1">'[2]Reco Sheet for Fcast'!$F$10:$G$10</definedName>
    <definedName name="BExGUVYZ49VJJQ6ZGHDI0J4Q6VUK" localSheetId="3" hidden="1">'[5]Capital orders'!#REF!</definedName>
    <definedName name="BExGUVYZ49VJJQ6ZGHDI0J4Q6VUK" localSheetId="10" hidden="1">'[5]Capital orders'!#REF!</definedName>
    <definedName name="BExGUVYZ49VJJQ6ZGHDI0J4Q6VUK" localSheetId="9" hidden="1">'[5]Capital orders'!#REF!</definedName>
    <definedName name="BExGUVYZ49VJJQ6ZGHDI0J4Q6VUK" localSheetId="14" hidden="1">'[5]Capital orders'!#REF!</definedName>
    <definedName name="BExGUVYZ49VJJQ6ZGHDI0J4Q6VUK" localSheetId="16" hidden="1">'[5]Capital orders'!#REF!</definedName>
    <definedName name="BExGUVYZ49VJJQ6ZGHDI0J4Q6VUK" localSheetId="5" hidden="1">'[5]Capital orders'!#REF!</definedName>
    <definedName name="BExGUVYZ49VJJQ6ZGHDI0J4Q6VUK" localSheetId="8" hidden="1">'[5]Capital orders'!#REF!</definedName>
    <definedName name="BExGUVYZ49VJJQ6ZGHDI0J4Q6VUK" localSheetId="17" hidden="1">'[5]Capital orders'!#REF!</definedName>
    <definedName name="BExGUVYZ49VJJQ6ZGHDI0J4Q6VUK" localSheetId="6" hidden="1">'[5]Capital orders'!#REF!</definedName>
    <definedName name="BExGUVYZ49VJJQ6ZGHDI0J4Q6VUK" localSheetId="1" hidden="1">'[5]Capital orders'!#REF!</definedName>
    <definedName name="BExGUVYZ49VJJQ6ZGHDI0J4Q6VUK" localSheetId="12" hidden="1">'[5]Capital orders'!#REF!</definedName>
    <definedName name="BExGUVYZ49VJJQ6ZGHDI0J4Q6VUK" localSheetId="4" hidden="1">'[5]Capital orders'!#REF!</definedName>
    <definedName name="BExGUVYZ49VJJQ6ZGHDI0J4Q6VUK" localSheetId="13" hidden="1">'[5]Capital orders'!#REF!</definedName>
    <definedName name="BExGUVYZ49VJJQ6ZGHDI0J4Q6VUK" localSheetId="18" hidden="1">'[5]Capital orders'!#REF!</definedName>
    <definedName name="BExGUVYZ49VJJQ6ZGHDI0J4Q6VUK" hidden="1">'[5]Capital orders'!#REF!</definedName>
    <definedName name="BExGUZKF06F209XL1IZWVJEQ82EE" hidden="1">'[2]Reco Sheet for Fcast'!$I$9:$J$9</definedName>
    <definedName name="BExGV2EVT380QHD4AP2RL9MR8L5L" hidden="1">'[2]Reco Sheet for Fcast'!$I$10:$J$10</definedName>
    <definedName name="BExGV4NVN9KBLA14SOD5M7JEE632" hidden="1">'[4]Bud Mth'!$I$9:$J$9</definedName>
    <definedName name="BExGVSCA3HCP1IVDZ0IAS8KEGOX0" localSheetId="3" hidden="1">#REF!</definedName>
    <definedName name="BExGVSCA3HCP1IVDZ0IAS8KEGOX0" localSheetId="10" hidden="1">#REF!</definedName>
    <definedName name="BExGVSCA3HCP1IVDZ0IAS8KEGOX0" localSheetId="9" hidden="1">#REF!</definedName>
    <definedName name="BExGVSCA3HCP1IVDZ0IAS8KEGOX0" localSheetId="14" hidden="1">#REF!</definedName>
    <definedName name="BExGVSCA3HCP1IVDZ0IAS8KEGOX0" localSheetId="16" hidden="1">#REF!</definedName>
    <definedName name="BExGVSCA3HCP1IVDZ0IAS8KEGOX0" localSheetId="5" hidden="1">#REF!</definedName>
    <definedName name="BExGVSCA3HCP1IVDZ0IAS8KEGOX0" localSheetId="8" hidden="1">#REF!</definedName>
    <definedName name="BExGVSCA3HCP1IVDZ0IAS8KEGOX0" localSheetId="17" hidden="1">#REF!</definedName>
    <definedName name="BExGVSCA3HCP1IVDZ0IAS8KEGOX0" localSheetId="6" hidden="1">#REF!</definedName>
    <definedName name="BExGVSCA3HCP1IVDZ0IAS8KEGOX0" localSheetId="1" hidden="1">#REF!</definedName>
    <definedName name="BExGVSCA3HCP1IVDZ0IAS8KEGOX0" localSheetId="12" hidden="1">#REF!</definedName>
    <definedName name="BExGVSCA3HCP1IVDZ0IAS8KEGOX0" localSheetId="4" hidden="1">#REF!</definedName>
    <definedName name="BExGVSCA3HCP1IVDZ0IAS8KEGOX0" localSheetId="13" hidden="1">#REF!</definedName>
    <definedName name="BExGVSCA3HCP1IVDZ0IAS8KEGOX0" localSheetId="18" hidden="1">#REF!</definedName>
    <definedName name="BExGVSCA3HCP1IVDZ0IAS8KEGOX0" hidden="1">#REF!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3" hidden="1">'[3]AMI P &amp; L'!#REF!</definedName>
    <definedName name="BExGWEO0JDG84NYLEAV5NSOAGMJZ" localSheetId="10" hidden="1">'[3]AMI P &amp; L'!#REF!</definedName>
    <definedName name="BExGWEO0JDG84NYLEAV5NSOAGMJZ" localSheetId="9" hidden="1">'[3]AMI P &amp; L'!#REF!</definedName>
    <definedName name="BExGWEO0JDG84NYLEAV5NSOAGMJZ" localSheetId="14" hidden="1">'[3]AMI P &amp; L'!#REF!</definedName>
    <definedName name="BExGWEO0JDG84NYLEAV5NSOAGMJZ" localSheetId="16" hidden="1">'[3]AMI P &amp; L'!#REF!</definedName>
    <definedName name="BExGWEO0JDG84NYLEAV5NSOAGMJZ" localSheetId="5" hidden="1">'[3]AMI P &amp; L'!#REF!</definedName>
    <definedName name="BExGWEO0JDG84NYLEAV5NSOAGMJZ" localSheetId="8" hidden="1">'[3]AMI P &amp; L'!#REF!</definedName>
    <definedName name="BExGWEO0JDG84NYLEAV5NSOAGMJZ" localSheetId="17" hidden="1">'[3]AMI P &amp; L'!#REF!</definedName>
    <definedName name="BExGWEO0JDG84NYLEAV5NSOAGMJZ" localSheetId="6" hidden="1">'[3]AMI P &amp; L'!#REF!</definedName>
    <definedName name="BExGWEO0JDG84NYLEAV5NSOAGMJZ" localSheetId="1" hidden="1">'[3]AMI P &amp; L'!#REF!</definedName>
    <definedName name="BExGWEO0JDG84NYLEAV5NSOAGMJZ" localSheetId="12" hidden="1">'[3]AMI P &amp; L'!#REF!</definedName>
    <definedName name="BExGWEO0JDG84NYLEAV5NSOAGMJZ" localSheetId="4" hidden="1">'[3]AMI P &amp; L'!#REF!</definedName>
    <definedName name="BExGWEO0JDG84NYLEAV5NSOAGMJZ" localSheetId="13" hidden="1">'[3]AMI P &amp; L'!#REF!</definedName>
    <definedName name="BExGWEO0JDG84NYLEAV5NSOAGMJZ" localSheetId="18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3" hidden="1">'[3]AMI P &amp; L'!#REF!</definedName>
    <definedName name="BExGWNCXLCRTLBVMTXYJ5PHQI6SS" localSheetId="10" hidden="1">'[3]AMI P &amp; L'!#REF!</definedName>
    <definedName name="BExGWNCXLCRTLBVMTXYJ5PHQI6SS" localSheetId="9" hidden="1">'[3]AMI P &amp; L'!#REF!</definedName>
    <definedName name="BExGWNCXLCRTLBVMTXYJ5PHQI6SS" localSheetId="14" hidden="1">'[3]AMI P &amp; L'!#REF!</definedName>
    <definedName name="BExGWNCXLCRTLBVMTXYJ5PHQI6SS" localSheetId="16" hidden="1">'[3]AMI P &amp; L'!#REF!</definedName>
    <definedName name="BExGWNCXLCRTLBVMTXYJ5PHQI6SS" localSheetId="5" hidden="1">'[3]AMI P &amp; L'!#REF!</definedName>
    <definedName name="BExGWNCXLCRTLBVMTXYJ5PHQI6SS" localSheetId="8" hidden="1">'[3]AMI P &amp; L'!#REF!</definedName>
    <definedName name="BExGWNCXLCRTLBVMTXYJ5PHQI6SS" localSheetId="17" hidden="1">'[3]AMI P &amp; L'!#REF!</definedName>
    <definedName name="BExGWNCXLCRTLBVMTXYJ5PHQI6SS" localSheetId="6" hidden="1">'[3]AMI P &amp; L'!#REF!</definedName>
    <definedName name="BExGWNCXLCRTLBVMTXYJ5PHQI6SS" localSheetId="1" hidden="1">'[3]AMI P &amp; L'!#REF!</definedName>
    <definedName name="BExGWNCXLCRTLBVMTXYJ5PHQI6SS" localSheetId="12" hidden="1">'[3]AMI P &amp; L'!#REF!</definedName>
    <definedName name="BExGWNCXLCRTLBVMTXYJ5PHQI6SS" localSheetId="4" hidden="1">'[3]AMI P &amp; L'!#REF!</definedName>
    <definedName name="BExGWNCXLCRTLBVMTXYJ5PHQI6SS" localSheetId="13" hidden="1">'[3]AMI P &amp; L'!#REF!</definedName>
    <definedName name="BExGWNCXLCRTLBVMTXYJ5PHQI6SS" localSheetId="18" hidden="1">'[3]AMI P &amp; L'!#REF!</definedName>
    <definedName name="BExGWNCXLCRTLBVMTXYJ5PHQI6SS" hidden="1">'[3]AMI P &amp; L'!#REF!</definedName>
    <definedName name="BExGWQNKX6U55XS50K72Y3WLJ462" localSheetId="3" hidden="1">#REF!</definedName>
    <definedName name="BExGWQNKX6U55XS50K72Y3WLJ462" localSheetId="10" hidden="1">#REF!</definedName>
    <definedName name="BExGWQNKX6U55XS50K72Y3WLJ462" localSheetId="9" hidden="1">#REF!</definedName>
    <definedName name="BExGWQNKX6U55XS50K72Y3WLJ462" localSheetId="14" hidden="1">#REF!</definedName>
    <definedName name="BExGWQNKX6U55XS50K72Y3WLJ462" localSheetId="16" hidden="1">#REF!</definedName>
    <definedName name="BExGWQNKX6U55XS50K72Y3WLJ462" localSheetId="5" hidden="1">#REF!</definedName>
    <definedName name="BExGWQNKX6U55XS50K72Y3WLJ462" localSheetId="8" hidden="1">#REF!</definedName>
    <definedName name="BExGWQNKX6U55XS50K72Y3WLJ462" localSheetId="17" hidden="1">#REF!</definedName>
    <definedName name="BExGWQNKX6U55XS50K72Y3WLJ462" localSheetId="6" hidden="1">#REF!</definedName>
    <definedName name="BExGWQNKX6U55XS50K72Y3WLJ462" localSheetId="1" hidden="1">#REF!</definedName>
    <definedName name="BExGWQNKX6U55XS50K72Y3WLJ462" localSheetId="12" hidden="1">#REF!</definedName>
    <definedName name="BExGWQNKX6U55XS50K72Y3WLJ462" localSheetId="4" hidden="1">#REF!</definedName>
    <definedName name="BExGWQNKX6U55XS50K72Y3WLJ462" localSheetId="13" hidden="1">#REF!</definedName>
    <definedName name="BExGWQNKX6U55XS50K72Y3WLJ462" localSheetId="18" hidden="1">#REF!</definedName>
    <definedName name="BExGWQNKX6U55XS50K72Y3WLJ462" hidden="1">#REF!</definedName>
    <definedName name="BExGX6U988MCFIGDA1282F92U9AA" hidden="1">'[2]Reco Sheet for Fcast'!$F$11:$G$11</definedName>
    <definedName name="BExGX7FTB1CKAT5HUW6H531FIY6I" localSheetId="3" hidden="1">'[3]AMI P &amp; L'!#REF!</definedName>
    <definedName name="BExGX7FTB1CKAT5HUW6H531FIY6I" localSheetId="10" hidden="1">'[3]AMI P &amp; L'!#REF!</definedName>
    <definedName name="BExGX7FTB1CKAT5HUW6H531FIY6I" localSheetId="9" hidden="1">'[3]AMI P &amp; L'!#REF!</definedName>
    <definedName name="BExGX7FTB1CKAT5HUW6H531FIY6I" localSheetId="14" hidden="1">'[3]AMI P &amp; L'!#REF!</definedName>
    <definedName name="BExGX7FTB1CKAT5HUW6H531FIY6I" localSheetId="16" hidden="1">'[3]AMI P &amp; L'!#REF!</definedName>
    <definedName name="BExGX7FTB1CKAT5HUW6H531FIY6I" localSheetId="5" hidden="1">'[3]AMI P &amp; L'!#REF!</definedName>
    <definedName name="BExGX7FTB1CKAT5HUW6H531FIY6I" localSheetId="8" hidden="1">'[3]AMI P &amp; L'!#REF!</definedName>
    <definedName name="BExGX7FTB1CKAT5HUW6H531FIY6I" localSheetId="17" hidden="1">'[3]AMI P &amp; L'!#REF!</definedName>
    <definedName name="BExGX7FTB1CKAT5HUW6H531FIY6I" localSheetId="6" hidden="1">'[3]AMI P &amp; L'!#REF!</definedName>
    <definedName name="BExGX7FTB1CKAT5HUW6H531FIY6I" localSheetId="1" hidden="1">'[3]AMI P &amp; L'!#REF!</definedName>
    <definedName name="BExGX7FTB1CKAT5HUW6H531FIY6I" localSheetId="12" hidden="1">'[3]AMI P &amp; L'!#REF!</definedName>
    <definedName name="BExGX7FTB1CKAT5HUW6H531FIY6I" localSheetId="4" hidden="1">'[3]AMI P &amp; L'!#REF!</definedName>
    <definedName name="BExGX7FTB1CKAT5HUW6H531FIY6I" localSheetId="13" hidden="1">'[3]AMI P &amp; L'!#REF!</definedName>
    <definedName name="BExGX7FTB1CKAT5HUW6H531FIY6I" localSheetId="18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3" hidden="1">#REF!</definedName>
    <definedName name="BExGYJE09NMFU592QN78WBPFJH50" localSheetId="10" hidden="1">#REF!</definedName>
    <definedName name="BExGYJE09NMFU592QN78WBPFJH50" localSheetId="9" hidden="1">#REF!</definedName>
    <definedName name="BExGYJE09NMFU592QN78WBPFJH50" localSheetId="14" hidden="1">#REF!</definedName>
    <definedName name="BExGYJE09NMFU592QN78WBPFJH50" localSheetId="16" hidden="1">#REF!</definedName>
    <definedName name="BExGYJE09NMFU592QN78WBPFJH50" localSheetId="5" hidden="1">#REF!</definedName>
    <definedName name="BExGYJE09NMFU592QN78WBPFJH50" localSheetId="8" hidden="1">#REF!</definedName>
    <definedName name="BExGYJE09NMFU592QN78WBPFJH50" localSheetId="17" hidden="1">#REF!</definedName>
    <definedName name="BExGYJE09NMFU592QN78WBPFJH50" localSheetId="6" hidden="1">#REF!</definedName>
    <definedName name="BExGYJE09NMFU592QN78WBPFJH50" localSheetId="1" hidden="1">#REF!</definedName>
    <definedName name="BExGYJE09NMFU592QN78WBPFJH50" localSheetId="12" hidden="1">#REF!</definedName>
    <definedName name="BExGYJE09NMFU592QN78WBPFJH50" localSheetId="4" hidden="1">#REF!</definedName>
    <definedName name="BExGYJE09NMFU592QN78WBPFJH50" localSheetId="13" hidden="1">#REF!</definedName>
    <definedName name="BExGYJE09NMFU592QN78WBPFJH50" localSheetId="18" hidden="1">#REF!</definedName>
    <definedName name="BExGYJE09NMFU592QN78WBPFJH50" hidden="1">#REF!</definedName>
    <definedName name="BExGYOS6TV2C72PLRFU8RP1I58GY" hidden="1">'[2]Reco Sheet for Fcast'!$F$8:$G$8</definedName>
    <definedName name="BExGYZF6NJ8J8TCF9W5RBAABK369" localSheetId="3" hidden="1">#REF!</definedName>
    <definedName name="BExGYZF6NJ8J8TCF9W5RBAABK369" localSheetId="10" hidden="1">#REF!</definedName>
    <definedName name="BExGYZF6NJ8J8TCF9W5RBAABK369" localSheetId="9" hidden="1">#REF!</definedName>
    <definedName name="BExGYZF6NJ8J8TCF9W5RBAABK369" localSheetId="14" hidden="1">#REF!</definedName>
    <definedName name="BExGYZF6NJ8J8TCF9W5RBAABK369" localSheetId="16" hidden="1">#REF!</definedName>
    <definedName name="BExGYZF6NJ8J8TCF9W5RBAABK369" localSheetId="5" hidden="1">#REF!</definedName>
    <definedName name="BExGYZF6NJ8J8TCF9W5RBAABK369" localSheetId="8" hidden="1">#REF!</definedName>
    <definedName name="BExGYZF6NJ8J8TCF9W5RBAABK369" localSheetId="17" hidden="1">#REF!</definedName>
    <definedName name="BExGYZF6NJ8J8TCF9W5RBAABK369" localSheetId="6" hidden="1">#REF!</definedName>
    <definedName name="BExGYZF6NJ8J8TCF9W5RBAABK369" localSheetId="1" hidden="1">#REF!</definedName>
    <definedName name="BExGYZF6NJ8J8TCF9W5RBAABK369" localSheetId="12" hidden="1">#REF!</definedName>
    <definedName name="BExGYZF6NJ8J8TCF9W5RBAABK369" localSheetId="4" hidden="1">#REF!</definedName>
    <definedName name="BExGYZF6NJ8J8TCF9W5RBAABK369" localSheetId="13" hidden="1">#REF!</definedName>
    <definedName name="BExGYZF6NJ8J8TCF9W5RBAABK369" localSheetId="18" hidden="1">#REF!</definedName>
    <definedName name="BExGYZF6NJ8J8TCF9W5RBAABK369" hidden="1">#REF!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GZYMVDK10COF1CY445MMWH2TK" localSheetId="3" hidden="1">#REF!</definedName>
    <definedName name="BExGZYMVDK10COF1CY445MMWH2TK" localSheetId="10" hidden="1">#REF!</definedName>
    <definedName name="BExGZYMVDK10COF1CY445MMWH2TK" localSheetId="9" hidden="1">#REF!</definedName>
    <definedName name="BExGZYMVDK10COF1CY445MMWH2TK" localSheetId="14" hidden="1">#REF!</definedName>
    <definedName name="BExGZYMVDK10COF1CY445MMWH2TK" localSheetId="16" hidden="1">#REF!</definedName>
    <definedName name="BExGZYMVDK10COF1CY445MMWH2TK" localSheetId="5" hidden="1">#REF!</definedName>
    <definedName name="BExGZYMVDK10COF1CY445MMWH2TK" localSheetId="8" hidden="1">#REF!</definedName>
    <definedName name="BExGZYMVDK10COF1CY445MMWH2TK" localSheetId="17" hidden="1">#REF!</definedName>
    <definedName name="BExGZYMVDK10COF1CY445MMWH2TK" localSheetId="6" hidden="1">#REF!</definedName>
    <definedName name="BExGZYMVDK10COF1CY445MMWH2TK" localSheetId="1" hidden="1">#REF!</definedName>
    <definedName name="BExGZYMVDK10COF1CY445MMWH2TK" localSheetId="12" hidden="1">#REF!</definedName>
    <definedName name="BExGZYMVDK10COF1CY445MMWH2TK" localSheetId="4" hidden="1">#REF!</definedName>
    <definedName name="BExGZYMVDK10COF1CY445MMWH2TK" localSheetId="13" hidden="1">#REF!</definedName>
    <definedName name="BExGZYMVDK10COF1CY445MMWH2TK" localSheetId="18" hidden="1">#REF!</definedName>
    <definedName name="BExGZYMVDK10COF1CY445MMWH2TK" hidden="1">#REF!</definedName>
    <definedName name="BExH00L21GZX5YJJGVMOAWBERLP5" hidden="1">'[2]Reco Sheet for Fcast'!$I$9:$J$9</definedName>
    <definedName name="BExH02ZD6VAY1KQLAQYBBI6WWIZB" localSheetId="3" hidden="1">'[3]AMI P &amp; L'!#REF!</definedName>
    <definedName name="BExH02ZD6VAY1KQLAQYBBI6WWIZB" localSheetId="10" hidden="1">'[3]AMI P &amp; L'!#REF!</definedName>
    <definedName name="BExH02ZD6VAY1KQLAQYBBI6WWIZB" localSheetId="9" hidden="1">'[3]AMI P &amp; L'!#REF!</definedName>
    <definedName name="BExH02ZD6VAY1KQLAQYBBI6WWIZB" localSheetId="14" hidden="1">'[3]AMI P &amp; L'!#REF!</definedName>
    <definedName name="BExH02ZD6VAY1KQLAQYBBI6WWIZB" localSheetId="16" hidden="1">'[3]AMI P &amp; L'!#REF!</definedName>
    <definedName name="BExH02ZD6VAY1KQLAQYBBI6WWIZB" localSheetId="5" hidden="1">'[3]AMI P &amp; L'!#REF!</definedName>
    <definedName name="BExH02ZD6VAY1KQLAQYBBI6WWIZB" localSheetId="8" hidden="1">'[3]AMI P &amp; L'!#REF!</definedName>
    <definedName name="BExH02ZD6VAY1KQLAQYBBI6WWIZB" localSheetId="17" hidden="1">'[3]AMI P &amp; L'!#REF!</definedName>
    <definedName name="BExH02ZD6VAY1KQLAQYBBI6WWIZB" localSheetId="6" hidden="1">'[3]AMI P &amp; L'!#REF!</definedName>
    <definedName name="BExH02ZD6VAY1KQLAQYBBI6WWIZB" localSheetId="1" hidden="1">'[3]AMI P &amp; L'!#REF!</definedName>
    <definedName name="BExH02ZD6VAY1KQLAQYBBI6WWIZB" localSheetId="12" hidden="1">'[3]AMI P &amp; L'!#REF!</definedName>
    <definedName name="BExH02ZD6VAY1KQLAQYBBI6WWIZB" localSheetId="4" hidden="1">'[3]AMI P &amp; L'!#REF!</definedName>
    <definedName name="BExH02ZD6VAY1KQLAQYBBI6WWIZB" localSheetId="13" hidden="1">'[3]AMI P &amp; L'!#REF!</definedName>
    <definedName name="BExH02ZD6VAY1KQLAQYBBI6WWIZB" localSheetId="18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9VINWGY7QSDNGT9BDVKS3JQ" localSheetId="3" hidden="1">#REF!</definedName>
    <definedName name="BExH09VINWGY7QSDNGT9BDVKS3JQ" localSheetId="10" hidden="1">#REF!</definedName>
    <definedName name="BExH09VINWGY7QSDNGT9BDVKS3JQ" localSheetId="9" hidden="1">#REF!</definedName>
    <definedName name="BExH09VINWGY7QSDNGT9BDVKS3JQ" localSheetId="14" hidden="1">#REF!</definedName>
    <definedName name="BExH09VINWGY7QSDNGT9BDVKS3JQ" localSheetId="16" hidden="1">#REF!</definedName>
    <definedName name="BExH09VINWGY7QSDNGT9BDVKS3JQ" localSheetId="5" hidden="1">#REF!</definedName>
    <definedName name="BExH09VINWGY7QSDNGT9BDVKS3JQ" localSheetId="8" hidden="1">#REF!</definedName>
    <definedName name="BExH09VINWGY7QSDNGT9BDVKS3JQ" localSheetId="17" hidden="1">#REF!</definedName>
    <definedName name="BExH09VINWGY7QSDNGT9BDVKS3JQ" localSheetId="6" hidden="1">#REF!</definedName>
    <definedName name="BExH09VINWGY7QSDNGT9BDVKS3JQ" localSheetId="1" hidden="1">#REF!</definedName>
    <definedName name="BExH09VINWGY7QSDNGT9BDVKS3JQ" localSheetId="12" hidden="1">#REF!</definedName>
    <definedName name="BExH09VINWGY7QSDNGT9BDVKS3JQ" localSheetId="4" hidden="1">#REF!</definedName>
    <definedName name="BExH09VINWGY7QSDNGT9BDVKS3JQ" localSheetId="13" hidden="1">#REF!</definedName>
    <definedName name="BExH09VINWGY7QSDNGT9BDVKS3JQ" localSheetId="18" hidden="1">#REF!</definedName>
    <definedName name="BExH09VINWGY7QSDNGT9BDVKS3JQ" hidden="1">#REF!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3" hidden="1">'[3]AMI P &amp; L'!#REF!</definedName>
    <definedName name="BExH0WNJAKTJRCKMTX8O4KNMIIJM" localSheetId="10" hidden="1">'[3]AMI P &amp; L'!#REF!</definedName>
    <definedName name="BExH0WNJAKTJRCKMTX8O4KNMIIJM" localSheetId="9" hidden="1">'[3]AMI P &amp; L'!#REF!</definedName>
    <definedName name="BExH0WNJAKTJRCKMTX8O4KNMIIJM" localSheetId="14" hidden="1">'[3]AMI P &amp; L'!#REF!</definedName>
    <definedName name="BExH0WNJAKTJRCKMTX8O4KNMIIJM" localSheetId="16" hidden="1">'[3]AMI P &amp; L'!#REF!</definedName>
    <definedName name="BExH0WNJAKTJRCKMTX8O4KNMIIJM" localSheetId="5" hidden="1">'[3]AMI P &amp; L'!#REF!</definedName>
    <definedName name="BExH0WNJAKTJRCKMTX8O4KNMIIJM" localSheetId="8" hidden="1">'[3]AMI P &amp; L'!#REF!</definedName>
    <definedName name="BExH0WNJAKTJRCKMTX8O4KNMIIJM" localSheetId="17" hidden="1">'[3]AMI P &amp; L'!#REF!</definedName>
    <definedName name="BExH0WNJAKTJRCKMTX8O4KNMIIJM" localSheetId="6" hidden="1">'[3]AMI P &amp; L'!#REF!</definedName>
    <definedName name="BExH0WNJAKTJRCKMTX8O4KNMIIJM" localSheetId="1" hidden="1">'[3]AMI P &amp; L'!#REF!</definedName>
    <definedName name="BExH0WNJAKTJRCKMTX8O4KNMIIJM" localSheetId="12" hidden="1">'[3]AMI P &amp; L'!#REF!</definedName>
    <definedName name="BExH0WNJAKTJRCKMTX8O4KNMIIJM" localSheetId="4" hidden="1">'[3]AMI P &amp; L'!#REF!</definedName>
    <definedName name="BExH0WNJAKTJRCKMTX8O4KNMIIJM" localSheetId="13" hidden="1">'[3]AMI P &amp; L'!#REF!</definedName>
    <definedName name="BExH0WNJAKTJRCKMTX8O4KNMIIJM" localSheetId="18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3" hidden="1">'[3]AMI P &amp; L'!#REF!</definedName>
    <definedName name="BExH1FDTQXR9QQ31WDB7OPXU7MPT" localSheetId="10" hidden="1">'[3]AMI P &amp; L'!#REF!</definedName>
    <definedName name="BExH1FDTQXR9QQ31WDB7OPXU7MPT" localSheetId="9" hidden="1">'[3]AMI P &amp; L'!#REF!</definedName>
    <definedName name="BExH1FDTQXR9QQ31WDB7OPXU7MPT" localSheetId="14" hidden="1">'[3]AMI P &amp; L'!#REF!</definedName>
    <definedName name="BExH1FDTQXR9QQ31WDB7OPXU7MPT" localSheetId="16" hidden="1">'[3]AMI P &amp; L'!#REF!</definedName>
    <definedName name="BExH1FDTQXR9QQ31WDB7OPXU7MPT" localSheetId="5" hidden="1">'[3]AMI P &amp; L'!#REF!</definedName>
    <definedName name="BExH1FDTQXR9QQ31WDB7OPXU7MPT" localSheetId="8" hidden="1">'[3]AMI P &amp; L'!#REF!</definedName>
    <definedName name="BExH1FDTQXR9QQ31WDB7OPXU7MPT" localSheetId="17" hidden="1">'[3]AMI P &amp; L'!#REF!</definedName>
    <definedName name="BExH1FDTQXR9QQ31WDB7OPXU7MPT" localSheetId="6" hidden="1">'[3]AMI P &amp; L'!#REF!</definedName>
    <definedName name="BExH1FDTQXR9QQ31WDB7OPXU7MPT" localSheetId="1" hidden="1">'[3]AMI P &amp; L'!#REF!</definedName>
    <definedName name="BExH1FDTQXR9QQ31WDB7OPXU7MPT" localSheetId="12" hidden="1">'[3]AMI P &amp; L'!#REF!</definedName>
    <definedName name="BExH1FDTQXR9QQ31WDB7OPXU7MPT" localSheetId="4" hidden="1">'[3]AMI P &amp; L'!#REF!</definedName>
    <definedName name="BExH1FDTQXR9QQ31WDB7OPXU7MPT" localSheetId="13" hidden="1">'[3]AMI P &amp; L'!#REF!</definedName>
    <definedName name="BExH1FDTQXR9QQ31WDB7OPXU7MPT" localSheetId="18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IDQM8I99T9BKP4XNASNIKR8" localSheetId="3" hidden="1">#REF!</definedName>
    <definedName name="BExH1IDQM8I99T9BKP4XNASNIKR8" localSheetId="10" hidden="1">#REF!</definedName>
    <definedName name="BExH1IDQM8I99T9BKP4XNASNIKR8" localSheetId="9" hidden="1">#REF!</definedName>
    <definedName name="BExH1IDQM8I99T9BKP4XNASNIKR8" localSheetId="14" hidden="1">#REF!</definedName>
    <definedName name="BExH1IDQM8I99T9BKP4XNASNIKR8" localSheetId="16" hidden="1">#REF!</definedName>
    <definedName name="BExH1IDQM8I99T9BKP4XNASNIKR8" localSheetId="5" hidden="1">#REF!</definedName>
    <definedName name="BExH1IDQM8I99T9BKP4XNASNIKR8" localSheetId="8" hidden="1">#REF!</definedName>
    <definedName name="BExH1IDQM8I99T9BKP4XNASNIKR8" localSheetId="17" hidden="1">#REF!</definedName>
    <definedName name="BExH1IDQM8I99T9BKP4XNASNIKR8" localSheetId="6" hidden="1">#REF!</definedName>
    <definedName name="BExH1IDQM8I99T9BKP4XNASNIKR8" localSheetId="1" hidden="1">#REF!</definedName>
    <definedName name="BExH1IDQM8I99T9BKP4XNASNIKR8" localSheetId="12" hidden="1">#REF!</definedName>
    <definedName name="BExH1IDQM8I99T9BKP4XNASNIKR8" localSheetId="4" hidden="1">#REF!</definedName>
    <definedName name="BExH1IDQM8I99T9BKP4XNASNIKR8" localSheetId="13" hidden="1">#REF!</definedName>
    <definedName name="BExH1IDQM8I99T9BKP4XNASNIKR8" localSheetId="18" hidden="1">#REF!</definedName>
    <definedName name="BExH1IDQM8I99T9BKP4XNASNIKR8" hidden="1">#REF!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DEEO5YJEYEI3IYRHYF5MAPJ" localSheetId="3" hidden="1">#REF!</definedName>
    <definedName name="BExH2DEEO5YJEYEI3IYRHYF5MAPJ" localSheetId="10" hidden="1">#REF!</definedName>
    <definedName name="BExH2DEEO5YJEYEI3IYRHYF5MAPJ" localSheetId="9" hidden="1">#REF!</definedName>
    <definedName name="BExH2DEEO5YJEYEI3IYRHYF5MAPJ" localSheetId="14" hidden="1">#REF!</definedName>
    <definedName name="BExH2DEEO5YJEYEI3IYRHYF5MAPJ" localSheetId="16" hidden="1">#REF!</definedName>
    <definedName name="BExH2DEEO5YJEYEI3IYRHYF5MAPJ" localSheetId="5" hidden="1">#REF!</definedName>
    <definedName name="BExH2DEEO5YJEYEI3IYRHYF5MAPJ" localSheetId="8" hidden="1">#REF!</definedName>
    <definedName name="BExH2DEEO5YJEYEI3IYRHYF5MAPJ" localSheetId="17" hidden="1">#REF!</definedName>
    <definedName name="BExH2DEEO5YJEYEI3IYRHYF5MAPJ" localSheetId="6" hidden="1">#REF!</definedName>
    <definedName name="BExH2DEEO5YJEYEI3IYRHYF5MAPJ" localSheetId="1" hidden="1">#REF!</definedName>
    <definedName name="BExH2DEEO5YJEYEI3IYRHYF5MAPJ" localSheetId="12" hidden="1">#REF!</definedName>
    <definedName name="BExH2DEEO5YJEYEI3IYRHYF5MAPJ" localSheetId="4" hidden="1">#REF!</definedName>
    <definedName name="BExH2DEEO5YJEYEI3IYRHYF5MAPJ" localSheetId="13" hidden="1">#REF!</definedName>
    <definedName name="BExH2DEEO5YJEYEI3IYRHYF5MAPJ" localSheetId="18" hidden="1">#REF!</definedName>
    <definedName name="BExH2DEEO5YJEYEI3IYRHYF5MAPJ" hidden="1">#REF!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3" hidden="1">'[3]AMI P &amp; L'!#REF!</definedName>
    <definedName name="BExH2ZA0SZ4SSITL50NA8LZ3OEX6" localSheetId="10" hidden="1">'[3]AMI P &amp; L'!#REF!</definedName>
    <definedName name="BExH2ZA0SZ4SSITL50NA8LZ3OEX6" localSheetId="9" hidden="1">'[3]AMI P &amp; L'!#REF!</definedName>
    <definedName name="BExH2ZA0SZ4SSITL50NA8LZ3OEX6" localSheetId="14" hidden="1">'[3]AMI P &amp; L'!#REF!</definedName>
    <definedName name="BExH2ZA0SZ4SSITL50NA8LZ3OEX6" localSheetId="16" hidden="1">'[3]AMI P &amp; L'!#REF!</definedName>
    <definedName name="BExH2ZA0SZ4SSITL50NA8LZ3OEX6" localSheetId="5" hidden="1">'[3]AMI P &amp; L'!#REF!</definedName>
    <definedName name="BExH2ZA0SZ4SSITL50NA8LZ3OEX6" localSheetId="8" hidden="1">'[3]AMI P &amp; L'!#REF!</definedName>
    <definedName name="BExH2ZA0SZ4SSITL50NA8LZ3OEX6" localSheetId="17" hidden="1">'[3]AMI P &amp; L'!#REF!</definedName>
    <definedName name="BExH2ZA0SZ4SSITL50NA8LZ3OEX6" localSheetId="6" hidden="1">'[3]AMI P &amp; L'!#REF!</definedName>
    <definedName name="BExH2ZA0SZ4SSITL50NA8LZ3OEX6" localSheetId="1" hidden="1">'[3]AMI P &amp; L'!#REF!</definedName>
    <definedName name="BExH2ZA0SZ4SSITL50NA8LZ3OEX6" localSheetId="12" hidden="1">'[3]AMI P &amp; L'!#REF!</definedName>
    <definedName name="BExH2ZA0SZ4SSITL50NA8LZ3OEX6" localSheetId="4" hidden="1">'[3]AMI P &amp; L'!#REF!</definedName>
    <definedName name="BExH2ZA0SZ4SSITL50NA8LZ3OEX6" localSheetId="13" hidden="1">'[3]AMI P &amp; L'!#REF!</definedName>
    <definedName name="BExH2ZA0SZ4SSITL50NA8LZ3OEX6" localSheetId="18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7TLURRTF1YO0TUV9JOJ0C78" localSheetId="3" hidden="1">#REF!</definedName>
    <definedName name="BExH37TLURRTF1YO0TUV9JOJ0C78" localSheetId="10" hidden="1">#REF!</definedName>
    <definedName name="BExH37TLURRTF1YO0TUV9JOJ0C78" localSheetId="9" hidden="1">#REF!</definedName>
    <definedName name="BExH37TLURRTF1YO0TUV9JOJ0C78" localSheetId="14" hidden="1">#REF!</definedName>
    <definedName name="BExH37TLURRTF1YO0TUV9JOJ0C78" localSheetId="16" hidden="1">#REF!</definedName>
    <definedName name="BExH37TLURRTF1YO0TUV9JOJ0C78" localSheetId="5" hidden="1">#REF!</definedName>
    <definedName name="BExH37TLURRTF1YO0TUV9JOJ0C78" localSheetId="8" hidden="1">#REF!</definedName>
    <definedName name="BExH37TLURRTF1YO0TUV9JOJ0C78" localSheetId="17" hidden="1">#REF!</definedName>
    <definedName name="BExH37TLURRTF1YO0TUV9JOJ0C78" localSheetId="6" hidden="1">#REF!</definedName>
    <definedName name="BExH37TLURRTF1YO0TUV9JOJ0C78" localSheetId="1" hidden="1">#REF!</definedName>
    <definedName name="BExH37TLURRTF1YO0TUV9JOJ0C78" localSheetId="12" hidden="1">#REF!</definedName>
    <definedName name="BExH37TLURRTF1YO0TUV9JOJ0C78" localSheetId="4" hidden="1">#REF!</definedName>
    <definedName name="BExH37TLURRTF1YO0TUV9JOJ0C78" localSheetId="13" hidden="1">#REF!</definedName>
    <definedName name="BExH37TLURRTF1YO0TUV9JOJ0C78" localSheetId="18" hidden="1">#REF!</definedName>
    <definedName name="BExH37TLURRTF1YO0TUV9JOJ0C78" hidden="1">#REF!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3" hidden="1">'[3]AMI P &amp; L'!#REF!</definedName>
    <definedName name="BExIG5JDFDNKGLHGNDY7U8KIF9NT" localSheetId="10" hidden="1">'[3]AMI P &amp; L'!#REF!</definedName>
    <definedName name="BExIG5JDFDNKGLHGNDY7U8KIF9NT" localSheetId="9" hidden="1">'[3]AMI P &amp; L'!#REF!</definedName>
    <definedName name="BExIG5JDFDNKGLHGNDY7U8KIF9NT" localSheetId="14" hidden="1">'[3]AMI P &amp; L'!#REF!</definedName>
    <definedName name="BExIG5JDFDNKGLHGNDY7U8KIF9NT" localSheetId="16" hidden="1">'[3]AMI P &amp; L'!#REF!</definedName>
    <definedName name="BExIG5JDFDNKGLHGNDY7U8KIF9NT" localSheetId="5" hidden="1">'[3]AMI P &amp; L'!#REF!</definedName>
    <definedName name="BExIG5JDFDNKGLHGNDY7U8KIF9NT" localSheetId="8" hidden="1">'[3]AMI P &amp; L'!#REF!</definedName>
    <definedName name="BExIG5JDFDNKGLHGNDY7U8KIF9NT" localSheetId="17" hidden="1">'[3]AMI P &amp; L'!#REF!</definedName>
    <definedName name="BExIG5JDFDNKGLHGNDY7U8KIF9NT" localSheetId="6" hidden="1">'[3]AMI P &amp; L'!#REF!</definedName>
    <definedName name="BExIG5JDFDNKGLHGNDY7U8KIF9NT" localSheetId="1" hidden="1">'[3]AMI P &amp; L'!#REF!</definedName>
    <definedName name="BExIG5JDFDNKGLHGNDY7U8KIF9NT" localSheetId="12" hidden="1">'[3]AMI P &amp; L'!#REF!</definedName>
    <definedName name="BExIG5JDFDNKGLHGNDY7U8KIF9NT" localSheetId="4" hidden="1">'[3]AMI P &amp; L'!#REF!</definedName>
    <definedName name="BExIG5JDFDNKGLHGNDY7U8KIF9NT" localSheetId="13" hidden="1">'[3]AMI P &amp; L'!#REF!</definedName>
    <definedName name="BExIG5JDFDNKGLHGNDY7U8KIF9NT" localSheetId="18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3" hidden="1">'[3]AMI P &amp; L'!#REF!</definedName>
    <definedName name="BExIGWT86FPOEYTI8GXCGU5Y3KGK" localSheetId="10" hidden="1">'[3]AMI P &amp; L'!#REF!</definedName>
    <definedName name="BExIGWT86FPOEYTI8GXCGU5Y3KGK" localSheetId="9" hidden="1">'[3]AMI P &amp; L'!#REF!</definedName>
    <definedName name="BExIGWT86FPOEYTI8GXCGU5Y3KGK" localSheetId="14" hidden="1">'[3]AMI P &amp; L'!#REF!</definedName>
    <definedName name="BExIGWT86FPOEYTI8GXCGU5Y3KGK" localSheetId="16" hidden="1">'[3]AMI P &amp; L'!#REF!</definedName>
    <definedName name="BExIGWT86FPOEYTI8GXCGU5Y3KGK" localSheetId="5" hidden="1">'[3]AMI P &amp; L'!#REF!</definedName>
    <definedName name="BExIGWT86FPOEYTI8GXCGU5Y3KGK" localSheetId="8" hidden="1">'[3]AMI P &amp; L'!#REF!</definedName>
    <definedName name="BExIGWT86FPOEYTI8GXCGU5Y3KGK" localSheetId="17" hidden="1">'[3]AMI P &amp; L'!#REF!</definedName>
    <definedName name="BExIGWT86FPOEYTI8GXCGU5Y3KGK" localSheetId="6" hidden="1">'[3]AMI P &amp; L'!#REF!</definedName>
    <definedName name="BExIGWT86FPOEYTI8GXCGU5Y3KGK" localSheetId="1" hidden="1">'[3]AMI P &amp; L'!#REF!</definedName>
    <definedName name="BExIGWT86FPOEYTI8GXCGU5Y3KGK" localSheetId="12" hidden="1">'[3]AMI P &amp; L'!#REF!</definedName>
    <definedName name="BExIGWT86FPOEYTI8GXCGU5Y3KGK" localSheetId="4" hidden="1">'[3]AMI P &amp; L'!#REF!</definedName>
    <definedName name="BExIGWT86FPOEYTI8GXCGU5Y3KGK" localSheetId="13" hidden="1">'[3]AMI P &amp; L'!#REF!</definedName>
    <definedName name="BExIGWT86FPOEYTI8GXCGU5Y3KGK" localSheetId="18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RXZ4ILQ2WWPRUWCMMSL1DLM" localSheetId="3" hidden="1">#REF!</definedName>
    <definedName name="BExIIRXZ4ILQ2WWPRUWCMMSL1DLM" localSheetId="10" hidden="1">#REF!</definedName>
    <definedName name="BExIIRXZ4ILQ2WWPRUWCMMSL1DLM" localSheetId="9" hidden="1">#REF!</definedName>
    <definedName name="BExIIRXZ4ILQ2WWPRUWCMMSL1DLM" localSheetId="14" hidden="1">#REF!</definedName>
    <definedName name="BExIIRXZ4ILQ2WWPRUWCMMSL1DLM" localSheetId="16" hidden="1">#REF!</definedName>
    <definedName name="BExIIRXZ4ILQ2WWPRUWCMMSL1DLM" localSheetId="5" hidden="1">#REF!</definedName>
    <definedName name="BExIIRXZ4ILQ2WWPRUWCMMSL1DLM" localSheetId="8" hidden="1">#REF!</definedName>
    <definedName name="BExIIRXZ4ILQ2WWPRUWCMMSL1DLM" localSheetId="17" hidden="1">#REF!</definedName>
    <definedName name="BExIIRXZ4ILQ2WWPRUWCMMSL1DLM" localSheetId="6" hidden="1">#REF!</definedName>
    <definedName name="BExIIRXZ4ILQ2WWPRUWCMMSL1DLM" localSheetId="1" hidden="1">#REF!</definedName>
    <definedName name="BExIIRXZ4ILQ2WWPRUWCMMSL1DLM" localSheetId="12" hidden="1">#REF!</definedName>
    <definedName name="BExIIRXZ4ILQ2WWPRUWCMMSL1DLM" localSheetId="4" hidden="1">#REF!</definedName>
    <definedName name="BExIIRXZ4ILQ2WWPRUWCMMSL1DLM" localSheetId="13" hidden="1">#REF!</definedName>
    <definedName name="BExIIRXZ4ILQ2WWPRUWCMMSL1DLM" localSheetId="18" hidden="1">#REF!</definedName>
    <definedName name="BExIIRXZ4ILQ2WWPRUWCMMSL1DLM" hidden="1">#REF!</definedName>
    <definedName name="BExIIVZOOUUQ08Q7KUUUZD0JVL8M" localSheetId="3" hidden="1">#REF!</definedName>
    <definedName name="BExIIVZOOUUQ08Q7KUUUZD0JVL8M" localSheetId="10" hidden="1">#REF!</definedName>
    <definedName name="BExIIVZOOUUQ08Q7KUUUZD0JVL8M" localSheetId="9" hidden="1">#REF!</definedName>
    <definedName name="BExIIVZOOUUQ08Q7KUUUZD0JVL8M" localSheetId="14" hidden="1">#REF!</definedName>
    <definedName name="BExIIVZOOUUQ08Q7KUUUZD0JVL8M" localSheetId="16" hidden="1">#REF!</definedName>
    <definedName name="BExIIVZOOUUQ08Q7KUUUZD0JVL8M" localSheetId="5" hidden="1">#REF!</definedName>
    <definedName name="BExIIVZOOUUQ08Q7KUUUZD0JVL8M" localSheetId="8" hidden="1">#REF!</definedName>
    <definedName name="BExIIVZOOUUQ08Q7KUUUZD0JVL8M" localSheetId="17" hidden="1">#REF!</definedName>
    <definedName name="BExIIVZOOUUQ08Q7KUUUZD0JVL8M" localSheetId="6" hidden="1">#REF!</definedName>
    <definedName name="BExIIVZOOUUQ08Q7KUUUZD0JVL8M" localSheetId="1" hidden="1">#REF!</definedName>
    <definedName name="BExIIVZOOUUQ08Q7KUUUZD0JVL8M" localSheetId="12" hidden="1">#REF!</definedName>
    <definedName name="BExIIVZOOUUQ08Q7KUUUZD0JVL8M" localSheetId="4" hidden="1">#REF!</definedName>
    <definedName name="BExIIVZOOUUQ08Q7KUUUZD0JVL8M" localSheetId="13" hidden="1">#REF!</definedName>
    <definedName name="BExIIVZOOUUQ08Q7KUUUZD0JVL8M" localSheetId="18" hidden="1">#REF!</definedName>
    <definedName name="BExIIVZOOUUQ08Q7KUUUZD0JVL8M" hidden="1">#REF!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3" hidden="1">'[3]AMI P &amp; L'!#REF!</definedName>
    <definedName name="BExIJFGZJ5ED9D6KAY4PGQYLELAX" localSheetId="10" hidden="1">'[3]AMI P &amp; L'!#REF!</definedName>
    <definedName name="BExIJFGZJ5ED9D6KAY4PGQYLELAX" localSheetId="9" hidden="1">'[3]AMI P &amp; L'!#REF!</definedName>
    <definedName name="BExIJFGZJ5ED9D6KAY4PGQYLELAX" localSheetId="14" hidden="1">'[3]AMI P &amp; L'!#REF!</definedName>
    <definedName name="BExIJFGZJ5ED9D6KAY4PGQYLELAX" localSheetId="16" hidden="1">'[3]AMI P &amp; L'!#REF!</definedName>
    <definedName name="BExIJFGZJ5ED9D6KAY4PGQYLELAX" localSheetId="5" hidden="1">'[3]AMI P &amp; L'!#REF!</definedName>
    <definedName name="BExIJFGZJ5ED9D6KAY4PGQYLELAX" localSheetId="8" hidden="1">'[3]AMI P &amp; L'!#REF!</definedName>
    <definedName name="BExIJFGZJ5ED9D6KAY4PGQYLELAX" localSheetId="17" hidden="1">'[3]AMI P &amp; L'!#REF!</definedName>
    <definedName name="BExIJFGZJ5ED9D6KAY4PGQYLELAX" localSheetId="6" hidden="1">'[3]AMI P &amp; L'!#REF!</definedName>
    <definedName name="BExIJFGZJ5ED9D6KAY4PGQYLELAX" localSheetId="1" hidden="1">'[3]AMI P &amp; L'!#REF!</definedName>
    <definedName name="BExIJFGZJ5ED9D6KAY4PGQYLELAX" localSheetId="12" hidden="1">'[3]AMI P &amp; L'!#REF!</definedName>
    <definedName name="BExIJFGZJ5ED9D6KAY4PGQYLELAX" localSheetId="4" hidden="1">'[3]AMI P &amp; L'!#REF!</definedName>
    <definedName name="BExIJFGZJ5ED9D6KAY4PGQYLELAX" localSheetId="13" hidden="1">'[3]AMI P &amp; L'!#REF!</definedName>
    <definedName name="BExIJFGZJ5ED9D6KAY4PGQYLELAX" localSheetId="18" hidden="1">'[3]AMI P &amp; L'!#REF!</definedName>
    <definedName name="BExIJFGZJ5ED9D6KAY4PGQYLELAX" hidden="1">'[3]AMI P &amp; L'!#REF!</definedName>
    <definedName name="BExIJM2EOJY1E8YQ1ZS3GHTIQQRM" localSheetId="3" hidden="1">'[5]Capital orders'!#REF!</definedName>
    <definedName name="BExIJM2EOJY1E8YQ1ZS3GHTIQQRM" localSheetId="10" hidden="1">'[5]Capital orders'!#REF!</definedName>
    <definedName name="BExIJM2EOJY1E8YQ1ZS3GHTIQQRM" localSheetId="9" hidden="1">'[5]Capital orders'!#REF!</definedName>
    <definedName name="BExIJM2EOJY1E8YQ1ZS3GHTIQQRM" localSheetId="14" hidden="1">'[5]Capital orders'!#REF!</definedName>
    <definedName name="BExIJM2EOJY1E8YQ1ZS3GHTIQQRM" localSheetId="16" hidden="1">'[5]Capital orders'!#REF!</definedName>
    <definedName name="BExIJM2EOJY1E8YQ1ZS3GHTIQQRM" localSheetId="5" hidden="1">'[5]Capital orders'!#REF!</definedName>
    <definedName name="BExIJM2EOJY1E8YQ1ZS3GHTIQQRM" localSheetId="8" hidden="1">'[5]Capital orders'!#REF!</definedName>
    <definedName name="BExIJM2EOJY1E8YQ1ZS3GHTIQQRM" localSheetId="17" hidden="1">'[5]Capital orders'!#REF!</definedName>
    <definedName name="BExIJM2EOJY1E8YQ1ZS3GHTIQQRM" localSheetId="6" hidden="1">'[5]Capital orders'!#REF!</definedName>
    <definedName name="BExIJM2EOJY1E8YQ1ZS3GHTIQQRM" localSheetId="1" hidden="1">'[5]Capital orders'!#REF!</definedName>
    <definedName name="BExIJM2EOJY1E8YQ1ZS3GHTIQQRM" localSheetId="12" hidden="1">'[5]Capital orders'!#REF!</definedName>
    <definedName name="BExIJM2EOJY1E8YQ1ZS3GHTIQQRM" localSheetId="4" hidden="1">'[5]Capital orders'!#REF!</definedName>
    <definedName name="BExIJM2EOJY1E8YQ1ZS3GHTIQQRM" localSheetId="13" hidden="1">'[5]Capital orders'!#REF!</definedName>
    <definedName name="BExIJM2EOJY1E8YQ1ZS3GHTIQQRM" localSheetId="18" hidden="1">'[5]Capital orders'!#REF!</definedName>
    <definedName name="BExIJM2EOJY1E8YQ1ZS3GHTIQQRM" hidden="1">'[5]Capital orders'!#REF!</definedName>
    <definedName name="BExIJQ3XPPSZ585U2ER0RSSC71PK" localSheetId="3" hidden="1">#REF!</definedName>
    <definedName name="BExIJQ3XPPSZ585U2ER0RSSC71PK" localSheetId="10" hidden="1">#REF!</definedName>
    <definedName name="BExIJQ3XPPSZ585U2ER0RSSC71PK" localSheetId="9" hidden="1">#REF!</definedName>
    <definedName name="BExIJQ3XPPSZ585U2ER0RSSC71PK" localSheetId="14" hidden="1">#REF!</definedName>
    <definedName name="BExIJQ3XPPSZ585U2ER0RSSC71PK" localSheetId="16" hidden="1">#REF!</definedName>
    <definedName name="BExIJQ3XPPSZ585U2ER0RSSC71PK" localSheetId="5" hidden="1">#REF!</definedName>
    <definedName name="BExIJQ3XPPSZ585U2ER0RSSC71PK" localSheetId="8" hidden="1">#REF!</definedName>
    <definedName name="BExIJQ3XPPSZ585U2ER0RSSC71PK" localSheetId="17" hidden="1">#REF!</definedName>
    <definedName name="BExIJQ3XPPSZ585U2ER0RSSC71PK" localSheetId="6" hidden="1">#REF!</definedName>
    <definedName name="BExIJQ3XPPSZ585U2ER0RSSC71PK" localSheetId="1" hidden="1">#REF!</definedName>
    <definedName name="BExIJQ3XPPSZ585U2ER0RSSC71PK" localSheetId="12" hidden="1">#REF!</definedName>
    <definedName name="BExIJQ3XPPSZ585U2ER0RSSC71PK" localSheetId="4" hidden="1">#REF!</definedName>
    <definedName name="BExIJQ3XPPSZ585U2ER0RSSC71PK" localSheetId="13" hidden="1">#REF!</definedName>
    <definedName name="BExIJQ3XPPSZ585U2ER0RSSC71PK" localSheetId="18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U07KGZI9PHSNN9ODB8M4CUN" localSheetId="3" hidden="1">#REF!</definedName>
    <definedName name="BExIJU07KGZI9PHSNN9ODB8M4CUN" localSheetId="10" hidden="1">#REF!</definedName>
    <definedName name="BExIJU07KGZI9PHSNN9ODB8M4CUN" localSheetId="9" hidden="1">#REF!</definedName>
    <definedName name="BExIJU07KGZI9PHSNN9ODB8M4CUN" localSheetId="14" hidden="1">#REF!</definedName>
    <definedName name="BExIJU07KGZI9PHSNN9ODB8M4CUN" localSheetId="16" hidden="1">#REF!</definedName>
    <definedName name="BExIJU07KGZI9PHSNN9ODB8M4CUN" localSheetId="5" hidden="1">#REF!</definedName>
    <definedName name="BExIJU07KGZI9PHSNN9ODB8M4CUN" localSheetId="8" hidden="1">#REF!</definedName>
    <definedName name="BExIJU07KGZI9PHSNN9ODB8M4CUN" localSheetId="17" hidden="1">#REF!</definedName>
    <definedName name="BExIJU07KGZI9PHSNN9ODB8M4CUN" localSheetId="6" hidden="1">#REF!</definedName>
    <definedName name="BExIJU07KGZI9PHSNN9ODB8M4CUN" localSheetId="1" hidden="1">#REF!</definedName>
    <definedName name="BExIJU07KGZI9PHSNN9ODB8M4CUN" localSheetId="12" hidden="1">#REF!</definedName>
    <definedName name="BExIJU07KGZI9PHSNN9ODB8M4CUN" localSheetId="4" hidden="1">#REF!</definedName>
    <definedName name="BExIJU07KGZI9PHSNN9ODB8M4CUN" localSheetId="13" hidden="1">#REF!</definedName>
    <definedName name="BExIJU07KGZI9PHSNN9ODB8M4CUN" localSheetId="18" hidden="1">#REF!</definedName>
    <definedName name="BExIJU07KGZI9PHSNN9ODB8M4CUN" hidden="1">#REF!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7CGQS2B8BVWBEP2KKWMVHK9" hidden="1">'[4]Bud Mth'!$J$2:$K$2</definedName>
    <definedName name="BExIK9L9LK9TN82BD5N4561UUPT0" localSheetId="3" hidden="1">#REF!</definedName>
    <definedName name="BExIK9L9LK9TN82BD5N4561UUPT0" localSheetId="10" hidden="1">#REF!</definedName>
    <definedName name="BExIK9L9LK9TN82BD5N4561UUPT0" localSheetId="9" hidden="1">#REF!</definedName>
    <definedName name="BExIK9L9LK9TN82BD5N4561UUPT0" localSheetId="14" hidden="1">#REF!</definedName>
    <definedName name="BExIK9L9LK9TN82BD5N4561UUPT0" localSheetId="16" hidden="1">#REF!</definedName>
    <definedName name="BExIK9L9LK9TN82BD5N4561UUPT0" localSheetId="5" hidden="1">#REF!</definedName>
    <definedName name="BExIK9L9LK9TN82BD5N4561UUPT0" localSheetId="8" hidden="1">#REF!</definedName>
    <definedName name="BExIK9L9LK9TN82BD5N4561UUPT0" localSheetId="17" hidden="1">#REF!</definedName>
    <definedName name="BExIK9L9LK9TN82BD5N4561UUPT0" localSheetId="6" hidden="1">#REF!</definedName>
    <definedName name="BExIK9L9LK9TN82BD5N4561UUPT0" localSheetId="1" hidden="1">#REF!</definedName>
    <definedName name="BExIK9L9LK9TN82BD5N4561UUPT0" localSheetId="12" hidden="1">#REF!</definedName>
    <definedName name="BExIK9L9LK9TN82BD5N4561UUPT0" localSheetId="4" hidden="1">#REF!</definedName>
    <definedName name="BExIK9L9LK9TN82BD5N4561UUPT0" localSheetId="13" hidden="1">#REF!</definedName>
    <definedName name="BExIK9L9LK9TN82BD5N4561UUPT0" localSheetId="18" hidden="1">#REF!</definedName>
    <definedName name="BExIK9L9LK9TN82BD5N4561UUPT0" hidden="1">#REF!</definedName>
    <definedName name="BExIKHTXLQ3C6PPW2YPYVS2A6XD6" localSheetId="3" hidden="1">#REF!</definedName>
    <definedName name="BExIKHTXLQ3C6PPW2YPYVS2A6XD6" localSheetId="10" hidden="1">#REF!</definedName>
    <definedName name="BExIKHTXLQ3C6PPW2YPYVS2A6XD6" localSheetId="9" hidden="1">#REF!</definedName>
    <definedName name="BExIKHTXLQ3C6PPW2YPYVS2A6XD6" localSheetId="14" hidden="1">#REF!</definedName>
    <definedName name="BExIKHTXLQ3C6PPW2YPYVS2A6XD6" localSheetId="16" hidden="1">#REF!</definedName>
    <definedName name="BExIKHTXLQ3C6PPW2YPYVS2A6XD6" localSheetId="5" hidden="1">#REF!</definedName>
    <definedName name="BExIKHTXLQ3C6PPW2YPYVS2A6XD6" localSheetId="8" hidden="1">#REF!</definedName>
    <definedName name="BExIKHTXLQ3C6PPW2YPYVS2A6XD6" localSheetId="17" hidden="1">#REF!</definedName>
    <definedName name="BExIKHTXLQ3C6PPW2YPYVS2A6XD6" localSheetId="6" hidden="1">#REF!</definedName>
    <definedName name="BExIKHTXLQ3C6PPW2YPYVS2A6XD6" localSheetId="1" hidden="1">#REF!</definedName>
    <definedName name="BExIKHTXLQ3C6PPW2YPYVS2A6XD6" localSheetId="12" hidden="1">#REF!</definedName>
    <definedName name="BExIKHTXLQ3C6PPW2YPYVS2A6XD6" localSheetId="4" hidden="1">#REF!</definedName>
    <definedName name="BExIKHTXLQ3C6PPW2YPYVS2A6XD6" localSheetId="13" hidden="1">#REF!</definedName>
    <definedName name="BExIKHTXLQ3C6PPW2YPYVS2A6XD6" localSheetId="18" hidden="1">#REF!</definedName>
    <definedName name="BExIKHTXLQ3C6PPW2YPYVS2A6XD6" hidden="1">#REF!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2D433Q6FO89722GTVJL3F8V" localSheetId="3" hidden="1">#REF!</definedName>
    <definedName name="BExIL2D433Q6FO89722GTVJL3F8V" localSheetId="10" hidden="1">#REF!</definedName>
    <definedName name="BExIL2D433Q6FO89722GTVJL3F8V" localSheetId="9" hidden="1">#REF!</definedName>
    <definedName name="BExIL2D433Q6FO89722GTVJL3F8V" localSheetId="14" hidden="1">#REF!</definedName>
    <definedName name="BExIL2D433Q6FO89722GTVJL3F8V" localSheetId="16" hidden="1">#REF!</definedName>
    <definedName name="BExIL2D433Q6FO89722GTVJL3F8V" localSheetId="5" hidden="1">#REF!</definedName>
    <definedName name="BExIL2D433Q6FO89722GTVJL3F8V" localSheetId="8" hidden="1">#REF!</definedName>
    <definedName name="BExIL2D433Q6FO89722GTVJL3F8V" localSheetId="17" hidden="1">#REF!</definedName>
    <definedName name="BExIL2D433Q6FO89722GTVJL3F8V" localSheetId="6" hidden="1">#REF!</definedName>
    <definedName name="BExIL2D433Q6FO89722GTVJL3F8V" localSheetId="1" hidden="1">#REF!</definedName>
    <definedName name="BExIL2D433Q6FO89722GTVJL3F8V" localSheetId="12" hidden="1">#REF!</definedName>
    <definedName name="BExIL2D433Q6FO89722GTVJL3F8V" localSheetId="4" hidden="1">#REF!</definedName>
    <definedName name="BExIL2D433Q6FO89722GTVJL3F8V" localSheetId="13" hidden="1">#REF!</definedName>
    <definedName name="BExIL2D433Q6FO89722GTVJL3F8V" localSheetId="18" hidden="1">#REF!</definedName>
    <definedName name="BExIL2D433Q6FO89722GTVJL3F8V" hidden="1">#REF!</definedName>
    <definedName name="BExILAAXRTRAD18K74M6MGUEEPUM" hidden="1">'[2]Reco Sheet for Fcast'!$F$6:$G$6</definedName>
    <definedName name="BExILG5F338C0FFLMVOKMKF8X5ZP" localSheetId="3" hidden="1">'[3]AMI P &amp; L'!#REF!</definedName>
    <definedName name="BExILG5F338C0FFLMVOKMKF8X5ZP" localSheetId="10" hidden="1">'[3]AMI P &amp; L'!#REF!</definedName>
    <definedName name="BExILG5F338C0FFLMVOKMKF8X5ZP" localSheetId="9" hidden="1">'[3]AMI P &amp; L'!#REF!</definedName>
    <definedName name="BExILG5F338C0FFLMVOKMKF8X5ZP" localSheetId="14" hidden="1">'[3]AMI P &amp; L'!#REF!</definedName>
    <definedName name="BExILG5F338C0FFLMVOKMKF8X5ZP" localSheetId="16" hidden="1">'[3]AMI P &amp; L'!#REF!</definedName>
    <definedName name="BExILG5F338C0FFLMVOKMKF8X5ZP" localSheetId="5" hidden="1">'[3]AMI P &amp; L'!#REF!</definedName>
    <definedName name="BExILG5F338C0FFLMVOKMKF8X5ZP" localSheetId="8" hidden="1">'[3]AMI P &amp; L'!#REF!</definedName>
    <definedName name="BExILG5F338C0FFLMVOKMKF8X5ZP" localSheetId="17" hidden="1">'[3]AMI P &amp; L'!#REF!</definedName>
    <definedName name="BExILG5F338C0FFLMVOKMKF8X5ZP" localSheetId="6" hidden="1">'[3]AMI P &amp; L'!#REF!</definedName>
    <definedName name="BExILG5F338C0FFLMVOKMKF8X5ZP" localSheetId="1" hidden="1">'[3]AMI P &amp; L'!#REF!</definedName>
    <definedName name="BExILG5F338C0FFLMVOKMKF8X5ZP" localSheetId="12" hidden="1">'[3]AMI P &amp; L'!#REF!</definedName>
    <definedName name="BExILG5F338C0FFLMVOKMKF8X5ZP" localSheetId="4" hidden="1">'[3]AMI P &amp; L'!#REF!</definedName>
    <definedName name="BExILG5F338C0FFLMVOKMKF8X5ZP" localSheetId="13" hidden="1">'[3]AMI P &amp; L'!#REF!</definedName>
    <definedName name="BExILG5F338C0FFLMVOKMKF8X5ZP" localSheetId="18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NR83ZD9BEO38CAKDHC70UDK" localSheetId="3" hidden="1">#REF!</definedName>
    <definedName name="BExIMNR83ZD9BEO38CAKDHC70UDK" localSheetId="10" hidden="1">#REF!</definedName>
    <definedName name="BExIMNR83ZD9BEO38CAKDHC70UDK" localSheetId="9" hidden="1">#REF!</definedName>
    <definedName name="BExIMNR83ZD9BEO38CAKDHC70UDK" localSheetId="14" hidden="1">#REF!</definedName>
    <definedName name="BExIMNR83ZD9BEO38CAKDHC70UDK" localSheetId="16" hidden="1">#REF!</definedName>
    <definedName name="BExIMNR83ZD9BEO38CAKDHC70UDK" localSheetId="5" hidden="1">#REF!</definedName>
    <definedName name="BExIMNR83ZD9BEO38CAKDHC70UDK" localSheetId="8" hidden="1">#REF!</definedName>
    <definedName name="BExIMNR83ZD9BEO38CAKDHC70UDK" localSheetId="17" hidden="1">#REF!</definedName>
    <definedName name="BExIMNR83ZD9BEO38CAKDHC70UDK" localSheetId="6" hidden="1">#REF!</definedName>
    <definedName name="BExIMNR83ZD9BEO38CAKDHC70UDK" localSheetId="1" hidden="1">#REF!</definedName>
    <definedName name="BExIMNR83ZD9BEO38CAKDHC70UDK" localSheetId="12" hidden="1">#REF!</definedName>
    <definedName name="BExIMNR83ZD9BEO38CAKDHC70UDK" localSheetId="4" hidden="1">#REF!</definedName>
    <definedName name="BExIMNR83ZD9BEO38CAKDHC70UDK" localSheetId="13" hidden="1">#REF!</definedName>
    <definedName name="BExIMNR83ZD9BEO38CAKDHC70UDK" localSheetId="18" hidden="1">#REF!</definedName>
    <definedName name="BExIMNR83ZD9BEO38CAKDHC70UDK" hidden="1">#REF!</definedName>
    <definedName name="BExIMPEGKG18TELVC33T4OQTNBWC" hidden="1">'[2]Reco Sheet for Fcast'!$F$10:$G$10</definedName>
    <definedName name="BExIN255I6ZAKBLLKE6S7FM3IQAQ" localSheetId="3" hidden="1">#REF!</definedName>
    <definedName name="BExIN255I6ZAKBLLKE6S7FM3IQAQ" localSheetId="10" hidden="1">#REF!</definedName>
    <definedName name="BExIN255I6ZAKBLLKE6S7FM3IQAQ" localSheetId="9" hidden="1">#REF!</definedName>
    <definedName name="BExIN255I6ZAKBLLKE6S7FM3IQAQ" localSheetId="14" hidden="1">#REF!</definedName>
    <definedName name="BExIN255I6ZAKBLLKE6S7FM3IQAQ" localSheetId="16" hidden="1">#REF!</definedName>
    <definedName name="BExIN255I6ZAKBLLKE6S7FM3IQAQ" localSheetId="5" hidden="1">#REF!</definedName>
    <definedName name="BExIN255I6ZAKBLLKE6S7FM3IQAQ" localSheetId="8" hidden="1">#REF!</definedName>
    <definedName name="BExIN255I6ZAKBLLKE6S7FM3IQAQ" localSheetId="17" hidden="1">#REF!</definedName>
    <definedName name="BExIN255I6ZAKBLLKE6S7FM3IQAQ" localSheetId="6" hidden="1">#REF!</definedName>
    <definedName name="BExIN255I6ZAKBLLKE6S7FM3IQAQ" localSheetId="1" hidden="1">#REF!</definedName>
    <definedName name="BExIN255I6ZAKBLLKE6S7FM3IQAQ" localSheetId="12" hidden="1">#REF!</definedName>
    <definedName name="BExIN255I6ZAKBLLKE6S7FM3IQAQ" localSheetId="4" hidden="1">#REF!</definedName>
    <definedName name="BExIN255I6ZAKBLLKE6S7FM3IQAQ" localSheetId="13" hidden="1">#REF!</definedName>
    <definedName name="BExIN255I6ZAKBLLKE6S7FM3IQAQ" localSheetId="18" hidden="1">#REF!</definedName>
    <definedName name="BExIN255I6ZAKBLLKE6S7FM3IQAQ" hidden="1">#REF!</definedName>
    <definedName name="BExIN4OR435DL1US13JQPOQK8GD5" hidden="1">'[2]Reco Sheet for Fcast'!$K$2</definedName>
    <definedName name="BExIN5ACO87Q5P34GNK1QC1WWACK" hidden="1">'[4]Bud Mth'!$F$6:$G$6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3" hidden="1">'[3]AMI P &amp; L'!#REF!</definedName>
    <definedName name="BExINLX401ZKEGWU168DS4JUM2J6" localSheetId="10" hidden="1">'[3]AMI P &amp; L'!#REF!</definedName>
    <definedName name="BExINLX401ZKEGWU168DS4JUM2J6" localSheetId="9" hidden="1">'[3]AMI P &amp; L'!#REF!</definedName>
    <definedName name="BExINLX401ZKEGWU168DS4JUM2J6" localSheetId="14" hidden="1">'[3]AMI P &amp; L'!#REF!</definedName>
    <definedName name="BExINLX401ZKEGWU168DS4JUM2J6" localSheetId="16" hidden="1">'[3]AMI P &amp; L'!#REF!</definedName>
    <definedName name="BExINLX401ZKEGWU168DS4JUM2J6" localSheetId="5" hidden="1">'[3]AMI P &amp; L'!#REF!</definedName>
    <definedName name="BExINLX401ZKEGWU168DS4JUM2J6" localSheetId="8" hidden="1">'[3]AMI P &amp; L'!#REF!</definedName>
    <definedName name="BExINLX401ZKEGWU168DS4JUM2J6" localSheetId="17" hidden="1">'[3]AMI P &amp; L'!#REF!</definedName>
    <definedName name="BExINLX401ZKEGWU168DS4JUM2J6" localSheetId="6" hidden="1">'[3]AMI P &amp; L'!#REF!</definedName>
    <definedName name="BExINLX401ZKEGWU168DS4JUM2J6" localSheetId="1" hidden="1">'[3]AMI P &amp; L'!#REF!</definedName>
    <definedName name="BExINLX401ZKEGWU168DS4JUM2J6" localSheetId="12" hidden="1">'[3]AMI P &amp; L'!#REF!</definedName>
    <definedName name="BExINLX401ZKEGWU168DS4JUM2J6" localSheetId="4" hidden="1">'[3]AMI P &amp; L'!#REF!</definedName>
    <definedName name="BExINLX401ZKEGWU168DS4JUM2J6" localSheetId="13" hidden="1">'[3]AMI P &amp; L'!#REF!</definedName>
    <definedName name="BExINLX401ZKEGWU168DS4JUM2J6" localSheetId="18" hidden="1">'[3]AMI P &amp; L'!#REF!</definedName>
    <definedName name="BExINLX401ZKEGWU168DS4JUM2J6" hidden="1">'[3]AMI P &amp; L'!#REF!</definedName>
    <definedName name="BExINMYYJO1FTV1CZF6O5XCFAMQX" localSheetId="3" hidden="1">'[3]AMI P &amp; L'!#REF!</definedName>
    <definedName name="BExINMYYJO1FTV1CZF6O5XCFAMQX" localSheetId="10" hidden="1">'[3]AMI P &amp; L'!#REF!</definedName>
    <definedName name="BExINMYYJO1FTV1CZF6O5XCFAMQX" localSheetId="9" hidden="1">'[3]AMI P &amp; L'!#REF!</definedName>
    <definedName name="BExINMYYJO1FTV1CZF6O5XCFAMQX" localSheetId="14" hidden="1">'[3]AMI P &amp; L'!#REF!</definedName>
    <definedName name="BExINMYYJO1FTV1CZF6O5XCFAMQX" localSheetId="16" hidden="1">'[3]AMI P &amp; L'!#REF!</definedName>
    <definedName name="BExINMYYJO1FTV1CZF6O5XCFAMQX" localSheetId="5" hidden="1">'[3]AMI P &amp; L'!#REF!</definedName>
    <definedName name="BExINMYYJO1FTV1CZF6O5XCFAMQX" localSheetId="8" hidden="1">'[3]AMI P &amp; L'!#REF!</definedName>
    <definedName name="BExINMYYJO1FTV1CZF6O5XCFAMQX" localSheetId="17" hidden="1">'[3]AMI P &amp; L'!#REF!</definedName>
    <definedName name="BExINMYYJO1FTV1CZF6O5XCFAMQX" localSheetId="6" hidden="1">'[3]AMI P &amp; L'!#REF!</definedName>
    <definedName name="BExINMYYJO1FTV1CZF6O5XCFAMQX" localSheetId="1" hidden="1">'[3]AMI P &amp; L'!#REF!</definedName>
    <definedName name="BExINMYYJO1FTV1CZF6O5XCFAMQX" localSheetId="12" hidden="1">'[3]AMI P &amp; L'!#REF!</definedName>
    <definedName name="BExINMYYJO1FTV1CZF6O5XCFAMQX" localSheetId="4" hidden="1">'[3]AMI P &amp; L'!#REF!</definedName>
    <definedName name="BExINMYYJO1FTV1CZF6O5XCFAMQX" localSheetId="13" hidden="1">'[3]AMI P &amp; L'!#REF!</definedName>
    <definedName name="BExINMYYJO1FTV1CZF6O5XCFAMQX" localSheetId="18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KTZXH2A908F83ANDHGHNJ07" localSheetId="3" hidden="1">#REF!</definedName>
    <definedName name="BExIOKTZXH2A908F83ANDHGHNJ07" localSheetId="10" hidden="1">#REF!</definedName>
    <definedName name="BExIOKTZXH2A908F83ANDHGHNJ07" localSheetId="9" hidden="1">#REF!</definedName>
    <definedName name="BExIOKTZXH2A908F83ANDHGHNJ07" localSheetId="14" hidden="1">#REF!</definedName>
    <definedName name="BExIOKTZXH2A908F83ANDHGHNJ07" localSheetId="16" hidden="1">#REF!</definedName>
    <definedName name="BExIOKTZXH2A908F83ANDHGHNJ07" localSheetId="5" hidden="1">#REF!</definedName>
    <definedName name="BExIOKTZXH2A908F83ANDHGHNJ07" localSheetId="8" hidden="1">#REF!</definedName>
    <definedName name="BExIOKTZXH2A908F83ANDHGHNJ07" localSheetId="17" hidden="1">#REF!</definedName>
    <definedName name="BExIOKTZXH2A908F83ANDHGHNJ07" localSheetId="6" hidden="1">#REF!</definedName>
    <definedName name="BExIOKTZXH2A908F83ANDHGHNJ07" localSheetId="1" hidden="1">#REF!</definedName>
    <definedName name="BExIOKTZXH2A908F83ANDHGHNJ07" localSheetId="12" hidden="1">#REF!</definedName>
    <definedName name="BExIOKTZXH2A908F83ANDHGHNJ07" localSheetId="4" hidden="1">#REF!</definedName>
    <definedName name="BExIOKTZXH2A908F83ANDHGHNJ07" localSheetId="13" hidden="1">#REF!</definedName>
    <definedName name="BExIOKTZXH2A908F83ANDHGHNJ07" localSheetId="18" hidden="1">#REF!</definedName>
    <definedName name="BExIOKTZXH2A908F83ANDHGHNJ07" hidden="1">#REF!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5TB0T9V3OKFX0GV0526AQ3D" localSheetId="3" hidden="1">#REF!</definedName>
    <definedName name="BExIP5TB0T9V3OKFX0GV0526AQ3D" localSheetId="10" hidden="1">#REF!</definedName>
    <definedName name="BExIP5TB0T9V3OKFX0GV0526AQ3D" localSheetId="9" hidden="1">#REF!</definedName>
    <definedName name="BExIP5TB0T9V3OKFX0GV0526AQ3D" localSheetId="14" hidden="1">#REF!</definedName>
    <definedName name="BExIP5TB0T9V3OKFX0GV0526AQ3D" localSheetId="16" hidden="1">#REF!</definedName>
    <definedName name="BExIP5TB0T9V3OKFX0GV0526AQ3D" localSheetId="5" hidden="1">#REF!</definedName>
    <definedName name="BExIP5TB0T9V3OKFX0GV0526AQ3D" localSheetId="8" hidden="1">#REF!</definedName>
    <definedName name="BExIP5TB0T9V3OKFX0GV0526AQ3D" localSheetId="17" hidden="1">#REF!</definedName>
    <definedName name="BExIP5TB0T9V3OKFX0GV0526AQ3D" localSheetId="6" hidden="1">#REF!</definedName>
    <definedName name="BExIP5TB0T9V3OKFX0GV0526AQ3D" localSheetId="1" hidden="1">#REF!</definedName>
    <definedName name="BExIP5TB0T9V3OKFX0GV0526AQ3D" localSheetId="12" hidden="1">#REF!</definedName>
    <definedName name="BExIP5TB0T9V3OKFX0GV0526AQ3D" localSheetId="4" hidden="1">#REF!</definedName>
    <definedName name="BExIP5TB0T9V3OKFX0GV0526AQ3D" localSheetId="13" hidden="1">#REF!</definedName>
    <definedName name="BExIP5TB0T9V3OKFX0GV0526AQ3D" localSheetId="18" hidden="1">#REF!</definedName>
    <definedName name="BExIP5TB0T9V3OKFX0GV0526AQ3D" hidden="1">#REF!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3" hidden="1">'[3]AMI P &amp; L'!#REF!</definedName>
    <definedName name="BExIPDLT8JYAMGE5HTN4D1YHZF3V" localSheetId="10" hidden="1">'[3]AMI P &amp; L'!#REF!</definedName>
    <definedName name="BExIPDLT8JYAMGE5HTN4D1YHZF3V" localSheetId="9" hidden="1">'[3]AMI P &amp; L'!#REF!</definedName>
    <definedName name="BExIPDLT8JYAMGE5HTN4D1YHZF3V" localSheetId="14" hidden="1">'[3]AMI P &amp; L'!#REF!</definedName>
    <definedName name="BExIPDLT8JYAMGE5HTN4D1YHZF3V" localSheetId="16" hidden="1">'[3]AMI P &amp; L'!#REF!</definedName>
    <definedName name="BExIPDLT8JYAMGE5HTN4D1YHZF3V" localSheetId="5" hidden="1">'[3]AMI P &amp; L'!#REF!</definedName>
    <definedName name="BExIPDLT8JYAMGE5HTN4D1YHZF3V" localSheetId="8" hidden="1">'[3]AMI P &amp; L'!#REF!</definedName>
    <definedName name="BExIPDLT8JYAMGE5HTN4D1YHZF3V" localSheetId="17" hidden="1">'[3]AMI P &amp; L'!#REF!</definedName>
    <definedName name="BExIPDLT8JYAMGE5HTN4D1YHZF3V" localSheetId="6" hidden="1">'[3]AMI P &amp; L'!#REF!</definedName>
    <definedName name="BExIPDLT8JYAMGE5HTN4D1YHZF3V" localSheetId="1" hidden="1">'[3]AMI P &amp; L'!#REF!</definedName>
    <definedName name="BExIPDLT8JYAMGE5HTN4D1YHZF3V" localSheetId="12" hidden="1">'[3]AMI P &amp; L'!#REF!</definedName>
    <definedName name="BExIPDLT8JYAMGE5HTN4D1YHZF3V" localSheetId="4" hidden="1">'[3]AMI P &amp; L'!#REF!</definedName>
    <definedName name="BExIPDLT8JYAMGE5HTN4D1YHZF3V" localSheetId="13" hidden="1">'[3]AMI P &amp; L'!#REF!</definedName>
    <definedName name="BExIPDLT8JYAMGE5HTN4D1YHZF3V" localSheetId="18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4FK3GUVQXFWKAEBB6FMWWUK" localSheetId="3" hidden="1">#REF!</definedName>
    <definedName name="BExIQ4FK3GUVQXFWKAEBB6FMWWUK" localSheetId="10" hidden="1">#REF!</definedName>
    <definedName name="BExIQ4FK3GUVQXFWKAEBB6FMWWUK" localSheetId="9" hidden="1">#REF!</definedName>
    <definedName name="BExIQ4FK3GUVQXFWKAEBB6FMWWUK" localSheetId="14" hidden="1">#REF!</definedName>
    <definedName name="BExIQ4FK3GUVQXFWKAEBB6FMWWUK" localSheetId="16" hidden="1">#REF!</definedName>
    <definedName name="BExIQ4FK3GUVQXFWKAEBB6FMWWUK" localSheetId="5" hidden="1">#REF!</definedName>
    <definedName name="BExIQ4FK3GUVQXFWKAEBB6FMWWUK" localSheetId="8" hidden="1">#REF!</definedName>
    <definedName name="BExIQ4FK3GUVQXFWKAEBB6FMWWUK" localSheetId="17" hidden="1">#REF!</definedName>
    <definedName name="BExIQ4FK3GUVQXFWKAEBB6FMWWUK" localSheetId="6" hidden="1">#REF!</definedName>
    <definedName name="BExIQ4FK3GUVQXFWKAEBB6FMWWUK" localSheetId="1" hidden="1">#REF!</definedName>
    <definedName name="BExIQ4FK3GUVQXFWKAEBB6FMWWUK" localSheetId="12" hidden="1">#REF!</definedName>
    <definedName name="BExIQ4FK3GUVQXFWKAEBB6FMWWUK" localSheetId="4" hidden="1">#REF!</definedName>
    <definedName name="BExIQ4FK3GUVQXFWKAEBB6FMWWUK" localSheetId="13" hidden="1">#REF!</definedName>
    <definedName name="BExIQ4FK3GUVQXFWKAEBB6FMWWUK" localSheetId="18" hidden="1">#REF!</definedName>
    <definedName name="BExIQ4FK3GUVQXFWKAEBB6FMWWUK" hidden="1">#REF!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BVWGULCWXZ0NA6HCLFX8VW6" hidden="1">'[4]Bud Mth'!$I$9:$J$9</definedName>
    <definedName name="BExIRG2Y0ISN5DU9I7FP9VMNBLJI" localSheetId="3" hidden="1">#REF!</definedName>
    <definedName name="BExIRG2Y0ISN5DU9I7FP9VMNBLJI" localSheetId="10" hidden="1">#REF!</definedName>
    <definedName name="BExIRG2Y0ISN5DU9I7FP9VMNBLJI" localSheetId="9" hidden="1">#REF!</definedName>
    <definedName name="BExIRG2Y0ISN5DU9I7FP9VMNBLJI" localSheetId="14" hidden="1">#REF!</definedName>
    <definedName name="BExIRG2Y0ISN5DU9I7FP9VMNBLJI" localSheetId="16" hidden="1">#REF!</definedName>
    <definedName name="BExIRG2Y0ISN5DU9I7FP9VMNBLJI" localSheetId="5" hidden="1">#REF!</definedName>
    <definedName name="BExIRG2Y0ISN5DU9I7FP9VMNBLJI" localSheetId="8" hidden="1">#REF!</definedName>
    <definedName name="BExIRG2Y0ISN5DU9I7FP9VMNBLJI" localSheetId="17" hidden="1">#REF!</definedName>
    <definedName name="BExIRG2Y0ISN5DU9I7FP9VMNBLJI" localSheetId="6" hidden="1">#REF!</definedName>
    <definedName name="BExIRG2Y0ISN5DU9I7FP9VMNBLJI" localSheetId="1" hidden="1">#REF!</definedName>
    <definedName name="BExIRG2Y0ISN5DU9I7FP9VMNBLJI" localSheetId="12" hidden="1">#REF!</definedName>
    <definedName name="BExIRG2Y0ISN5DU9I7FP9VMNBLJI" localSheetId="4" hidden="1">#REF!</definedName>
    <definedName name="BExIRG2Y0ISN5DU9I7FP9VMNBLJI" localSheetId="13" hidden="1">#REF!</definedName>
    <definedName name="BExIRG2Y0ISN5DU9I7FP9VMNBLJI" localSheetId="18" hidden="1">#REF!</definedName>
    <definedName name="BExIRG2Y0ISN5DU9I7FP9VMNBLJI" hidden="1">#REF!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3" hidden="1">#REF!</definedName>
    <definedName name="BExISOL5FNHZHVLEZZZZ47YXZ5QS" localSheetId="10" hidden="1">#REF!</definedName>
    <definedName name="BExISOL5FNHZHVLEZZZZ47YXZ5QS" localSheetId="9" hidden="1">#REF!</definedName>
    <definedName name="BExISOL5FNHZHVLEZZZZ47YXZ5QS" localSheetId="14" hidden="1">#REF!</definedName>
    <definedName name="BExISOL5FNHZHVLEZZZZ47YXZ5QS" localSheetId="16" hidden="1">#REF!</definedName>
    <definedName name="BExISOL5FNHZHVLEZZZZ47YXZ5QS" localSheetId="5" hidden="1">#REF!</definedName>
    <definedName name="BExISOL5FNHZHVLEZZZZ47YXZ5QS" localSheetId="8" hidden="1">#REF!</definedName>
    <definedName name="BExISOL5FNHZHVLEZZZZ47YXZ5QS" localSheetId="17" hidden="1">#REF!</definedName>
    <definedName name="BExISOL5FNHZHVLEZZZZ47YXZ5QS" localSheetId="6" hidden="1">#REF!</definedName>
    <definedName name="BExISOL5FNHZHVLEZZZZ47YXZ5QS" localSheetId="1" hidden="1">#REF!</definedName>
    <definedName name="BExISOL5FNHZHVLEZZZZ47YXZ5QS" localSheetId="12" hidden="1">#REF!</definedName>
    <definedName name="BExISOL5FNHZHVLEZZZZ47YXZ5QS" localSheetId="4" hidden="1">#REF!</definedName>
    <definedName name="BExISOL5FNHZHVLEZZZZ47YXZ5QS" localSheetId="13" hidden="1">#REF!</definedName>
    <definedName name="BExISOL5FNHZHVLEZZZZ47YXZ5QS" localSheetId="18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7RP2B89RX2C5P1P5H2DY1CI" localSheetId="3" hidden="1">#REF!</definedName>
    <definedName name="BExIT7RP2B89RX2C5P1P5H2DY1CI" localSheetId="10" hidden="1">#REF!</definedName>
    <definedName name="BExIT7RP2B89RX2C5P1P5H2DY1CI" localSheetId="9" hidden="1">#REF!</definedName>
    <definedName name="BExIT7RP2B89RX2C5P1P5H2DY1CI" localSheetId="14" hidden="1">#REF!</definedName>
    <definedName name="BExIT7RP2B89RX2C5P1P5H2DY1CI" localSheetId="16" hidden="1">#REF!</definedName>
    <definedName name="BExIT7RP2B89RX2C5P1P5H2DY1CI" localSheetId="5" hidden="1">#REF!</definedName>
    <definedName name="BExIT7RP2B89RX2C5P1P5H2DY1CI" localSheetId="8" hidden="1">#REF!</definedName>
    <definedName name="BExIT7RP2B89RX2C5P1P5H2DY1CI" localSheetId="17" hidden="1">#REF!</definedName>
    <definedName name="BExIT7RP2B89RX2C5P1P5H2DY1CI" localSheetId="6" hidden="1">#REF!</definedName>
    <definedName name="BExIT7RP2B89RX2C5P1P5H2DY1CI" localSheetId="1" hidden="1">#REF!</definedName>
    <definedName name="BExIT7RP2B89RX2C5P1P5H2DY1CI" localSheetId="12" hidden="1">#REF!</definedName>
    <definedName name="BExIT7RP2B89RX2C5P1P5H2DY1CI" localSheetId="4" hidden="1">#REF!</definedName>
    <definedName name="BExIT7RP2B89RX2C5P1P5H2DY1CI" localSheetId="13" hidden="1">#REF!</definedName>
    <definedName name="BExIT7RP2B89RX2C5P1P5H2DY1CI" localSheetId="18" hidden="1">#REF!</definedName>
    <definedName name="BExIT7RP2B89RX2C5P1P5H2DY1CI" hidden="1">#REF!</definedName>
    <definedName name="BExITBNYANV2S8KD56GOGCKW393R" hidden="1">'[2]Reco Sheet for Fcast'!$F$9:$G$9</definedName>
    <definedName name="BExIU6ZCS275CPHR7BIJ2SCIXCP7" localSheetId="3" hidden="1">#REF!</definedName>
    <definedName name="BExIU6ZCS275CPHR7BIJ2SCIXCP7" localSheetId="10" hidden="1">#REF!</definedName>
    <definedName name="BExIU6ZCS275CPHR7BIJ2SCIXCP7" localSheetId="9" hidden="1">#REF!</definedName>
    <definedName name="BExIU6ZCS275CPHR7BIJ2SCIXCP7" localSheetId="14" hidden="1">#REF!</definedName>
    <definedName name="BExIU6ZCS275CPHR7BIJ2SCIXCP7" localSheetId="16" hidden="1">#REF!</definedName>
    <definedName name="BExIU6ZCS275CPHR7BIJ2SCIXCP7" localSheetId="5" hidden="1">#REF!</definedName>
    <definedName name="BExIU6ZCS275CPHR7BIJ2SCIXCP7" localSheetId="8" hidden="1">#REF!</definedName>
    <definedName name="BExIU6ZCS275CPHR7BIJ2SCIXCP7" localSheetId="17" hidden="1">#REF!</definedName>
    <definedName name="BExIU6ZCS275CPHR7BIJ2SCIXCP7" localSheetId="6" hidden="1">#REF!</definedName>
    <definedName name="BExIU6ZCS275CPHR7BIJ2SCIXCP7" localSheetId="1" hidden="1">#REF!</definedName>
    <definedName name="BExIU6ZCS275CPHR7BIJ2SCIXCP7" localSheetId="12" hidden="1">#REF!</definedName>
    <definedName name="BExIU6ZCS275CPHR7BIJ2SCIXCP7" localSheetId="4" hidden="1">#REF!</definedName>
    <definedName name="BExIU6ZCS275CPHR7BIJ2SCIXCP7" localSheetId="13" hidden="1">#REF!</definedName>
    <definedName name="BExIU6ZCS275CPHR7BIJ2SCIXCP7" localSheetId="18" hidden="1">#REF!</definedName>
    <definedName name="BExIU6ZCS275CPHR7BIJ2SCIXCP7" hidden="1">#REF!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3" hidden="1">'[3]AMI P &amp; L'!#REF!</definedName>
    <definedName name="BExIUUT2MHIOV6R3WHA0DPM1KBKY" localSheetId="10" hidden="1">'[3]AMI P &amp; L'!#REF!</definedName>
    <definedName name="BExIUUT2MHIOV6R3WHA0DPM1KBKY" localSheetId="9" hidden="1">'[3]AMI P &amp; L'!#REF!</definedName>
    <definedName name="BExIUUT2MHIOV6R3WHA0DPM1KBKY" localSheetId="14" hidden="1">'[3]AMI P &amp; L'!#REF!</definedName>
    <definedName name="BExIUUT2MHIOV6R3WHA0DPM1KBKY" localSheetId="16" hidden="1">'[3]AMI P &amp; L'!#REF!</definedName>
    <definedName name="BExIUUT2MHIOV6R3WHA0DPM1KBKY" localSheetId="5" hidden="1">'[3]AMI P &amp; L'!#REF!</definedName>
    <definedName name="BExIUUT2MHIOV6R3WHA0DPM1KBKY" localSheetId="8" hidden="1">'[3]AMI P &amp; L'!#REF!</definedName>
    <definedName name="BExIUUT2MHIOV6R3WHA0DPM1KBKY" localSheetId="17" hidden="1">'[3]AMI P &amp; L'!#REF!</definedName>
    <definedName name="BExIUUT2MHIOV6R3WHA0DPM1KBKY" localSheetId="6" hidden="1">'[3]AMI P &amp; L'!#REF!</definedName>
    <definedName name="BExIUUT2MHIOV6R3WHA0DPM1KBKY" localSheetId="1" hidden="1">'[3]AMI P &amp; L'!#REF!</definedName>
    <definedName name="BExIUUT2MHIOV6R3WHA0DPM1KBKY" localSheetId="12" hidden="1">'[3]AMI P &amp; L'!#REF!</definedName>
    <definedName name="BExIUUT2MHIOV6R3WHA0DPM1KBKY" localSheetId="4" hidden="1">'[3]AMI P &amp; L'!#REF!</definedName>
    <definedName name="BExIUUT2MHIOV6R3WHA0DPM1KBKY" localSheetId="13" hidden="1">'[3]AMI P &amp; L'!#REF!</definedName>
    <definedName name="BExIUUT2MHIOV6R3WHA0DPM1KBKY" localSheetId="18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3" hidden="1">#REF!</definedName>
    <definedName name="BExIV3CMY91WXOF56UOYD0AUHJ3N" localSheetId="10" hidden="1">#REF!</definedName>
    <definedName name="BExIV3CMY91WXOF56UOYD0AUHJ3N" localSheetId="9" hidden="1">#REF!</definedName>
    <definedName name="BExIV3CMY91WXOF56UOYD0AUHJ3N" localSheetId="14" hidden="1">#REF!</definedName>
    <definedName name="BExIV3CMY91WXOF56UOYD0AUHJ3N" localSheetId="16" hidden="1">#REF!</definedName>
    <definedName name="BExIV3CMY91WXOF56UOYD0AUHJ3N" localSheetId="5" hidden="1">#REF!</definedName>
    <definedName name="BExIV3CMY91WXOF56UOYD0AUHJ3N" localSheetId="8" hidden="1">#REF!</definedName>
    <definedName name="BExIV3CMY91WXOF56UOYD0AUHJ3N" localSheetId="17" hidden="1">#REF!</definedName>
    <definedName name="BExIV3CMY91WXOF56UOYD0AUHJ3N" localSheetId="6" hidden="1">#REF!</definedName>
    <definedName name="BExIV3CMY91WXOF56UOYD0AUHJ3N" localSheetId="1" hidden="1">#REF!</definedName>
    <definedName name="BExIV3CMY91WXOF56UOYD0AUHJ3N" localSheetId="12" hidden="1">#REF!</definedName>
    <definedName name="BExIV3CMY91WXOF56UOYD0AUHJ3N" localSheetId="4" hidden="1">#REF!</definedName>
    <definedName name="BExIV3CMY91WXOF56UOYD0AUHJ3N" localSheetId="13" hidden="1">#REF!</definedName>
    <definedName name="BExIV3CMY91WXOF56UOYD0AUHJ3N" localSheetId="18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OH8Z5N2NCDXBL9INQNLC76M" localSheetId="3" hidden="1">'[5]Capital orders'!#REF!</definedName>
    <definedName name="BExIVOH8Z5N2NCDXBL9INQNLC76M" localSheetId="10" hidden="1">'[5]Capital orders'!#REF!</definedName>
    <definedName name="BExIVOH8Z5N2NCDXBL9INQNLC76M" localSheetId="9" hidden="1">'[5]Capital orders'!#REF!</definedName>
    <definedName name="BExIVOH8Z5N2NCDXBL9INQNLC76M" localSheetId="14" hidden="1">'[5]Capital orders'!#REF!</definedName>
    <definedName name="BExIVOH8Z5N2NCDXBL9INQNLC76M" localSheetId="16" hidden="1">'[5]Capital orders'!#REF!</definedName>
    <definedName name="BExIVOH8Z5N2NCDXBL9INQNLC76M" localSheetId="5" hidden="1">'[5]Capital orders'!#REF!</definedName>
    <definedName name="BExIVOH8Z5N2NCDXBL9INQNLC76M" localSheetId="8" hidden="1">'[5]Capital orders'!#REF!</definedName>
    <definedName name="BExIVOH8Z5N2NCDXBL9INQNLC76M" localSheetId="17" hidden="1">'[5]Capital orders'!#REF!</definedName>
    <definedName name="BExIVOH8Z5N2NCDXBL9INQNLC76M" localSheetId="6" hidden="1">'[5]Capital orders'!#REF!</definedName>
    <definedName name="BExIVOH8Z5N2NCDXBL9INQNLC76M" localSheetId="1" hidden="1">'[5]Capital orders'!#REF!</definedName>
    <definedName name="BExIVOH8Z5N2NCDXBL9INQNLC76M" localSheetId="12" hidden="1">'[5]Capital orders'!#REF!</definedName>
    <definedName name="BExIVOH8Z5N2NCDXBL9INQNLC76M" localSheetId="4" hidden="1">'[5]Capital orders'!#REF!</definedName>
    <definedName name="BExIVOH8Z5N2NCDXBL9INQNLC76M" localSheetId="13" hidden="1">'[5]Capital orders'!#REF!</definedName>
    <definedName name="BExIVOH8Z5N2NCDXBL9INQNLC76M" localSheetId="18" hidden="1">'[5]Capital orders'!#REF!</definedName>
    <definedName name="BExIVOH8Z5N2NCDXBL9INQNLC76M" hidden="1">'[5]Capital orders'!#REF!</definedName>
    <definedName name="BExIVQVKLMGSRYT1LFZH0KUIA4OR" hidden="1">'[2]Reco Sheet for Fcast'!$I$11:$J$11</definedName>
    <definedName name="BExIVYTFI35KNR2XSA6N8OJYUTUR" localSheetId="3" hidden="1">'[3]AMI P &amp; L'!#REF!</definedName>
    <definedName name="BExIVYTFI35KNR2XSA6N8OJYUTUR" localSheetId="10" hidden="1">'[3]AMI P &amp; L'!#REF!</definedName>
    <definedName name="BExIVYTFI35KNR2XSA6N8OJYUTUR" localSheetId="9" hidden="1">'[3]AMI P &amp; L'!#REF!</definedName>
    <definedName name="BExIVYTFI35KNR2XSA6N8OJYUTUR" localSheetId="14" hidden="1">'[3]AMI P &amp; L'!#REF!</definedName>
    <definedName name="BExIVYTFI35KNR2XSA6N8OJYUTUR" localSheetId="16" hidden="1">'[3]AMI P &amp; L'!#REF!</definedName>
    <definedName name="BExIVYTFI35KNR2XSA6N8OJYUTUR" localSheetId="5" hidden="1">'[3]AMI P &amp; L'!#REF!</definedName>
    <definedName name="BExIVYTFI35KNR2XSA6N8OJYUTUR" localSheetId="8" hidden="1">'[3]AMI P &amp; L'!#REF!</definedName>
    <definedName name="BExIVYTFI35KNR2XSA6N8OJYUTUR" localSheetId="17" hidden="1">'[3]AMI P &amp; L'!#REF!</definedName>
    <definedName name="BExIVYTFI35KNR2XSA6N8OJYUTUR" localSheetId="6" hidden="1">'[3]AMI P &amp; L'!#REF!</definedName>
    <definedName name="BExIVYTFI35KNR2XSA6N8OJYUTUR" localSheetId="1" hidden="1">'[3]AMI P &amp; L'!#REF!</definedName>
    <definedName name="BExIVYTFI35KNR2XSA6N8OJYUTUR" localSheetId="12" hidden="1">'[3]AMI P &amp; L'!#REF!</definedName>
    <definedName name="BExIVYTFI35KNR2XSA6N8OJYUTUR" localSheetId="4" hidden="1">'[3]AMI P &amp; L'!#REF!</definedName>
    <definedName name="BExIVYTFI35KNR2XSA6N8OJYUTUR" localSheetId="13" hidden="1">'[3]AMI P &amp; L'!#REF!</definedName>
    <definedName name="BExIVYTFI35KNR2XSA6N8OJYUTUR" localSheetId="18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3" hidden="1">'[3]AMI P &amp; L'!#REF!</definedName>
    <definedName name="BExIWG1W7XP9DFYYSZAIOSHM0QLQ" localSheetId="10" hidden="1">'[3]AMI P &amp; L'!#REF!</definedName>
    <definedName name="BExIWG1W7XP9DFYYSZAIOSHM0QLQ" localSheetId="9" hidden="1">'[3]AMI P &amp; L'!#REF!</definedName>
    <definedName name="BExIWG1W7XP9DFYYSZAIOSHM0QLQ" localSheetId="14" hidden="1">'[3]AMI P &amp; L'!#REF!</definedName>
    <definedName name="BExIWG1W7XP9DFYYSZAIOSHM0QLQ" localSheetId="16" hidden="1">'[3]AMI P &amp; L'!#REF!</definedName>
    <definedName name="BExIWG1W7XP9DFYYSZAIOSHM0QLQ" localSheetId="5" hidden="1">'[3]AMI P &amp; L'!#REF!</definedName>
    <definedName name="BExIWG1W7XP9DFYYSZAIOSHM0QLQ" localSheetId="8" hidden="1">'[3]AMI P &amp; L'!#REF!</definedName>
    <definedName name="BExIWG1W7XP9DFYYSZAIOSHM0QLQ" localSheetId="17" hidden="1">'[3]AMI P &amp; L'!#REF!</definedName>
    <definedName name="BExIWG1W7XP9DFYYSZAIOSHM0QLQ" localSheetId="6" hidden="1">'[3]AMI P &amp; L'!#REF!</definedName>
    <definedName name="BExIWG1W7XP9DFYYSZAIOSHM0QLQ" localSheetId="1" hidden="1">'[3]AMI P &amp; L'!#REF!</definedName>
    <definedName name="BExIWG1W7XP9DFYYSZAIOSHM0QLQ" localSheetId="12" hidden="1">'[3]AMI P &amp; L'!#REF!</definedName>
    <definedName name="BExIWG1W7XP9DFYYSZAIOSHM0QLQ" localSheetId="4" hidden="1">'[3]AMI P &amp; L'!#REF!</definedName>
    <definedName name="BExIWG1W7XP9DFYYSZAIOSHM0QLQ" localSheetId="13" hidden="1">'[3]AMI P &amp; L'!#REF!</definedName>
    <definedName name="BExIWG1W7XP9DFYYSZAIOSHM0QLQ" localSheetId="18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KD0BLI75H7ME1HECIQSRJRB" localSheetId="3" hidden="1">#REF!</definedName>
    <definedName name="BExIXKD0BLI75H7ME1HECIQSRJRB" localSheetId="10" hidden="1">#REF!</definedName>
    <definedName name="BExIXKD0BLI75H7ME1HECIQSRJRB" localSheetId="9" hidden="1">#REF!</definedName>
    <definedName name="BExIXKD0BLI75H7ME1HECIQSRJRB" localSheetId="14" hidden="1">#REF!</definedName>
    <definedName name="BExIXKD0BLI75H7ME1HECIQSRJRB" localSheetId="16" hidden="1">#REF!</definedName>
    <definedName name="BExIXKD0BLI75H7ME1HECIQSRJRB" localSheetId="5" hidden="1">#REF!</definedName>
    <definedName name="BExIXKD0BLI75H7ME1HECIQSRJRB" localSheetId="8" hidden="1">#REF!</definedName>
    <definedName name="BExIXKD0BLI75H7ME1HECIQSRJRB" localSheetId="17" hidden="1">#REF!</definedName>
    <definedName name="BExIXKD0BLI75H7ME1HECIQSRJRB" localSheetId="6" hidden="1">#REF!</definedName>
    <definedName name="BExIXKD0BLI75H7ME1HECIQSRJRB" localSheetId="1" hidden="1">#REF!</definedName>
    <definedName name="BExIXKD0BLI75H7ME1HECIQSRJRB" localSheetId="12" hidden="1">#REF!</definedName>
    <definedName name="BExIXKD0BLI75H7ME1HECIQSRJRB" localSheetId="4" hidden="1">#REF!</definedName>
    <definedName name="BExIXKD0BLI75H7ME1HECIQSRJRB" localSheetId="13" hidden="1">#REF!</definedName>
    <definedName name="BExIXKD0BLI75H7ME1HECIQSRJRB" localSheetId="18" hidden="1">#REF!</definedName>
    <definedName name="BExIXKD0BLI75H7ME1HECIQSRJRB" hidden="1">#REF!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BHEX2F02B9VOX3UIRG0YI3B" localSheetId="3" hidden="1">#REF!</definedName>
    <definedName name="BExIYBHEX2F02B9VOX3UIRG0YI3B" localSheetId="10" hidden="1">#REF!</definedName>
    <definedName name="BExIYBHEX2F02B9VOX3UIRG0YI3B" localSheetId="9" hidden="1">#REF!</definedName>
    <definedName name="BExIYBHEX2F02B9VOX3UIRG0YI3B" localSheetId="14" hidden="1">#REF!</definedName>
    <definedName name="BExIYBHEX2F02B9VOX3UIRG0YI3B" localSheetId="16" hidden="1">#REF!</definedName>
    <definedName name="BExIYBHEX2F02B9VOX3UIRG0YI3B" localSheetId="5" hidden="1">#REF!</definedName>
    <definedName name="BExIYBHEX2F02B9VOX3UIRG0YI3B" localSheetId="8" hidden="1">#REF!</definedName>
    <definedName name="BExIYBHEX2F02B9VOX3UIRG0YI3B" localSheetId="17" hidden="1">#REF!</definedName>
    <definedName name="BExIYBHEX2F02B9VOX3UIRG0YI3B" localSheetId="6" hidden="1">#REF!</definedName>
    <definedName name="BExIYBHEX2F02B9VOX3UIRG0YI3B" localSheetId="1" hidden="1">#REF!</definedName>
    <definedName name="BExIYBHEX2F02B9VOX3UIRG0YI3B" localSheetId="12" hidden="1">#REF!</definedName>
    <definedName name="BExIYBHEX2F02B9VOX3UIRG0YI3B" localSheetId="4" hidden="1">#REF!</definedName>
    <definedName name="BExIYBHEX2F02B9VOX3UIRG0YI3B" localSheetId="13" hidden="1">#REF!</definedName>
    <definedName name="BExIYBHEX2F02B9VOX3UIRG0YI3B" localSheetId="18" hidden="1">#REF!</definedName>
    <definedName name="BExIYBHEX2F02B9VOX3UIRG0YI3B" hidden="1">#REF!</definedName>
    <definedName name="BExIYEXJBK8JDWIRSVV4RJSKZVV1" hidden="1">'[2]Reco Sheet for Fcast'!$I$8:$J$8</definedName>
    <definedName name="BExIYI2RH0K4225XO970K2IQ1E79" localSheetId="3" hidden="1">'[3]AMI P &amp; L'!#REF!</definedName>
    <definedName name="BExIYI2RH0K4225XO970K2IQ1E79" localSheetId="10" hidden="1">'[3]AMI P &amp; L'!#REF!</definedName>
    <definedName name="BExIYI2RH0K4225XO970K2IQ1E79" localSheetId="9" hidden="1">'[3]AMI P &amp; L'!#REF!</definedName>
    <definedName name="BExIYI2RH0K4225XO970K2IQ1E79" localSheetId="14" hidden="1">'[3]AMI P &amp; L'!#REF!</definedName>
    <definedName name="BExIYI2RH0K4225XO970K2IQ1E79" localSheetId="16" hidden="1">'[3]AMI P &amp; L'!#REF!</definedName>
    <definedName name="BExIYI2RH0K4225XO970K2IQ1E79" localSheetId="5" hidden="1">'[3]AMI P &amp; L'!#REF!</definedName>
    <definedName name="BExIYI2RH0K4225XO970K2IQ1E79" localSheetId="8" hidden="1">'[3]AMI P &amp; L'!#REF!</definedName>
    <definedName name="BExIYI2RH0K4225XO970K2IQ1E79" localSheetId="17" hidden="1">'[3]AMI P &amp; L'!#REF!</definedName>
    <definedName name="BExIYI2RH0K4225XO970K2IQ1E79" localSheetId="6" hidden="1">'[3]AMI P &amp; L'!#REF!</definedName>
    <definedName name="BExIYI2RH0K4225XO970K2IQ1E79" localSheetId="1" hidden="1">'[3]AMI P &amp; L'!#REF!</definedName>
    <definedName name="BExIYI2RH0K4225XO970K2IQ1E79" localSheetId="12" hidden="1">'[3]AMI P &amp; L'!#REF!</definedName>
    <definedName name="BExIYI2RH0K4225XO970K2IQ1E79" localSheetId="4" hidden="1">'[3]AMI P &amp; L'!#REF!</definedName>
    <definedName name="BExIYI2RH0K4225XO970K2IQ1E79" localSheetId="13" hidden="1">'[3]AMI P &amp; L'!#REF!</definedName>
    <definedName name="BExIYI2RH0K4225XO970K2IQ1E79" localSheetId="18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INL6JE573R3GB2W6M9LF" localSheetId="3" hidden="1">#REF!</definedName>
    <definedName name="BExIZAECINL6JE573R3GB2W6M9LF" localSheetId="10" hidden="1">#REF!</definedName>
    <definedName name="BExIZAECINL6JE573R3GB2W6M9LF" localSheetId="9" hidden="1">#REF!</definedName>
    <definedName name="BExIZAECINL6JE573R3GB2W6M9LF" localSheetId="14" hidden="1">#REF!</definedName>
    <definedName name="BExIZAECINL6JE573R3GB2W6M9LF" localSheetId="16" hidden="1">#REF!</definedName>
    <definedName name="BExIZAECINL6JE573R3GB2W6M9LF" localSheetId="5" hidden="1">#REF!</definedName>
    <definedName name="BExIZAECINL6JE573R3GB2W6M9LF" localSheetId="8" hidden="1">#REF!</definedName>
    <definedName name="BExIZAECINL6JE573R3GB2W6M9LF" localSheetId="17" hidden="1">#REF!</definedName>
    <definedName name="BExIZAECINL6JE573R3GB2W6M9LF" localSheetId="6" hidden="1">#REF!</definedName>
    <definedName name="BExIZAECINL6JE573R3GB2W6M9LF" localSheetId="1" hidden="1">#REF!</definedName>
    <definedName name="BExIZAECINL6JE573R3GB2W6M9LF" localSheetId="12" hidden="1">#REF!</definedName>
    <definedName name="BExIZAECINL6JE573R3GB2W6M9LF" localSheetId="4" hidden="1">#REF!</definedName>
    <definedName name="BExIZAECINL6JE573R3GB2W6M9LF" localSheetId="13" hidden="1">#REF!</definedName>
    <definedName name="BExIZAECINL6JE573R3GB2W6M9LF" localSheetId="18" hidden="1">#REF!</definedName>
    <definedName name="BExIZAECINL6JE573R3GB2W6M9LF" hidden="1">#REF!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S2X10QUS4CITNIUIELXAFAJ" localSheetId="3" hidden="1">#REF!</definedName>
    <definedName name="BExIZS2X10QUS4CITNIUIELXAFAJ" localSheetId="10" hidden="1">#REF!</definedName>
    <definedName name="BExIZS2X10QUS4CITNIUIELXAFAJ" localSheetId="9" hidden="1">#REF!</definedName>
    <definedName name="BExIZS2X10QUS4CITNIUIELXAFAJ" localSheetId="14" hidden="1">#REF!</definedName>
    <definedName name="BExIZS2X10QUS4CITNIUIELXAFAJ" localSheetId="16" hidden="1">#REF!</definedName>
    <definedName name="BExIZS2X10QUS4CITNIUIELXAFAJ" localSheetId="5" hidden="1">#REF!</definedName>
    <definedName name="BExIZS2X10QUS4CITNIUIELXAFAJ" localSheetId="8" hidden="1">#REF!</definedName>
    <definedName name="BExIZS2X10QUS4CITNIUIELXAFAJ" localSheetId="17" hidden="1">#REF!</definedName>
    <definedName name="BExIZS2X10QUS4CITNIUIELXAFAJ" localSheetId="6" hidden="1">#REF!</definedName>
    <definedName name="BExIZS2X10QUS4CITNIUIELXAFAJ" localSheetId="1" hidden="1">#REF!</definedName>
    <definedName name="BExIZS2X10QUS4CITNIUIELXAFAJ" localSheetId="12" hidden="1">#REF!</definedName>
    <definedName name="BExIZS2X10QUS4CITNIUIELXAFAJ" localSheetId="4" hidden="1">#REF!</definedName>
    <definedName name="BExIZS2X10QUS4CITNIUIELXAFAJ" localSheetId="13" hidden="1">#REF!</definedName>
    <definedName name="BExIZS2X10QUS4CITNIUIELXAFAJ" localSheetId="18" hidden="1">#REF!</definedName>
    <definedName name="BExIZS2X10QUS4CITNIUIELXAFAJ" hidden="1">#REF!</definedName>
    <definedName name="BExIZY2PUZ0OF9YKK1B13IW0VS6G" hidden="1">'[2]Reco Sheet for Fcast'!$F$15</definedName>
    <definedName name="BExIZYO9AIHMDU2DUFADE30D5TCY" localSheetId="3" hidden="1">#REF!</definedName>
    <definedName name="BExIZYO9AIHMDU2DUFADE30D5TCY" localSheetId="10" hidden="1">#REF!</definedName>
    <definedName name="BExIZYO9AIHMDU2DUFADE30D5TCY" localSheetId="9" hidden="1">#REF!</definedName>
    <definedName name="BExIZYO9AIHMDU2DUFADE30D5TCY" localSheetId="14" hidden="1">#REF!</definedName>
    <definedName name="BExIZYO9AIHMDU2DUFADE30D5TCY" localSheetId="16" hidden="1">#REF!</definedName>
    <definedName name="BExIZYO9AIHMDU2DUFADE30D5TCY" localSheetId="5" hidden="1">#REF!</definedName>
    <definedName name="BExIZYO9AIHMDU2DUFADE30D5TCY" localSheetId="8" hidden="1">#REF!</definedName>
    <definedName name="BExIZYO9AIHMDU2DUFADE30D5TCY" localSheetId="17" hidden="1">#REF!</definedName>
    <definedName name="BExIZYO9AIHMDU2DUFADE30D5TCY" localSheetId="6" hidden="1">#REF!</definedName>
    <definedName name="BExIZYO9AIHMDU2DUFADE30D5TCY" localSheetId="1" hidden="1">#REF!</definedName>
    <definedName name="BExIZYO9AIHMDU2DUFADE30D5TCY" localSheetId="12" hidden="1">#REF!</definedName>
    <definedName name="BExIZYO9AIHMDU2DUFADE30D5TCY" localSheetId="4" hidden="1">#REF!</definedName>
    <definedName name="BExIZYO9AIHMDU2DUFADE30D5TCY" localSheetId="13" hidden="1">#REF!</definedName>
    <definedName name="BExIZYO9AIHMDU2DUFADE30D5TCY" localSheetId="18" hidden="1">#REF!</definedName>
    <definedName name="BExIZYO9AIHMDU2DUFADE30D5TCY" hidden="1">#REF!</definedName>
    <definedName name="BExJ08KBRR2XMWW3VZMPSQKXHZUH" localSheetId="3" hidden="1">'[3]AMI P &amp; L'!#REF!</definedName>
    <definedName name="BExJ08KBRR2XMWW3VZMPSQKXHZUH" localSheetId="10" hidden="1">'[3]AMI P &amp; L'!#REF!</definedName>
    <definedName name="BExJ08KBRR2XMWW3VZMPSQKXHZUH" localSheetId="9" hidden="1">'[3]AMI P &amp; L'!#REF!</definedName>
    <definedName name="BExJ08KBRR2XMWW3VZMPSQKXHZUH" localSheetId="14" hidden="1">'[3]AMI P &amp; L'!#REF!</definedName>
    <definedName name="BExJ08KBRR2XMWW3VZMPSQKXHZUH" localSheetId="16" hidden="1">'[3]AMI P &amp; L'!#REF!</definedName>
    <definedName name="BExJ08KBRR2XMWW3VZMPSQKXHZUH" localSheetId="5" hidden="1">'[3]AMI P &amp; L'!#REF!</definedName>
    <definedName name="BExJ08KBRR2XMWW3VZMPSQKXHZUH" localSheetId="8" hidden="1">'[3]AMI P &amp; L'!#REF!</definedName>
    <definedName name="BExJ08KBRR2XMWW3VZMPSQKXHZUH" localSheetId="17" hidden="1">'[3]AMI P &amp; L'!#REF!</definedName>
    <definedName name="BExJ08KBRR2XMWW3VZMPSQKXHZUH" localSheetId="6" hidden="1">'[3]AMI P &amp; L'!#REF!</definedName>
    <definedName name="BExJ08KBRR2XMWW3VZMPSQKXHZUH" localSheetId="1" hidden="1">'[3]AMI P &amp; L'!#REF!</definedName>
    <definedName name="BExJ08KBRR2XMWW3VZMPSQKXHZUH" localSheetId="12" hidden="1">'[3]AMI P &amp; L'!#REF!</definedName>
    <definedName name="BExJ08KBRR2XMWW3VZMPSQKXHZUH" localSheetId="4" hidden="1">'[3]AMI P &amp; L'!#REF!</definedName>
    <definedName name="BExJ08KBRR2XMWW3VZMPSQKXHZUH" localSheetId="13" hidden="1">'[3]AMI P &amp; L'!#REF!</definedName>
    <definedName name="BExJ08KBRR2XMWW3VZMPSQKXHZUH" localSheetId="18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SCG7GD0KHI9T46FKP68270U" localSheetId="3" hidden="1">'[5]Capital orders'!#REF!</definedName>
    <definedName name="BExJ0SCG7GD0KHI9T46FKP68270U" localSheetId="10" hidden="1">'[5]Capital orders'!#REF!</definedName>
    <definedName name="BExJ0SCG7GD0KHI9T46FKP68270U" localSheetId="9" hidden="1">'[5]Capital orders'!#REF!</definedName>
    <definedName name="BExJ0SCG7GD0KHI9T46FKP68270U" localSheetId="14" hidden="1">'[5]Capital orders'!#REF!</definedName>
    <definedName name="BExJ0SCG7GD0KHI9T46FKP68270U" localSheetId="16" hidden="1">'[5]Capital orders'!#REF!</definedName>
    <definedName name="BExJ0SCG7GD0KHI9T46FKP68270U" localSheetId="5" hidden="1">'[5]Capital orders'!#REF!</definedName>
    <definedName name="BExJ0SCG7GD0KHI9T46FKP68270U" localSheetId="8" hidden="1">'[5]Capital orders'!#REF!</definedName>
    <definedName name="BExJ0SCG7GD0KHI9T46FKP68270U" localSheetId="17" hidden="1">'[5]Capital orders'!#REF!</definedName>
    <definedName name="BExJ0SCG7GD0KHI9T46FKP68270U" localSheetId="6" hidden="1">'[5]Capital orders'!#REF!</definedName>
    <definedName name="BExJ0SCG7GD0KHI9T46FKP68270U" localSheetId="1" hidden="1">'[5]Capital orders'!#REF!</definedName>
    <definedName name="BExJ0SCG7GD0KHI9T46FKP68270U" localSheetId="12" hidden="1">'[5]Capital orders'!#REF!</definedName>
    <definedName name="BExJ0SCG7GD0KHI9T46FKP68270U" localSheetId="4" hidden="1">'[5]Capital orders'!#REF!</definedName>
    <definedName name="BExJ0SCG7GD0KHI9T46FKP68270U" localSheetId="13" hidden="1">'[5]Capital orders'!#REF!</definedName>
    <definedName name="BExJ0SCG7GD0KHI9T46FKP68270U" localSheetId="18" hidden="1">'[5]Capital orders'!#REF!</definedName>
    <definedName name="BExJ0SCG7GD0KHI9T46FKP68270U" hidden="1">'[5]Capital orders'!#REF!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DYWMP2XKZPZZ3JN74IZA31I4" localSheetId="3" hidden="1">#REF!</definedName>
    <definedName name="BExKDYWMP2XKZPZZ3JN74IZA31I4" localSheetId="10" hidden="1">#REF!</definedName>
    <definedName name="BExKDYWMP2XKZPZZ3JN74IZA31I4" localSheetId="9" hidden="1">#REF!</definedName>
    <definedName name="BExKDYWMP2XKZPZZ3JN74IZA31I4" localSheetId="14" hidden="1">#REF!</definedName>
    <definedName name="BExKDYWMP2XKZPZZ3JN74IZA31I4" localSheetId="16" hidden="1">#REF!</definedName>
    <definedName name="BExKDYWMP2XKZPZZ3JN74IZA31I4" localSheetId="5" hidden="1">#REF!</definedName>
    <definedName name="BExKDYWMP2XKZPZZ3JN74IZA31I4" localSheetId="8" hidden="1">#REF!</definedName>
    <definedName name="BExKDYWMP2XKZPZZ3JN74IZA31I4" localSheetId="17" hidden="1">#REF!</definedName>
    <definedName name="BExKDYWMP2XKZPZZ3JN74IZA31I4" localSheetId="6" hidden="1">#REF!</definedName>
    <definedName name="BExKDYWMP2XKZPZZ3JN74IZA31I4" localSheetId="1" hidden="1">#REF!</definedName>
    <definedName name="BExKDYWMP2XKZPZZ3JN74IZA31I4" localSheetId="12" hidden="1">#REF!</definedName>
    <definedName name="BExKDYWMP2XKZPZZ3JN74IZA31I4" localSheetId="4" hidden="1">#REF!</definedName>
    <definedName name="BExKDYWMP2XKZPZZ3JN74IZA31I4" localSheetId="13" hidden="1">#REF!</definedName>
    <definedName name="BExKDYWMP2XKZPZZ3JN74IZA31I4" localSheetId="18" hidden="1">#REF!</definedName>
    <definedName name="BExKDYWMP2XKZPZZ3JN74IZA31I4" hidden="1">#REF!</definedName>
    <definedName name="BExKE1AVXRTWKFUNYIWQQPGA1YRV" localSheetId="3" hidden="1">#REF!</definedName>
    <definedName name="BExKE1AVXRTWKFUNYIWQQPGA1YRV" localSheetId="10" hidden="1">#REF!</definedName>
    <definedName name="BExKE1AVXRTWKFUNYIWQQPGA1YRV" localSheetId="9" hidden="1">#REF!</definedName>
    <definedName name="BExKE1AVXRTWKFUNYIWQQPGA1YRV" localSheetId="14" hidden="1">#REF!</definedName>
    <definedName name="BExKE1AVXRTWKFUNYIWQQPGA1YRV" localSheetId="16" hidden="1">#REF!</definedName>
    <definedName name="BExKE1AVXRTWKFUNYIWQQPGA1YRV" localSheetId="5" hidden="1">#REF!</definedName>
    <definedName name="BExKE1AVXRTWKFUNYIWQQPGA1YRV" localSheetId="8" hidden="1">#REF!</definedName>
    <definedName name="BExKE1AVXRTWKFUNYIWQQPGA1YRV" localSheetId="17" hidden="1">#REF!</definedName>
    <definedName name="BExKE1AVXRTWKFUNYIWQQPGA1YRV" localSheetId="6" hidden="1">#REF!</definedName>
    <definedName name="BExKE1AVXRTWKFUNYIWQQPGA1YRV" localSheetId="1" hidden="1">#REF!</definedName>
    <definedName name="BExKE1AVXRTWKFUNYIWQQPGA1YRV" localSheetId="12" hidden="1">#REF!</definedName>
    <definedName name="BExKE1AVXRTWKFUNYIWQQPGA1YRV" localSheetId="4" hidden="1">#REF!</definedName>
    <definedName name="BExKE1AVXRTWKFUNYIWQQPGA1YRV" localSheetId="13" hidden="1">#REF!</definedName>
    <definedName name="BExKE1AVXRTWKFUNYIWQQPGA1YRV" localSheetId="18" hidden="1">#REF!</definedName>
    <definedName name="BExKE1AVXRTWKFUNYIWQQPGA1YRV" hidden="1">#REF!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TJTGZ5J6MUJ1UXP14KX6XN1" localSheetId="3" hidden="1">#REF!</definedName>
    <definedName name="BExKGTJTGZ5J6MUJ1UXP14KX6XN1" localSheetId="10" hidden="1">#REF!</definedName>
    <definedName name="BExKGTJTGZ5J6MUJ1UXP14KX6XN1" localSheetId="9" hidden="1">#REF!</definedName>
    <definedName name="BExKGTJTGZ5J6MUJ1UXP14KX6XN1" localSheetId="14" hidden="1">#REF!</definedName>
    <definedName name="BExKGTJTGZ5J6MUJ1UXP14KX6XN1" localSheetId="16" hidden="1">#REF!</definedName>
    <definedName name="BExKGTJTGZ5J6MUJ1UXP14KX6XN1" localSheetId="5" hidden="1">#REF!</definedName>
    <definedName name="BExKGTJTGZ5J6MUJ1UXP14KX6XN1" localSheetId="8" hidden="1">#REF!</definedName>
    <definedName name="BExKGTJTGZ5J6MUJ1UXP14KX6XN1" localSheetId="17" hidden="1">#REF!</definedName>
    <definedName name="BExKGTJTGZ5J6MUJ1UXP14KX6XN1" localSheetId="6" hidden="1">#REF!</definedName>
    <definedName name="BExKGTJTGZ5J6MUJ1UXP14KX6XN1" localSheetId="1" hidden="1">#REF!</definedName>
    <definedName name="BExKGTJTGZ5J6MUJ1UXP14KX6XN1" localSheetId="12" hidden="1">#REF!</definedName>
    <definedName name="BExKGTJTGZ5J6MUJ1UXP14KX6XN1" localSheetId="4" hidden="1">#REF!</definedName>
    <definedName name="BExKGTJTGZ5J6MUJ1UXP14KX6XN1" localSheetId="13" hidden="1">#REF!</definedName>
    <definedName name="BExKGTJTGZ5J6MUJ1UXP14KX6XN1" localSheetId="18" hidden="1">#REF!</definedName>
    <definedName name="BExKGTJTGZ5J6MUJ1UXP14KX6XN1" hidden="1">#REF!</definedName>
    <definedName name="BExKGV77YH9YXIQTRKK2331QGYKF" hidden="1">'[2]Reco Sheet for Fcast'!$F$8:$G$8</definedName>
    <definedName name="BExKGXLJQX4WJ1YCKHSMCPSSKX21" localSheetId="3" hidden="1">#REF!</definedName>
    <definedName name="BExKGXLJQX4WJ1YCKHSMCPSSKX21" localSheetId="10" hidden="1">#REF!</definedName>
    <definedName name="BExKGXLJQX4WJ1YCKHSMCPSSKX21" localSheetId="9" hidden="1">#REF!</definedName>
    <definedName name="BExKGXLJQX4WJ1YCKHSMCPSSKX21" localSheetId="14" hidden="1">#REF!</definedName>
    <definedName name="BExKGXLJQX4WJ1YCKHSMCPSSKX21" localSheetId="16" hidden="1">#REF!</definedName>
    <definedName name="BExKGXLJQX4WJ1YCKHSMCPSSKX21" localSheetId="5" hidden="1">#REF!</definedName>
    <definedName name="BExKGXLJQX4WJ1YCKHSMCPSSKX21" localSheetId="8" hidden="1">#REF!</definedName>
    <definedName name="BExKGXLJQX4WJ1YCKHSMCPSSKX21" localSheetId="17" hidden="1">#REF!</definedName>
    <definedName name="BExKGXLJQX4WJ1YCKHSMCPSSKX21" localSheetId="6" hidden="1">#REF!</definedName>
    <definedName name="BExKGXLJQX4WJ1YCKHSMCPSSKX21" localSheetId="1" hidden="1">#REF!</definedName>
    <definedName name="BExKGXLJQX4WJ1YCKHSMCPSSKX21" localSheetId="12" hidden="1">#REF!</definedName>
    <definedName name="BExKGXLJQX4WJ1YCKHSMCPSSKX21" localSheetId="4" hidden="1">#REF!</definedName>
    <definedName name="BExKGXLJQX4WJ1YCKHSMCPSSKX21" localSheetId="13" hidden="1">#REF!</definedName>
    <definedName name="BExKGXLJQX4WJ1YCKHSMCPSSKX21" localSheetId="18" hidden="1">#REF!</definedName>
    <definedName name="BExKGXLJQX4WJ1YCKHSMCPSSKX21" hidden="1">#REF!</definedName>
    <definedName name="BExKH3FTZ5VGTB86W9M4AB39R0G8" hidden="1">'[2]Reco Sheet for Fcast'!$F$6:$G$6</definedName>
    <definedName name="BExKH3FV5U5O6XZM7STS3NZKQFGJ" hidden="1">'[2]Reco Sheet for Fcast'!$H$2:$I$2</definedName>
    <definedName name="BExKH4SII9MJNWAVYF9T4ZRU3Q1Q" localSheetId="3" hidden="1">#REF!</definedName>
    <definedName name="BExKH4SII9MJNWAVYF9T4ZRU3Q1Q" localSheetId="10" hidden="1">#REF!</definedName>
    <definedName name="BExKH4SII9MJNWAVYF9T4ZRU3Q1Q" localSheetId="9" hidden="1">#REF!</definedName>
    <definedName name="BExKH4SII9MJNWAVYF9T4ZRU3Q1Q" localSheetId="14" hidden="1">#REF!</definedName>
    <definedName name="BExKH4SII9MJNWAVYF9T4ZRU3Q1Q" localSheetId="16" hidden="1">#REF!</definedName>
    <definedName name="BExKH4SII9MJNWAVYF9T4ZRU3Q1Q" localSheetId="5" hidden="1">#REF!</definedName>
    <definedName name="BExKH4SII9MJNWAVYF9T4ZRU3Q1Q" localSheetId="8" hidden="1">#REF!</definedName>
    <definedName name="BExKH4SII9MJNWAVYF9T4ZRU3Q1Q" localSheetId="17" hidden="1">#REF!</definedName>
    <definedName name="BExKH4SII9MJNWAVYF9T4ZRU3Q1Q" localSheetId="6" hidden="1">#REF!</definedName>
    <definedName name="BExKH4SII9MJNWAVYF9T4ZRU3Q1Q" localSheetId="1" hidden="1">#REF!</definedName>
    <definedName name="BExKH4SII9MJNWAVYF9T4ZRU3Q1Q" localSheetId="12" hidden="1">#REF!</definedName>
    <definedName name="BExKH4SII9MJNWAVYF9T4ZRU3Q1Q" localSheetId="4" hidden="1">#REF!</definedName>
    <definedName name="BExKH4SII9MJNWAVYF9T4ZRU3Q1Q" localSheetId="13" hidden="1">#REF!</definedName>
    <definedName name="BExKH4SII9MJNWAVYF9T4ZRU3Q1Q" localSheetId="18" hidden="1">#REF!</definedName>
    <definedName name="BExKH4SII9MJNWAVYF9T4ZRU3Q1Q" hidden="1">#REF!</definedName>
    <definedName name="BExKH8JEZRE8MEZ9VRCNMJT15RST" hidden="1">'[4]Bud Mth'!$E$1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3" hidden="1">#REF!</definedName>
    <definedName name="BExKHDMPODAJPZY7M2BN39326C43" localSheetId="10" hidden="1">#REF!</definedName>
    <definedName name="BExKHDMPODAJPZY7M2BN39326C43" localSheetId="9" hidden="1">#REF!</definedName>
    <definedName name="BExKHDMPODAJPZY7M2BN39326C43" localSheetId="14" hidden="1">#REF!</definedName>
    <definedName name="BExKHDMPODAJPZY7M2BN39326C43" localSheetId="16" hidden="1">#REF!</definedName>
    <definedName name="BExKHDMPODAJPZY7M2BN39326C43" localSheetId="5" hidden="1">#REF!</definedName>
    <definedName name="BExKHDMPODAJPZY7M2BN39326C43" localSheetId="8" hidden="1">#REF!</definedName>
    <definedName name="BExKHDMPODAJPZY7M2BN39326C43" localSheetId="17" hidden="1">#REF!</definedName>
    <definedName name="BExKHDMPODAJPZY7M2BN39326C43" localSheetId="6" hidden="1">#REF!</definedName>
    <definedName name="BExKHDMPODAJPZY7M2BN39326C43" localSheetId="1" hidden="1">#REF!</definedName>
    <definedName name="BExKHDMPODAJPZY7M2BN39326C43" localSheetId="12" hidden="1">#REF!</definedName>
    <definedName name="BExKHDMPODAJPZY7M2BN39326C43" localSheetId="4" hidden="1">#REF!</definedName>
    <definedName name="BExKHDMPODAJPZY7M2BN39326C43" localSheetId="13" hidden="1">#REF!</definedName>
    <definedName name="BExKHDMPODAJPZY7M2BN39326C43" localSheetId="18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HVBAHM5Y9XWLCVNMF388YZHG" localSheetId="3" hidden="1">#REF!</definedName>
    <definedName name="BExKHVBAHM5Y9XWLCVNMF388YZHG" localSheetId="10" hidden="1">#REF!</definedName>
    <definedName name="BExKHVBAHM5Y9XWLCVNMF388YZHG" localSheetId="9" hidden="1">#REF!</definedName>
    <definedName name="BExKHVBAHM5Y9XWLCVNMF388YZHG" localSheetId="14" hidden="1">#REF!</definedName>
    <definedName name="BExKHVBAHM5Y9XWLCVNMF388YZHG" localSheetId="16" hidden="1">#REF!</definedName>
    <definedName name="BExKHVBAHM5Y9XWLCVNMF388YZHG" localSheetId="5" hidden="1">#REF!</definedName>
    <definedName name="BExKHVBAHM5Y9XWLCVNMF388YZHG" localSheetId="8" hidden="1">#REF!</definedName>
    <definedName name="BExKHVBAHM5Y9XWLCVNMF388YZHG" localSheetId="17" hidden="1">#REF!</definedName>
    <definedName name="BExKHVBAHM5Y9XWLCVNMF388YZHG" localSheetId="6" hidden="1">#REF!</definedName>
    <definedName name="BExKHVBAHM5Y9XWLCVNMF388YZHG" localSheetId="1" hidden="1">#REF!</definedName>
    <definedName name="BExKHVBAHM5Y9XWLCVNMF388YZHG" localSheetId="12" hidden="1">#REF!</definedName>
    <definedName name="BExKHVBAHM5Y9XWLCVNMF388YZHG" localSheetId="4" hidden="1">#REF!</definedName>
    <definedName name="BExKHVBAHM5Y9XWLCVNMF388YZHG" localSheetId="13" hidden="1">#REF!</definedName>
    <definedName name="BExKHVBAHM5Y9XWLCVNMF388YZHG" localSheetId="18" hidden="1">#REF!</definedName>
    <definedName name="BExKHVBAHM5Y9XWLCVNMF388YZHG" hidden="1">#REF!</definedName>
    <definedName name="BExKHWNRIZ5D7KKG5MQK7WNAIKUJ" localSheetId="3" hidden="1">#REF!</definedName>
    <definedName name="BExKHWNRIZ5D7KKG5MQK7WNAIKUJ" localSheetId="10" hidden="1">#REF!</definedName>
    <definedName name="BExKHWNRIZ5D7KKG5MQK7WNAIKUJ" localSheetId="9" hidden="1">#REF!</definedName>
    <definedName name="BExKHWNRIZ5D7KKG5MQK7WNAIKUJ" localSheetId="14" hidden="1">#REF!</definedName>
    <definedName name="BExKHWNRIZ5D7KKG5MQK7WNAIKUJ" localSheetId="16" hidden="1">#REF!</definedName>
    <definedName name="BExKHWNRIZ5D7KKG5MQK7WNAIKUJ" localSheetId="5" hidden="1">#REF!</definedName>
    <definedName name="BExKHWNRIZ5D7KKG5MQK7WNAIKUJ" localSheetId="8" hidden="1">#REF!</definedName>
    <definedName name="BExKHWNRIZ5D7KKG5MQK7WNAIKUJ" localSheetId="17" hidden="1">#REF!</definedName>
    <definedName name="BExKHWNRIZ5D7KKG5MQK7WNAIKUJ" localSheetId="6" hidden="1">#REF!</definedName>
    <definedName name="BExKHWNRIZ5D7KKG5MQK7WNAIKUJ" localSheetId="1" hidden="1">#REF!</definedName>
    <definedName name="BExKHWNRIZ5D7KKG5MQK7WNAIKUJ" localSheetId="12" hidden="1">#REF!</definedName>
    <definedName name="BExKHWNRIZ5D7KKG5MQK7WNAIKUJ" localSheetId="4" hidden="1">#REF!</definedName>
    <definedName name="BExKHWNRIZ5D7KKG5MQK7WNAIKUJ" localSheetId="13" hidden="1">#REF!</definedName>
    <definedName name="BExKHWNRIZ5D7KKG5MQK7WNAIKUJ" localSheetId="18" hidden="1">#REF!</definedName>
    <definedName name="BExKHWNRIZ5D7KKG5MQK7WNAIKUJ" hidden="1">#REF!</definedName>
    <definedName name="BExKI4076KXCDE5KXL79KT36OKLO" localSheetId="3" hidden="1">'[3]AMI P &amp; L'!#REF!</definedName>
    <definedName name="BExKI4076KXCDE5KXL79KT36OKLO" localSheetId="10" hidden="1">'[3]AMI P &amp; L'!#REF!</definedName>
    <definedName name="BExKI4076KXCDE5KXL79KT36OKLO" localSheetId="9" hidden="1">'[3]AMI P &amp; L'!#REF!</definedName>
    <definedName name="BExKI4076KXCDE5KXL79KT36OKLO" localSheetId="14" hidden="1">'[3]AMI P &amp; L'!#REF!</definedName>
    <definedName name="BExKI4076KXCDE5KXL79KT36OKLO" localSheetId="16" hidden="1">'[3]AMI P &amp; L'!#REF!</definedName>
    <definedName name="BExKI4076KXCDE5KXL79KT36OKLO" localSheetId="5" hidden="1">'[3]AMI P &amp; L'!#REF!</definedName>
    <definedName name="BExKI4076KXCDE5KXL79KT36OKLO" localSheetId="8" hidden="1">'[3]AMI P &amp; L'!#REF!</definedName>
    <definedName name="BExKI4076KXCDE5KXL79KT36OKLO" localSheetId="17" hidden="1">'[3]AMI P &amp; L'!#REF!</definedName>
    <definedName name="BExKI4076KXCDE5KXL79KT36OKLO" localSheetId="6" hidden="1">'[3]AMI P &amp; L'!#REF!</definedName>
    <definedName name="BExKI4076KXCDE5KXL79KT36OKLO" localSheetId="1" hidden="1">'[3]AMI P &amp; L'!#REF!</definedName>
    <definedName name="BExKI4076KXCDE5KXL79KT36OKLO" localSheetId="12" hidden="1">'[3]AMI P &amp; L'!#REF!</definedName>
    <definedName name="BExKI4076KXCDE5KXL79KT36OKLO" localSheetId="4" hidden="1">'[3]AMI P &amp; L'!#REF!</definedName>
    <definedName name="BExKI4076KXCDE5KXL79KT36OKLO" localSheetId="13" hidden="1">'[3]AMI P &amp; L'!#REF!</definedName>
    <definedName name="BExKI4076KXCDE5KXL79KT36OKLO" localSheetId="18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8STNKBGV3XDC4DWP9DUI95F" hidden="1">'[4]Bud Mth'!$I$11:$J$11</definedName>
    <definedName name="BExKIGQV6TXIZG039HBOJU62WP2U" hidden="1">'[2]Reco Sheet for Fcast'!$I$11:$J$11</definedName>
    <definedName name="BExKILE008SF3KTAN8WML3XKI1NZ" hidden="1">'[2]Reco Sheet for Fcast'!$K$2</definedName>
    <definedName name="BExKILE0KASW8HUYMPSCDCLPF7G9" localSheetId="3" hidden="1">'[5]Capital orders'!#REF!</definedName>
    <definedName name="BExKILE0KASW8HUYMPSCDCLPF7G9" localSheetId="10" hidden="1">'[5]Capital orders'!#REF!</definedName>
    <definedName name="BExKILE0KASW8HUYMPSCDCLPF7G9" localSheetId="9" hidden="1">'[5]Capital orders'!#REF!</definedName>
    <definedName name="BExKILE0KASW8HUYMPSCDCLPF7G9" localSheetId="14" hidden="1">'[5]Capital orders'!#REF!</definedName>
    <definedName name="BExKILE0KASW8HUYMPSCDCLPF7G9" localSheetId="16" hidden="1">'[5]Capital orders'!#REF!</definedName>
    <definedName name="BExKILE0KASW8HUYMPSCDCLPF7G9" localSheetId="5" hidden="1">'[5]Capital orders'!#REF!</definedName>
    <definedName name="BExKILE0KASW8HUYMPSCDCLPF7G9" localSheetId="8" hidden="1">'[5]Capital orders'!#REF!</definedName>
    <definedName name="BExKILE0KASW8HUYMPSCDCLPF7G9" localSheetId="17" hidden="1">'[5]Capital orders'!#REF!</definedName>
    <definedName name="BExKILE0KASW8HUYMPSCDCLPF7G9" localSheetId="6" hidden="1">'[5]Capital orders'!#REF!</definedName>
    <definedName name="BExKILE0KASW8HUYMPSCDCLPF7G9" localSheetId="1" hidden="1">'[5]Capital orders'!#REF!</definedName>
    <definedName name="BExKILE0KASW8HUYMPSCDCLPF7G9" localSheetId="12" hidden="1">'[5]Capital orders'!#REF!</definedName>
    <definedName name="BExKILE0KASW8HUYMPSCDCLPF7G9" localSheetId="4" hidden="1">'[5]Capital orders'!#REF!</definedName>
    <definedName name="BExKILE0KASW8HUYMPSCDCLPF7G9" localSheetId="13" hidden="1">'[5]Capital orders'!#REF!</definedName>
    <definedName name="BExKILE0KASW8HUYMPSCDCLPF7G9" localSheetId="18" hidden="1">'[5]Capital orders'!#REF!</definedName>
    <definedName name="BExKILE0KASW8HUYMPSCDCLPF7G9" hidden="1">'[5]Capital orders'!#REF!</definedName>
    <definedName name="BExKINSBB6RS7I489QHMCOMU4Z2X" hidden="1">'[2]Reco Sheet for Fcast'!$F$15</definedName>
    <definedName name="BExKIU87ZKSOC2DYZWFK6SAK9I8E" hidden="1">'[2]Reco Sheet for Fcast'!$F$6:$G$6</definedName>
    <definedName name="BExKJ2BJ6QYNAH9EWOCXSIHVPYY5" localSheetId="3" hidden="1">#REF!</definedName>
    <definedName name="BExKJ2BJ6QYNAH9EWOCXSIHVPYY5" localSheetId="10" hidden="1">#REF!</definedName>
    <definedName name="BExKJ2BJ6QYNAH9EWOCXSIHVPYY5" localSheetId="9" hidden="1">#REF!</definedName>
    <definedName name="BExKJ2BJ6QYNAH9EWOCXSIHVPYY5" localSheetId="14" hidden="1">#REF!</definedName>
    <definedName name="BExKJ2BJ6QYNAH9EWOCXSIHVPYY5" localSheetId="16" hidden="1">#REF!</definedName>
    <definedName name="BExKJ2BJ6QYNAH9EWOCXSIHVPYY5" localSheetId="5" hidden="1">#REF!</definedName>
    <definedName name="BExKJ2BJ6QYNAH9EWOCXSIHVPYY5" localSheetId="8" hidden="1">#REF!</definedName>
    <definedName name="BExKJ2BJ6QYNAH9EWOCXSIHVPYY5" localSheetId="17" hidden="1">#REF!</definedName>
    <definedName name="BExKJ2BJ6QYNAH9EWOCXSIHVPYY5" localSheetId="6" hidden="1">#REF!</definedName>
    <definedName name="BExKJ2BJ6QYNAH9EWOCXSIHVPYY5" localSheetId="1" hidden="1">#REF!</definedName>
    <definedName name="BExKJ2BJ6QYNAH9EWOCXSIHVPYY5" localSheetId="12" hidden="1">#REF!</definedName>
    <definedName name="BExKJ2BJ6QYNAH9EWOCXSIHVPYY5" localSheetId="4" hidden="1">#REF!</definedName>
    <definedName name="BExKJ2BJ6QYNAH9EWOCXSIHVPYY5" localSheetId="13" hidden="1">#REF!</definedName>
    <definedName name="BExKJ2BJ6QYNAH9EWOCXSIHVPYY5" localSheetId="18" hidden="1">#REF!</definedName>
    <definedName name="BExKJ2BJ6QYNAH9EWOCXSIHVPYY5" hidden="1">#REF!</definedName>
    <definedName name="BExKJ449HLYX2DJ9UF0H9GTPSQ73" hidden="1">'[2]Reco Sheet for Fcast'!$I$8:$J$8</definedName>
    <definedName name="BExKJ80JCKTCTLIXPIWZCK93PF9N" localSheetId="3" hidden="1">'[5]Capital orders'!#REF!</definedName>
    <definedName name="BExKJ80JCKTCTLIXPIWZCK93PF9N" localSheetId="10" hidden="1">'[5]Capital orders'!#REF!</definedName>
    <definedName name="BExKJ80JCKTCTLIXPIWZCK93PF9N" localSheetId="9" hidden="1">'[5]Capital orders'!#REF!</definedName>
    <definedName name="BExKJ80JCKTCTLIXPIWZCK93PF9N" localSheetId="14" hidden="1">'[5]Capital orders'!#REF!</definedName>
    <definedName name="BExKJ80JCKTCTLIXPIWZCK93PF9N" localSheetId="16" hidden="1">'[5]Capital orders'!#REF!</definedName>
    <definedName name="BExKJ80JCKTCTLIXPIWZCK93PF9N" localSheetId="5" hidden="1">'[5]Capital orders'!#REF!</definedName>
    <definedName name="BExKJ80JCKTCTLIXPIWZCK93PF9N" localSheetId="8" hidden="1">'[5]Capital orders'!#REF!</definedName>
    <definedName name="BExKJ80JCKTCTLIXPIWZCK93PF9N" localSheetId="17" hidden="1">'[5]Capital orders'!#REF!</definedName>
    <definedName name="BExKJ80JCKTCTLIXPIWZCK93PF9N" localSheetId="6" hidden="1">'[5]Capital orders'!#REF!</definedName>
    <definedName name="BExKJ80JCKTCTLIXPIWZCK93PF9N" localSheetId="1" hidden="1">'[5]Capital orders'!#REF!</definedName>
    <definedName name="BExKJ80JCKTCTLIXPIWZCK93PF9N" localSheetId="12" hidden="1">'[5]Capital orders'!#REF!</definedName>
    <definedName name="BExKJ80JCKTCTLIXPIWZCK93PF9N" localSheetId="4" hidden="1">'[5]Capital orders'!#REF!</definedName>
    <definedName name="BExKJ80JCKTCTLIXPIWZCK93PF9N" localSheetId="13" hidden="1">'[5]Capital orders'!#REF!</definedName>
    <definedName name="BExKJ80JCKTCTLIXPIWZCK93PF9N" localSheetId="18" hidden="1">'[5]Capital orders'!#REF!</definedName>
    <definedName name="BExKJ80JCKTCTLIXPIWZCK93PF9N" hidden="1">'[5]Capital orders'!#REF!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6136BZL98KXU16PG6QG8APU" localSheetId="3" hidden="1">'[5]Capital orders'!#REF!</definedName>
    <definedName name="BExKK6136BZL98KXU16PG6QG8APU" localSheetId="10" hidden="1">'[5]Capital orders'!#REF!</definedName>
    <definedName name="BExKK6136BZL98KXU16PG6QG8APU" localSheetId="9" hidden="1">'[5]Capital orders'!#REF!</definedName>
    <definedName name="BExKK6136BZL98KXU16PG6QG8APU" localSheetId="14" hidden="1">'[5]Capital orders'!#REF!</definedName>
    <definedName name="BExKK6136BZL98KXU16PG6QG8APU" localSheetId="16" hidden="1">'[5]Capital orders'!#REF!</definedName>
    <definedName name="BExKK6136BZL98KXU16PG6QG8APU" localSheetId="5" hidden="1">'[5]Capital orders'!#REF!</definedName>
    <definedName name="BExKK6136BZL98KXU16PG6QG8APU" localSheetId="8" hidden="1">'[5]Capital orders'!#REF!</definedName>
    <definedName name="BExKK6136BZL98KXU16PG6QG8APU" localSheetId="17" hidden="1">'[5]Capital orders'!#REF!</definedName>
    <definedName name="BExKK6136BZL98KXU16PG6QG8APU" localSheetId="6" hidden="1">'[5]Capital orders'!#REF!</definedName>
    <definedName name="BExKK6136BZL98KXU16PG6QG8APU" localSheetId="1" hidden="1">'[5]Capital orders'!#REF!</definedName>
    <definedName name="BExKK6136BZL98KXU16PG6QG8APU" localSheetId="12" hidden="1">'[5]Capital orders'!#REF!</definedName>
    <definedName name="BExKK6136BZL98KXU16PG6QG8APU" localSheetId="4" hidden="1">'[5]Capital orders'!#REF!</definedName>
    <definedName name="BExKK6136BZL98KXU16PG6QG8APU" localSheetId="13" hidden="1">'[5]Capital orders'!#REF!</definedName>
    <definedName name="BExKK6136BZL98KXU16PG6QG8APU" localSheetId="18" hidden="1">'[5]Capital orders'!#REF!</definedName>
    <definedName name="BExKK6136BZL98KXU16PG6QG8APU" hidden="1">'[5]Capital orders'!#REF!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3" hidden="1">'[3]AMI P &amp; L'!#REF!</definedName>
    <definedName name="BExKKQ3ZWADYV03YHMXDOAMU90EB" localSheetId="10" hidden="1">'[3]AMI P &amp; L'!#REF!</definedName>
    <definedName name="BExKKQ3ZWADYV03YHMXDOAMU90EB" localSheetId="9" hidden="1">'[3]AMI P &amp; L'!#REF!</definedName>
    <definedName name="BExKKQ3ZWADYV03YHMXDOAMU90EB" localSheetId="14" hidden="1">'[3]AMI P &amp; L'!#REF!</definedName>
    <definedName name="BExKKQ3ZWADYV03YHMXDOAMU90EB" localSheetId="16" hidden="1">'[3]AMI P &amp; L'!#REF!</definedName>
    <definedName name="BExKKQ3ZWADYV03YHMXDOAMU90EB" localSheetId="5" hidden="1">'[3]AMI P &amp; L'!#REF!</definedName>
    <definedName name="BExKKQ3ZWADYV03YHMXDOAMU90EB" localSheetId="8" hidden="1">'[3]AMI P &amp; L'!#REF!</definedName>
    <definedName name="BExKKQ3ZWADYV03YHMXDOAMU90EB" localSheetId="17" hidden="1">'[3]AMI P &amp; L'!#REF!</definedName>
    <definedName name="BExKKQ3ZWADYV03YHMXDOAMU90EB" localSheetId="6" hidden="1">'[3]AMI P &amp; L'!#REF!</definedName>
    <definedName name="BExKKQ3ZWADYV03YHMXDOAMU90EB" localSheetId="1" hidden="1">'[3]AMI P &amp; L'!#REF!</definedName>
    <definedName name="BExKKQ3ZWADYV03YHMXDOAMU90EB" localSheetId="12" hidden="1">'[3]AMI P &amp; L'!#REF!</definedName>
    <definedName name="BExKKQ3ZWADYV03YHMXDOAMU90EB" localSheetId="4" hidden="1">'[3]AMI P &amp; L'!#REF!</definedName>
    <definedName name="BExKKQ3ZWADYV03YHMXDOAMU90EB" localSheetId="13" hidden="1">'[3]AMI P &amp; L'!#REF!</definedName>
    <definedName name="BExKKQ3ZWADYV03YHMXDOAMU90EB" localSheetId="18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KXR1RTRRJJ3MJUR28N4J02PP" localSheetId="3" hidden="1">#REF!</definedName>
    <definedName name="BExKKXR1RTRRJJ3MJUR28N4J02PP" localSheetId="10" hidden="1">#REF!</definedName>
    <definedName name="BExKKXR1RTRRJJ3MJUR28N4J02PP" localSheetId="9" hidden="1">#REF!</definedName>
    <definedName name="BExKKXR1RTRRJJ3MJUR28N4J02PP" localSheetId="14" hidden="1">#REF!</definedName>
    <definedName name="BExKKXR1RTRRJJ3MJUR28N4J02PP" localSheetId="16" hidden="1">#REF!</definedName>
    <definedName name="BExKKXR1RTRRJJ3MJUR28N4J02PP" localSheetId="5" hidden="1">#REF!</definedName>
    <definedName name="BExKKXR1RTRRJJ3MJUR28N4J02PP" localSheetId="8" hidden="1">#REF!</definedName>
    <definedName name="BExKKXR1RTRRJJ3MJUR28N4J02PP" localSheetId="17" hidden="1">#REF!</definedName>
    <definedName name="BExKKXR1RTRRJJ3MJUR28N4J02PP" localSheetId="6" hidden="1">#REF!</definedName>
    <definedName name="BExKKXR1RTRRJJ3MJUR28N4J02PP" localSheetId="1" hidden="1">#REF!</definedName>
    <definedName name="BExKKXR1RTRRJJ3MJUR28N4J02PP" localSheetId="12" hidden="1">#REF!</definedName>
    <definedName name="BExKKXR1RTRRJJ3MJUR28N4J02PP" localSheetId="4" hidden="1">#REF!</definedName>
    <definedName name="BExKKXR1RTRRJJ3MJUR28N4J02PP" localSheetId="13" hidden="1">#REF!</definedName>
    <definedName name="BExKKXR1RTRRJJ3MJUR28N4J02PP" localSheetId="18" hidden="1">#REF!</definedName>
    <definedName name="BExKKXR1RTRRJJ3MJUR28N4J02PP" hidden="1">#REF!</definedName>
    <definedName name="BExKL3AQ1IV1NVX782PTFKU7U16A" localSheetId="3" hidden="1">#REF!</definedName>
    <definedName name="BExKL3AQ1IV1NVX782PTFKU7U16A" localSheetId="10" hidden="1">#REF!</definedName>
    <definedName name="BExKL3AQ1IV1NVX782PTFKU7U16A" localSheetId="9" hidden="1">#REF!</definedName>
    <definedName name="BExKL3AQ1IV1NVX782PTFKU7U16A" localSheetId="14" hidden="1">#REF!</definedName>
    <definedName name="BExKL3AQ1IV1NVX782PTFKU7U16A" localSheetId="16" hidden="1">#REF!</definedName>
    <definedName name="BExKL3AQ1IV1NVX782PTFKU7U16A" localSheetId="5" hidden="1">#REF!</definedName>
    <definedName name="BExKL3AQ1IV1NVX782PTFKU7U16A" localSheetId="8" hidden="1">#REF!</definedName>
    <definedName name="BExKL3AQ1IV1NVX782PTFKU7U16A" localSheetId="17" hidden="1">#REF!</definedName>
    <definedName name="BExKL3AQ1IV1NVX782PTFKU7U16A" localSheetId="6" hidden="1">#REF!</definedName>
    <definedName name="BExKL3AQ1IV1NVX782PTFKU7U16A" localSheetId="1" hidden="1">#REF!</definedName>
    <definedName name="BExKL3AQ1IV1NVX782PTFKU7U16A" localSheetId="12" hidden="1">#REF!</definedName>
    <definedName name="BExKL3AQ1IV1NVX782PTFKU7U16A" localSheetId="4" hidden="1">#REF!</definedName>
    <definedName name="BExKL3AQ1IV1NVX782PTFKU7U16A" localSheetId="13" hidden="1">#REF!</definedName>
    <definedName name="BExKL3AQ1IV1NVX782PTFKU7U16A" localSheetId="18" hidden="1">#REF!</definedName>
    <definedName name="BExKL3AQ1IV1NVX782PTFKU7U16A" hidden="1">#REF!</definedName>
    <definedName name="BExKL53HF7TQ4EB1YOQXSQEBG541" localSheetId="3" hidden="1">#REF!</definedName>
    <definedName name="BExKL53HF7TQ4EB1YOQXSQEBG541" localSheetId="10" hidden="1">#REF!</definedName>
    <definedName name="BExKL53HF7TQ4EB1YOQXSQEBG541" localSheetId="9" hidden="1">#REF!</definedName>
    <definedName name="BExKL53HF7TQ4EB1YOQXSQEBG541" localSheetId="14" hidden="1">#REF!</definedName>
    <definedName name="BExKL53HF7TQ4EB1YOQXSQEBG541" localSheetId="16" hidden="1">#REF!</definedName>
    <definedName name="BExKL53HF7TQ4EB1YOQXSQEBG541" localSheetId="5" hidden="1">#REF!</definedName>
    <definedName name="BExKL53HF7TQ4EB1YOQXSQEBG541" localSheetId="8" hidden="1">#REF!</definedName>
    <definedName name="BExKL53HF7TQ4EB1YOQXSQEBG541" localSheetId="17" hidden="1">#REF!</definedName>
    <definedName name="BExKL53HF7TQ4EB1YOQXSQEBG541" localSheetId="6" hidden="1">#REF!</definedName>
    <definedName name="BExKL53HF7TQ4EB1YOQXSQEBG541" localSheetId="1" hidden="1">#REF!</definedName>
    <definedName name="BExKL53HF7TQ4EB1YOQXSQEBG541" localSheetId="12" hidden="1">#REF!</definedName>
    <definedName name="BExKL53HF7TQ4EB1YOQXSQEBG541" localSheetId="4" hidden="1">#REF!</definedName>
    <definedName name="BExKL53HF7TQ4EB1YOQXSQEBG541" localSheetId="13" hidden="1">#REF!</definedName>
    <definedName name="BExKL53HF7TQ4EB1YOQXSQEBG541" localSheetId="18" hidden="1">#REF!</definedName>
    <definedName name="BExKL53HF7TQ4EB1YOQXSQEBG541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MYFLWBFTOJ5NQL4G11KXZAEN" localSheetId="3" hidden="1">#REF!</definedName>
    <definedName name="BExKMYFLWBFTOJ5NQL4G11KXZAEN" localSheetId="10" hidden="1">#REF!</definedName>
    <definedName name="BExKMYFLWBFTOJ5NQL4G11KXZAEN" localSheetId="9" hidden="1">#REF!</definedName>
    <definedName name="BExKMYFLWBFTOJ5NQL4G11KXZAEN" localSheetId="14" hidden="1">#REF!</definedName>
    <definedName name="BExKMYFLWBFTOJ5NQL4G11KXZAEN" localSheetId="16" hidden="1">#REF!</definedName>
    <definedName name="BExKMYFLWBFTOJ5NQL4G11KXZAEN" localSheetId="5" hidden="1">#REF!</definedName>
    <definedName name="BExKMYFLWBFTOJ5NQL4G11KXZAEN" localSheetId="8" hidden="1">#REF!</definedName>
    <definedName name="BExKMYFLWBFTOJ5NQL4G11KXZAEN" localSheetId="17" hidden="1">#REF!</definedName>
    <definedName name="BExKMYFLWBFTOJ5NQL4G11KXZAEN" localSheetId="6" hidden="1">#REF!</definedName>
    <definedName name="BExKMYFLWBFTOJ5NQL4G11KXZAEN" localSheetId="1" hidden="1">#REF!</definedName>
    <definedName name="BExKMYFLWBFTOJ5NQL4G11KXZAEN" localSheetId="12" hidden="1">#REF!</definedName>
    <definedName name="BExKMYFLWBFTOJ5NQL4G11KXZAEN" localSheetId="4" hidden="1">#REF!</definedName>
    <definedName name="BExKMYFLWBFTOJ5NQL4G11KXZAEN" localSheetId="13" hidden="1">#REF!</definedName>
    <definedName name="BExKMYFLWBFTOJ5NQL4G11KXZAEN" localSheetId="18" hidden="1">#REF!</definedName>
    <definedName name="BExKMYFLWBFTOJ5NQL4G11KXZAEN" hidden="1">#REF!</definedName>
    <definedName name="BExKMYVQK76DINJWDJX5EG3NBECG" localSheetId="3" hidden="1">#REF!</definedName>
    <definedName name="BExKMYVQK76DINJWDJX5EG3NBECG" localSheetId="10" hidden="1">#REF!</definedName>
    <definedName name="BExKMYVQK76DINJWDJX5EG3NBECG" localSheetId="9" hidden="1">#REF!</definedName>
    <definedName name="BExKMYVQK76DINJWDJX5EG3NBECG" localSheetId="14" hidden="1">#REF!</definedName>
    <definedName name="BExKMYVQK76DINJWDJX5EG3NBECG" localSheetId="16" hidden="1">#REF!</definedName>
    <definedName name="BExKMYVQK76DINJWDJX5EG3NBECG" localSheetId="5" hidden="1">#REF!</definedName>
    <definedName name="BExKMYVQK76DINJWDJX5EG3NBECG" localSheetId="8" hidden="1">#REF!</definedName>
    <definedName name="BExKMYVQK76DINJWDJX5EG3NBECG" localSheetId="17" hidden="1">#REF!</definedName>
    <definedName name="BExKMYVQK76DINJWDJX5EG3NBECG" localSheetId="6" hidden="1">#REF!</definedName>
    <definedName name="BExKMYVQK76DINJWDJX5EG3NBECG" localSheetId="1" hidden="1">#REF!</definedName>
    <definedName name="BExKMYVQK76DINJWDJX5EG3NBECG" localSheetId="12" hidden="1">#REF!</definedName>
    <definedName name="BExKMYVQK76DINJWDJX5EG3NBECG" localSheetId="4" hidden="1">#REF!</definedName>
    <definedName name="BExKMYVQK76DINJWDJX5EG3NBECG" localSheetId="13" hidden="1">#REF!</definedName>
    <definedName name="BExKMYVQK76DINJWDJX5EG3NBECG" localSheetId="18" hidden="1">#REF!</definedName>
    <definedName name="BExKMYVQK76DINJWDJX5EG3NBECG" hidden="1">#REF!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3" hidden="1">#REF!</definedName>
    <definedName name="BExKNTG8WOYHOW9I6K6WBGXTRX0X" localSheetId="10" hidden="1">#REF!</definedName>
    <definedName name="BExKNTG8WOYHOW9I6K6WBGXTRX0X" localSheetId="9" hidden="1">#REF!</definedName>
    <definedName name="BExKNTG8WOYHOW9I6K6WBGXTRX0X" localSheetId="14" hidden="1">#REF!</definedName>
    <definedName name="BExKNTG8WOYHOW9I6K6WBGXTRX0X" localSheetId="16" hidden="1">#REF!</definedName>
    <definedName name="BExKNTG8WOYHOW9I6K6WBGXTRX0X" localSheetId="5" hidden="1">#REF!</definedName>
    <definedName name="BExKNTG8WOYHOW9I6K6WBGXTRX0X" localSheetId="8" hidden="1">#REF!</definedName>
    <definedName name="BExKNTG8WOYHOW9I6K6WBGXTRX0X" localSheetId="17" hidden="1">#REF!</definedName>
    <definedName name="BExKNTG8WOYHOW9I6K6WBGXTRX0X" localSheetId="6" hidden="1">#REF!</definedName>
    <definedName name="BExKNTG8WOYHOW9I6K6WBGXTRX0X" localSheetId="1" hidden="1">#REF!</definedName>
    <definedName name="BExKNTG8WOYHOW9I6K6WBGXTRX0X" localSheetId="12" hidden="1">#REF!</definedName>
    <definedName name="BExKNTG8WOYHOW9I6K6WBGXTRX0X" localSheetId="4" hidden="1">#REF!</definedName>
    <definedName name="BExKNTG8WOYHOW9I6K6WBGXTRX0X" localSheetId="13" hidden="1">#REF!</definedName>
    <definedName name="BExKNTG8WOYHOW9I6K6WBGXTRX0X" localSheetId="18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65ITMV7ZKUYQ52F67Y4M5EJ" localSheetId="3" hidden="1">#REF!</definedName>
    <definedName name="BExKP65ITMV7ZKUYQ52F67Y4M5EJ" localSheetId="10" hidden="1">#REF!</definedName>
    <definedName name="BExKP65ITMV7ZKUYQ52F67Y4M5EJ" localSheetId="9" hidden="1">#REF!</definedName>
    <definedName name="BExKP65ITMV7ZKUYQ52F67Y4M5EJ" localSheetId="14" hidden="1">#REF!</definedName>
    <definedName name="BExKP65ITMV7ZKUYQ52F67Y4M5EJ" localSheetId="16" hidden="1">#REF!</definedName>
    <definedName name="BExKP65ITMV7ZKUYQ52F67Y4M5EJ" localSheetId="5" hidden="1">#REF!</definedName>
    <definedName name="BExKP65ITMV7ZKUYQ52F67Y4M5EJ" localSheetId="8" hidden="1">#REF!</definedName>
    <definedName name="BExKP65ITMV7ZKUYQ52F67Y4M5EJ" localSheetId="17" hidden="1">#REF!</definedName>
    <definedName name="BExKP65ITMV7ZKUYQ52F67Y4M5EJ" localSheetId="6" hidden="1">#REF!</definedName>
    <definedName name="BExKP65ITMV7ZKUYQ52F67Y4M5EJ" localSheetId="1" hidden="1">#REF!</definedName>
    <definedName name="BExKP65ITMV7ZKUYQ52F67Y4M5EJ" localSheetId="12" hidden="1">#REF!</definedName>
    <definedName name="BExKP65ITMV7ZKUYQ52F67Y4M5EJ" localSheetId="4" hidden="1">#REF!</definedName>
    <definedName name="BExKP65ITMV7ZKUYQ52F67Y4M5EJ" localSheetId="13" hidden="1">#REF!</definedName>
    <definedName name="BExKP65ITMV7ZKUYQ52F67Y4M5EJ" localSheetId="18" hidden="1">#REF!</definedName>
    <definedName name="BExKP65ITMV7ZKUYQ52F67Y4M5EJ" hidden="1">#REF!</definedName>
    <definedName name="BExKPBJJN98NVSALRMK9B8P0823D" localSheetId="3" hidden="1">#REF!</definedName>
    <definedName name="BExKPBJJN98NVSALRMK9B8P0823D" localSheetId="10" hidden="1">#REF!</definedName>
    <definedName name="BExKPBJJN98NVSALRMK9B8P0823D" localSheetId="9" hidden="1">#REF!</definedName>
    <definedName name="BExKPBJJN98NVSALRMK9B8P0823D" localSheetId="14" hidden="1">#REF!</definedName>
    <definedName name="BExKPBJJN98NVSALRMK9B8P0823D" localSheetId="16" hidden="1">#REF!</definedName>
    <definedName name="BExKPBJJN98NVSALRMK9B8P0823D" localSheetId="5" hidden="1">#REF!</definedName>
    <definedName name="BExKPBJJN98NVSALRMK9B8P0823D" localSheetId="8" hidden="1">#REF!</definedName>
    <definedName name="BExKPBJJN98NVSALRMK9B8P0823D" localSheetId="17" hidden="1">#REF!</definedName>
    <definedName name="BExKPBJJN98NVSALRMK9B8P0823D" localSheetId="6" hidden="1">#REF!</definedName>
    <definedName name="BExKPBJJN98NVSALRMK9B8P0823D" localSheetId="1" hidden="1">#REF!</definedName>
    <definedName name="BExKPBJJN98NVSALRMK9B8P0823D" localSheetId="12" hidden="1">#REF!</definedName>
    <definedName name="BExKPBJJN98NVSALRMK9B8P0823D" localSheetId="4" hidden="1">#REF!</definedName>
    <definedName name="BExKPBJJN98NVSALRMK9B8P0823D" localSheetId="13" hidden="1">#REF!</definedName>
    <definedName name="BExKPBJJN98NVSALRMK9B8P0823D" localSheetId="18" hidden="1">#REF!</definedName>
    <definedName name="BExKPBJJN98NVSALRMK9B8P0823D" hidden="1">#REF!</definedName>
    <definedName name="BExKPEZP0QTKOTLIMMIFSVTHQEEK" hidden="1">'[2]Reco Sheet for Fcast'!$F$8:$G$8</definedName>
    <definedName name="BExKPIVZA7ZAIKDDY6ZGU9Z4MH4H" localSheetId="3" hidden="1">#REF!</definedName>
    <definedName name="BExKPIVZA7ZAIKDDY6ZGU9Z4MH4H" localSheetId="10" hidden="1">#REF!</definedName>
    <definedName name="BExKPIVZA7ZAIKDDY6ZGU9Z4MH4H" localSheetId="9" hidden="1">#REF!</definedName>
    <definedName name="BExKPIVZA7ZAIKDDY6ZGU9Z4MH4H" localSheetId="14" hidden="1">#REF!</definedName>
    <definedName name="BExKPIVZA7ZAIKDDY6ZGU9Z4MH4H" localSheetId="16" hidden="1">#REF!</definedName>
    <definedName name="BExKPIVZA7ZAIKDDY6ZGU9Z4MH4H" localSheetId="5" hidden="1">#REF!</definedName>
    <definedName name="BExKPIVZA7ZAIKDDY6ZGU9Z4MH4H" localSheetId="8" hidden="1">#REF!</definedName>
    <definedName name="BExKPIVZA7ZAIKDDY6ZGU9Z4MH4H" localSheetId="17" hidden="1">#REF!</definedName>
    <definedName name="BExKPIVZA7ZAIKDDY6ZGU9Z4MH4H" localSheetId="6" hidden="1">#REF!</definedName>
    <definedName name="BExKPIVZA7ZAIKDDY6ZGU9Z4MH4H" localSheetId="1" hidden="1">#REF!</definedName>
    <definedName name="BExKPIVZA7ZAIKDDY6ZGU9Z4MH4H" localSheetId="12" hidden="1">#REF!</definedName>
    <definedName name="BExKPIVZA7ZAIKDDY6ZGU9Z4MH4H" localSheetId="4" hidden="1">#REF!</definedName>
    <definedName name="BExKPIVZA7ZAIKDDY6ZGU9Z4MH4H" localSheetId="13" hidden="1">#REF!</definedName>
    <definedName name="BExKPIVZA7ZAIKDDY6ZGU9Z4MH4H" localSheetId="18" hidden="1">#REF!</definedName>
    <definedName name="BExKPIVZA7ZAIKDDY6ZGU9Z4MH4H" hidden="1">#REF!</definedName>
    <definedName name="BExKPLQJX0HJ8OTXBXH9IC9J2V0W" localSheetId="3" hidden="1">'[3]AMI P &amp; L'!#REF!</definedName>
    <definedName name="BExKPLQJX0HJ8OTXBXH9IC9J2V0W" localSheetId="10" hidden="1">'[3]AMI P &amp; L'!#REF!</definedName>
    <definedName name="BExKPLQJX0HJ8OTXBXH9IC9J2V0W" localSheetId="9" hidden="1">'[3]AMI P &amp; L'!#REF!</definedName>
    <definedName name="BExKPLQJX0HJ8OTXBXH9IC9J2V0W" localSheetId="14" hidden="1">'[3]AMI P &amp; L'!#REF!</definedName>
    <definedName name="BExKPLQJX0HJ8OTXBXH9IC9J2V0W" localSheetId="16" hidden="1">'[3]AMI P &amp; L'!#REF!</definedName>
    <definedName name="BExKPLQJX0HJ8OTXBXH9IC9J2V0W" localSheetId="5" hidden="1">'[3]AMI P &amp; L'!#REF!</definedName>
    <definedName name="BExKPLQJX0HJ8OTXBXH9IC9J2V0W" localSheetId="8" hidden="1">'[3]AMI P &amp; L'!#REF!</definedName>
    <definedName name="BExKPLQJX0HJ8OTXBXH9IC9J2V0W" localSheetId="17" hidden="1">'[3]AMI P &amp; L'!#REF!</definedName>
    <definedName name="BExKPLQJX0HJ8OTXBXH9IC9J2V0W" localSheetId="6" hidden="1">'[3]AMI P &amp; L'!#REF!</definedName>
    <definedName name="BExKPLQJX0HJ8OTXBXH9IC9J2V0W" localSheetId="1" hidden="1">'[3]AMI P &amp; L'!#REF!</definedName>
    <definedName name="BExKPLQJX0HJ8OTXBXH9IC9J2V0W" localSheetId="12" hidden="1">'[3]AMI P &amp; L'!#REF!</definedName>
    <definedName name="BExKPLQJX0HJ8OTXBXH9IC9J2V0W" localSheetId="4" hidden="1">'[3]AMI P &amp; L'!#REF!</definedName>
    <definedName name="BExKPLQJX0HJ8OTXBXH9IC9J2V0W" localSheetId="13" hidden="1">'[3]AMI P &amp; L'!#REF!</definedName>
    <definedName name="BExKPLQJX0HJ8OTXBXH9IC9J2V0W" localSheetId="18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OA7KQEO5H53FUG2NPXVNY9Z" hidden="1">'[4]Bud Mth'!$L$6:$M$11</definedName>
    <definedName name="BExKPWZ3MV9AIHWS8PFU742XQN0T" localSheetId="3" hidden="1">#REF!</definedName>
    <definedName name="BExKPWZ3MV9AIHWS8PFU742XQN0T" localSheetId="10" hidden="1">#REF!</definedName>
    <definedName name="BExKPWZ3MV9AIHWS8PFU742XQN0T" localSheetId="9" hidden="1">#REF!</definedName>
    <definedName name="BExKPWZ3MV9AIHWS8PFU742XQN0T" localSheetId="14" hidden="1">#REF!</definedName>
    <definedName name="BExKPWZ3MV9AIHWS8PFU742XQN0T" localSheetId="16" hidden="1">#REF!</definedName>
    <definedName name="BExKPWZ3MV9AIHWS8PFU742XQN0T" localSheetId="5" hidden="1">#REF!</definedName>
    <definedName name="BExKPWZ3MV9AIHWS8PFU742XQN0T" localSheetId="8" hidden="1">#REF!</definedName>
    <definedName name="BExKPWZ3MV9AIHWS8PFU742XQN0T" localSheetId="17" hidden="1">#REF!</definedName>
    <definedName name="BExKPWZ3MV9AIHWS8PFU742XQN0T" localSheetId="6" hidden="1">#REF!</definedName>
    <definedName name="BExKPWZ3MV9AIHWS8PFU742XQN0T" localSheetId="1" hidden="1">#REF!</definedName>
    <definedName name="BExKPWZ3MV9AIHWS8PFU742XQN0T" localSheetId="12" hidden="1">#REF!</definedName>
    <definedName name="BExKPWZ3MV9AIHWS8PFU742XQN0T" localSheetId="4" hidden="1">#REF!</definedName>
    <definedName name="BExKPWZ3MV9AIHWS8PFU742XQN0T" localSheetId="13" hidden="1">#REF!</definedName>
    <definedName name="BExKPWZ3MV9AIHWS8PFU742XQN0T" localSheetId="18" hidden="1">#REF!</definedName>
    <definedName name="BExKPWZ3MV9AIHWS8PFU742XQN0T" hidden="1">#REF!</definedName>
    <definedName name="BExKPX9VZ1J5021Q98K60HMPJU58" hidden="1">'[2]Reco Sheet for Fcast'!$G$2</definedName>
    <definedName name="BExKQJGAAWNM3NT19E9I0CQDBTU0" localSheetId="3" hidden="1">'[3]AMI P &amp; L'!#REF!</definedName>
    <definedName name="BExKQJGAAWNM3NT19E9I0CQDBTU0" localSheetId="10" hidden="1">'[3]AMI P &amp; L'!#REF!</definedName>
    <definedName name="BExKQJGAAWNM3NT19E9I0CQDBTU0" localSheetId="9" hidden="1">'[3]AMI P &amp; L'!#REF!</definedName>
    <definedName name="BExKQJGAAWNM3NT19E9I0CQDBTU0" localSheetId="14" hidden="1">'[3]AMI P &amp; L'!#REF!</definedName>
    <definedName name="BExKQJGAAWNM3NT19E9I0CQDBTU0" localSheetId="16" hidden="1">'[3]AMI P &amp; L'!#REF!</definedName>
    <definedName name="BExKQJGAAWNM3NT19E9I0CQDBTU0" localSheetId="5" hidden="1">'[3]AMI P &amp; L'!#REF!</definedName>
    <definedName name="BExKQJGAAWNM3NT19E9I0CQDBTU0" localSheetId="8" hidden="1">'[3]AMI P &amp; L'!#REF!</definedName>
    <definedName name="BExKQJGAAWNM3NT19E9I0CQDBTU0" localSheetId="17" hidden="1">'[3]AMI P &amp; L'!#REF!</definedName>
    <definedName name="BExKQJGAAWNM3NT19E9I0CQDBTU0" localSheetId="6" hidden="1">'[3]AMI P &amp; L'!#REF!</definedName>
    <definedName name="BExKQJGAAWNM3NT19E9I0CQDBTU0" localSheetId="1" hidden="1">'[3]AMI P &amp; L'!#REF!</definedName>
    <definedName name="BExKQJGAAWNM3NT19E9I0CQDBTU0" localSheetId="12" hidden="1">'[3]AMI P &amp; L'!#REF!</definedName>
    <definedName name="BExKQJGAAWNM3NT19E9I0CQDBTU0" localSheetId="4" hidden="1">'[3]AMI P &amp; L'!#REF!</definedName>
    <definedName name="BExKQJGAAWNM3NT19E9I0CQDBTU0" localSheetId="13" hidden="1">'[3]AMI P &amp; L'!#REF!</definedName>
    <definedName name="BExKQJGAAWNM3NT19E9I0CQDBTU0" localSheetId="18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PLDXXZOE89AAUX3S6BSJMIK" localSheetId="3" hidden="1">#REF!</definedName>
    <definedName name="BExKQPLDXXZOE89AAUX3S6BSJMIK" localSheetId="10" hidden="1">#REF!</definedName>
    <definedName name="BExKQPLDXXZOE89AAUX3S6BSJMIK" localSheetId="9" hidden="1">#REF!</definedName>
    <definedName name="BExKQPLDXXZOE89AAUX3S6BSJMIK" localSheetId="14" hidden="1">#REF!</definedName>
    <definedName name="BExKQPLDXXZOE89AAUX3S6BSJMIK" localSheetId="16" hidden="1">#REF!</definedName>
    <definedName name="BExKQPLDXXZOE89AAUX3S6BSJMIK" localSheetId="5" hidden="1">#REF!</definedName>
    <definedName name="BExKQPLDXXZOE89AAUX3S6BSJMIK" localSheetId="8" hidden="1">#REF!</definedName>
    <definedName name="BExKQPLDXXZOE89AAUX3S6BSJMIK" localSheetId="17" hidden="1">#REF!</definedName>
    <definedName name="BExKQPLDXXZOE89AAUX3S6BSJMIK" localSheetId="6" hidden="1">#REF!</definedName>
    <definedName name="BExKQPLDXXZOE89AAUX3S6BSJMIK" localSheetId="1" hidden="1">#REF!</definedName>
    <definedName name="BExKQPLDXXZOE89AAUX3S6BSJMIK" localSheetId="12" hidden="1">#REF!</definedName>
    <definedName name="BExKQPLDXXZOE89AAUX3S6BSJMIK" localSheetId="4" hidden="1">#REF!</definedName>
    <definedName name="BExKQPLDXXZOE89AAUX3S6BSJMIK" localSheetId="13" hidden="1">#REF!</definedName>
    <definedName name="BExKQPLDXXZOE89AAUX3S6BSJMIK" localSheetId="18" hidden="1">#REF!</definedName>
    <definedName name="BExKQPLDXXZOE89AAUX3S6BSJMIK" hidden="1">#REF!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CO7LYZM5H2ESGUGVF5TQICB" localSheetId="3" hidden="1">#REF!</definedName>
    <definedName name="BExKRCO7LYZM5H2ESGUGVF5TQICB" localSheetId="10" hidden="1">#REF!</definedName>
    <definedName name="BExKRCO7LYZM5H2ESGUGVF5TQICB" localSheetId="9" hidden="1">#REF!</definedName>
    <definedName name="BExKRCO7LYZM5H2ESGUGVF5TQICB" localSheetId="14" hidden="1">#REF!</definedName>
    <definedName name="BExKRCO7LYZM5H2ESGUGVF5TQICB" localSheetId="16" hidden="1">#REF!</definedName>
    <definedName name="BExKRCO7LYZM5H2ESGUGVF5TQICB" localSheetId="5" hidden="1">#REF!</definedName>
    <definedName name="BExKRCO7LYZM5H2ESGUGVF5TQICB" localSheetId="8" hidden="1">#REF!</definedName>
    <definedName name="BExKRCO7LYZM5H2ESGUGVF5TQICB" localSheetId="17" hidden="1">#REF!</definedName>
    <definedName name="BExKRCO7LYZM5H2ESGUGVF5TQICB" localSheetId="6" hidden="1">#REF!</definedName>
    <definedName name="BExKRCO7LYZM5H2ESGUGVF5TQICB" localSheetId="1" hidden="1">#REF!</definedName>
    <definedName name="BExKRCO7LYZM5H2ESGUGVF5TQICB" localSheetId="12" hidden="1">#REF!</definedName>
    <definedName name="BExKRCO7LYZM5H2ESGUGVF5TQICB" localSheetId="4" hidden="1">#REF!</definedName>
    <definedName name="BExKRCO7LYZM5H2ESGUGVF5TQICB" localSheetId="13" hidden="1">#REF!</definedName>
    <definedName name="BExKRCO7LYZM5H2ESGUGVF5TQICB" localSheetId="18" hidden="1">#REF!</definedName>
    <definedName name="BExKRCO7LYZM5H2ESGUGVF5TQICB" hidden="1">#REF!</definedName>
    <definedName name="BExKRKRIT575GO53KC15JKG2VLFG" hidden="1">'[4]Bud Mth'!$I$11:$J$11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ADYTB6EPXXFJGZAKEX6H5LW" localSheetId="3" hidden="1">#REF!</definedName>
    <definedName name="BExKSADYTB6EPXXFJGZAKEX6H5LW" localSheetId="10" hidden="1">#REF!</definedName>
    <definedName name="BExKSADYTB6EPXXFJGZAKEX6H5LW" localSheetId="9" hidden="1">#REF!</definedName>
    <definedName name="BExKSADYTB6EPXXFJGZAKEX6H5LW" localSheetId="14" hidden="1">#REF!</definedName>
    <definedName name="BExKSADYTB6EPXXFJGZAKEX6H5LW" localSheetId="16" hidden="1">#REF!</definedName>
    <definedName name="BExKSADYTB6EPXXFJGZAKEX6H5LW" localSheetId="5" hidden="1">#REF!</definedName>
    <definedName name="BExKSADYTB6EPXXFJGZAKEX6H5LW" localSheetId="8" hidden="1">#REF!</definedName>
    <definedName name="BExKSADYTB6EPXXFJGZAKEX6H5LW" localSheetId="17" hidden="1">#REF!</definedName>
    <definedName name="BExKSADYTB6EPXXFJGZAKEX6H5LW" localSheetId="6" hidden="1">#REF!</definedName>
    <definedName name="BExKSADYTB6EPXXFJGZAKEX6H5LW" localSheetId="1" hidden="1">#REF!</definedName>
    <definedName name="BExKSADYTB6EPXXFJGZAKEX6H5LW" localSheetId="12" hidden="1">#REF!</definedName>
    <definedName name="BExKSADYTB6EPXXFJGZAKEX6H5LW" localSheetId="4" hidden="1">#REF!</definedName>
    <definedName name="BExKSADYTB6EPXXFJGZAKEX6H5LW" localSheetId="13" hidden="1">#REF!</definedName>
    <definedName name="BExKSADYTB6EPXXFJGZAKEX6H5LW" localSheetId="18" hidden="1">#REF!</definedName>
    <definedName name="BExKSADYTB6EPXXFJGZAKEX6H5LW" hidden="1">#REF!</definedName>
    <definedName name="BExKSFMOMSZYDE0WNC94F40S6636" hidden="1">'[2]Reco Sheet for Fcast'!$F$10:$G$10</definedName>
    <definedName name="BExKSHQ9K79S8KYUWIV5M5LAHHF1" hidden="1">'[2]Reco Sheet for Fcast'!$I$9:$J$9</definedName>
    <definedName name="BExKSJIZIOQBVTEHBIN269MXJSLL" localSheetId="3" hidden="1">#REF!</definedName>
    <definedName name="BExKSJIZIOQBVTEHBIN269MXJSLL" localSheetId="10" hidden="1">#REF!</definedName>
    <definedName name="BExKSJIZIOQBVTEHBIN269MXJSLL" localSheetId="9" hidden="1">#REF!</definedName>
    <definedName name="BExKSJIZIOQBVTEHBIN269MXJSLL" localSheetId="14" hidden="1">#REF!</definedName>
    <definedName name="BExKSJIZIOQBVTEHBIN269MXJSLL" localSheetId="16" hidden="1">#REF!</definedName>
    <definedName name="BExKSJIZIOQBVTEHBIN269MXJSLL" localSheetId="5" hidden="1">#REF!</definedName>
    <definedName name="BExKSJIZIOQBVTEHBIN269MXJSLL" localSheetId="8" hidden="1">#REF!</definedName>
    <definedName name="BExKSJIZIOQBVTEHBIN269MXJSLL" localSheetId="17" hidden="1">#REF!</definedName>
    <definedName name="BExKSJIZIOQBVTEHBIN269MXJSLL" localSheetId="6" hidden="1">#REF!</definedName>
    <definedName name="BExKSJIZIOQBVTEHBIN269MXJSLL" localSheetId="1" hidden="1">#REF!</definedName>
    <definedName name="BExKSJIZIOQBVTEHBIN269MXJSLL" localSheetId="12" hidden="1">#REF!</definedName>
    <definedName name="BExKSJIZIOQBVTEHBIN269MXJSLL" localSheetId="4" hidden="1">#REF!</definedName>
    <definedName name="BExKSJIZIOQBVTEHBIN269MXJSLL" localSheetId="13" hidden="1">#REF!</definedName>
    <definedName name="BExKSJIZIOQBVTEHBIN269MXJSLL" localSheetId="18" hidden="1">#REF!</definedName>
    <definedName name="BExKSJIZIOQBVTEHBIN269MXJSLL" hidden="1">#REF!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ANIAETULCMHDF2ZODPC0VO9" localSheetId="3" hidden="1">'[5]Capital orders'!#REF!</definedName>
    <definedName name="BExKTANIAETULCMHDF2ZODPC0VO9" localSheetId="10" hidden="1">'[5]Capital orders'!#REF!</definedName>
    <definedName name="BExKTANIAETULCMHDF2ZODPC0VO9" localSheetId="9" hidden="1">'[5]Capital orders'!#REF!</definedName>
    <definedName name="BExKTANIAETULCMHDF2ZODPC0VO9" localSheetId="14" hidden="1">'[5]Capital orders'!#REF!</definedName>
    <definedName name="BExKTANIAETULCMHDF2ZODPC0VO9" localSheetId="16" hidden="1">'[5]Capital orders'!#REF!</definedName>
    <definedName name="BExKTANIAETULCMHDF2ZODPC0VO9" localSheetId="5" hidden="1">'[5]Capital orders'!#REF!</definedName>
    <definedName name="BExKTANIAETULCMHDF2ZODPC0VO9" localSheetId="8" hidden="1">'[5]Capital orders'!#REF!</definedName>
    <definedName name="BExKTANIAETULCMHDF2ZODPC0VO9" localSheetId="17" hidden="1">'[5]Capital orders'!#REF!</definedName>
    <definedName name="BExKTANIAETULCMHDF2ZODPC0VO9" localSheetId="6" hidden="1">'[5]Capital orders'!#REF!</definedName>
    <definedName name="BExKTANIAETULCMHDF2ZODPC0VO9" localSheetId="1" hidden="1">'[5]Capital orders'!#REF!</definedName>
    <definedName name="BExKTANIAETULCMHDF2ZODPC0VO9" localSheetId="12" hidden="1">'[5]Capital orders'!#REF!</definedName>
    <definedName name="BExKTANIAETULCMHDF2ZODPC0VO9" localSheetId="4" hidden="1">'[5]Capital orders'!#REF!</definedName>
    <definedName name="BExKTANIAETULCMHDF2ZODPC0VO9" localSheetId="13" hidden="1">'[5]Capital orders'!#REF!</definedName>
    <definedName name="BExKTANIAETULCMHDF2ZODPC0VO9" localSheetId="18" hidden="1">'[5]Capital orders'!#REF!</definedName>
    <definedName name="BExKTANIAETULCMHDF2ZODPC0VO9" hidden="1">'[5]Capital orders'!#REF!</definedName>
    <definedName name="BExKTQZGN8GI3XGSEXMPCCA3S19H" hidden="1">'[2]Reco Sheet for Fcast'!$F$9:$G$9</definedName>
    <definedName name="BExKTUKYYU0F6TUW1RXV24LRAZFE" hidden="1">'[2]Reco Sheet for Fcast'!$I$11:$J$11</definedName>
    <definedName name="BExKTZIWB189ZS2J613U4KZO1QG6" localSheetId="3" hidden="1">'[5]Capital orders'!#REF!</definedName>
    <definedName name="BExKTZIWB189ZS2J613U4KZO1QG6" localSheetId="10" hidden="1">'[5]Capital orders'!#REF!</definedName>
    <definedName name="BExKTZIWB189ZS2J613U4KZO1QG6" localSheetId="9" hidden="1">'[5]Capital orders'!#REF!</definedName>
    <definedName name="BExKTZIWB189ZS2J613U4KZO1QG6" localSheetId="14" hidden="1">'[5]Capital orders'!#REF!</definedName>
    <definedName name="BExKTZIWB189ZS2J613U4KZO1QG6" localSheetId="16" hidden="1">'[5]Capital orders'!#REF!</definedName>
    <definedName name="BExKTZIWB189ZS2J613U4KZO1QG6" localSheetId="5" hidden="1">'[5]Capital orders'!#REF!</definedName>
    <definedName name="BExKTZIWB189ZS2J613U4KZO1QG6" localSheetId="8" hidden="1">'[5]Capital orders'!#REF!</definedName>
    <definedName name="BExKTZIWB189ZS2J613U4KZO1QG6" localSheetId="17" hidden="1">'[5]Capital orders'!#REF!</definedName>
    <definedName name="BExKTZIWB189ZS2J613U4KZO1QG6" localSheetId="6" hidden="1">'[5]Capital orders'!#REF!</definedName>
    <definedName name="BExKTZIWB189ZS2J613U4KZO1QG6" localSheetId="1" hidden="1">'[5]Capital orders'!#REF!</definedName>
    <definedName name="BExKTZIWB189ZS2J613U4KZO1QG6" localSheetId="12" hidden="1">'[5]Capital orders'!#REF!</definedName>
    <definedName name="BExKTZIWB189ZS2J613U4KZO1QG6" localSheetId="4" hidden="1">'[5]Capital orders'!#REF!</definedName>
    <definedName name="BExKTZIWB189ZS2J613U4KZO1QG6" localSheetId="13" hidden="1">'[5]Capital orders'!#REF!</definedName>
    <definedName name="BExKTZIWB189ZS2J613U4KZO1QG6" localSheetId="18" hidden="1">'[5]Capital orders'!#REF!</definedName>
    <definedName name="BExKTZIWB189ZS2J613U4KZO1QG6" hidden="1">'[5]Capital orders'!#REF!</definedName>
    <definedName name="BExKU3FBLHQBIUTN6XEZW5GC9OG1" hidden="1">'[2]Reco Sheet for Fcast'!$F$7:$G$7</definedName>
    <definedName name="BExKU6PVEJJWP8VRA5YJY2K0HNEG" localSheetId="3" hidden="1">#REF!</definedName>
    <definedName name="BExKU6PVEJJWP8VRA5YJY2K0HNEG" localSheetId="10" hidden="1">#REF!</definedName>
    <definedName name="BExKU6PVEJJWP8VRA5YJY2K0HNEG" localSheetId="9" hidden="1">#REF!</definedName>
    <definedName name="BExKU6PVEJJWP8VRA5YJY2K0HNEG" localSheetId="14" hidden="1">#REF!</definedName>
    <definedName name="BExKU6PVEJJWP8VRA5YJY2K0HNEG" localSheetId="16" hidden="1">#REF!</definedName>
    <definedName name="BExKU6PVEJJWP8VRA5YJY2K0HNEG" localSheetId="5" hidden="1">#REF!</definedName>
    <definedName name="BExKU6PVEJJWP8VRA5YJY2K0HNEG" localSheetId="8" hidden="1">#REF!</definedName>
    <definedName name="BExKU6PVEJJWP8VRA5YJY2K0HNEG" localSheetId="17" hidden="1">#REF!</definedName>
    <definedName name="BExKU6PVEJJWP8VRA5YJY2K0HNEG" localSheetId="6" hidden="1">#REF!</definedName>
    <definedName name="BExKU6PVEJJWP8VRA5YJY2K0HNEG" localSheetId="1" hidden="1">#REF!</definedName>
    <definedName name="BExKU6PVEJJWP8VRA5YJY2K0HNEG" localSheetId="12" hidden="1">#REF!</definedName>
    <definedName name="BExKU6PVEJJWP8VRA5YJY2K0HNEG" localSheetId="4" hidden="1">#REF!</definedName>
    <definedName name="BExKU6PVEJJWP8VRA5YJY2K0HNEG" localSheetId="13" hidden="1">#REF!</definedName>
    <definedName name="BExKU6PVEJJWP8VRA5YJY2K0HNEG" localSheetId="18" hidden="1">#REF!</definedName>
    <definedName name="BExKU6PVEJJWP8VRA5YJY2K0HNEG" hidden="1">#REF!</definedName>
    <definedName name="BExKU82I99FEUIZLODXJDOJC96CQ" hidden="1">'[2]Reco Sheet for Fcast'!$F$10:$G$10</definedName>
    <definedName name="BExKUD0FMBF362EUFCQISBRY7WZ0" localSheetId="3" hidden="1">'[5]Capital orders'!#REF!</definedName>
    <definedName name="BExKUD0FMBF362EUFCQISBRY7WZ0" localSheetId="10" hidden="1">'[5]Capital orders'!#REF!</definedName>
    <definedName name="BExKUD0FMBF362EUFCQISBRY7WZ0" localSheetId="9" hidden="1">'[5]Capital orders'!#REF!</definedName>
    <definedName name="BExKUD0FMBF362EUFCQISBRY7WZ0" localSheetId="14" hidden="1">'[5]Capital orders'!#REF!</definedName>
    <definedName name="BExKUD0FMBF362EUFCQISBRY7WZ0" localSheetId="16" hidden="1">'[5]Capital orders'!#REF!</definedName>
    <definedName name="BExKUD0FMBF362EUFCQISBRY7WZ0" localSheetId="5" hidden="1">'[5]Capital orders'!#REF!</definedName>
    <definedName name="BExKUD0FMBF362EUFCQISBRY7WZ0" localSheetId="8" hidden="1">'[5]Capital orders'!#REF!</definedName>
    <definedName name="BExKUD0FMBF362EUFCQISBRY7WZ0" localSheetId="17" hidden="1">'[5]Capital orders'!#REF!</definedName>
    <definedName name="BExKUD0FMBF362EUFCQISBRY7WZ0" localSheetId="6" hidden="1">'[5]Capital orders'!#REF!</definedName>
    <definedName name="BExKUD0FMBF362EUFCQISBRY7WZ0" localSheetId="1" hidden="1">'[5]Capital orders'!#REF!</definedName>
    <definedName name="BExKUD0FMBF362EUFCQISBRY7WZ0" localSheetId="12" hidden="1">'[5]Capital orders'!#REF!</definedName>
    <definedName name="BExKUD0FMBF362EUFCQISBRY7WZ0" localSheetId="4" hidden="1">'[5]Capital orders'!#REF!</definedName>
    <definedName name="BExKUD0FMBF362EUFCQISBRY7WZ0" localSheetId="13" hidden="1">'[5]Capital orders'!#REF!</definedName>
    <definedName name="BExKUD0FMBF362EUFCQISBRY7WZ0" localSheetId="18" hidden="1">'[5]Capital orders'!#REF!</definedName>
    <definedName name="BExKUD0FMBF362EUFCQISBRY7WZ0" hidden="1">'[5]Capital orders'!#REF!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3" hidden="1">'[3]AMI P &amp; L'!#REF!</definedName>
    <definedName name="BExKVFZ3ZZGIC1QI8XN6BYFWN0ZY" localSheetId="10" hidden="1">'[3]AMI P &amp; L'!#REF!</definedName>
    <definedName name="BExKVFZ3ZZGIC1QI8XN6BYFWN0ZY" localSheetId="9" hidden="1">'[3]AMI P &amp; L'!#REF!</definedName>
    <definedName name="BExKVFZ3ZZGIC1QI8XN6BYFWN0ZY" localSheetId="14" hidden="1">'[3]AMI P &amp; L'!#REF!</definedName>
    <definedName name="BExKVFZ3ZZGIC1QI8XN6BYFWN0ZY" localSheetId="16" hidden="1">'[3]AMI P &amp; L'!#REF!</definedName>
    <definedName name="BExKVFZ3ZZGIC1QI8XN6BYFWN0ZY" localSheetId="5" hidden="1">'[3]AMI P &amp; L'!#REF!</definedName>
    <definedName name="BExKVFZ3ZZGIC1QI8XN6BYFWN0ZY" localSheetId="8" hidden="1">'[3]AMI P &amp; L'!#REF!</definedName>
    <definedName name="BExKVFZ3ZZGIC1QI8XN6BYFWN0ZY" localSheetId="17" hidden="1">'[3]AMI P &amp; L'!#REF!</definedName>
    <definedName name="BExKVFZ3ZZGIC1QI8XN6BYFWN0ZY" localSheetId="6" hidden="1">'[3]AMI P &amp; L'!#REF!</definedName>
    <definedName name="BExKVFZ3ZZGIC1QI8XN6BYFWN0ZY" localSheetId="1" hidden="1">'[3]AMI P &amp; L'!#REF!</definedName>
    <definedName name="BExKVFZ3ZZGIC1QI8XN6BYFWN0ZY" localSheetId="12" hidden="1">'[3]AMI P &amp; L'!#REF!</definedName>
    <definedName name="BExKVFZ3ZZGIC1QI8XN6BYFWN0ZY" localSheetId="4" hidden="1">'[3]AMI P &amp; L'!#REF!</definedName>
    <definedName name="BExKVFZ3ZZGIC1QI8XN6BYFWN0ZY" localSheetId="13" hidden="1">'[3]AMI P &amp; L'!#REF!</definedName>
    <definedName name="BExKVFZ3ZZGIC1QI8XN6BYFWN0ZY" localSheetId="18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VZR7CUPJCB2M8WO0J2ESDEUX" hidden="1">'[4]Bud Mth'!$F$7:$G$7</definedName>
    <definedName name="BExKW0CSH7DA02YSNV64PSEIXB2P" hidden="1">'[2]Reco Sheet for Fcast'!$I$11:$J$11</definedName>
    <definedName name="BExKWG8MR20O13C3YSUIHBD2BWQ2" localSheetId="3" hidden="1">#REF!</definedName>
    <definedName name="BExKWG8MR20O13C3YSUIHBD2BWQ2" localSheetId="10" hidden="1">#REF!</definedName>
    <definedName name="BExKWG8MR20O13C3YSUIHBD2BWQ2" localSheetId="9" hidden="1">#REF!</definedName>
    <definedName name="BExKWG8MR20O13C3YSUIHBD2BWQ2" localSheetId="14" hidden="1">#REF!</definedName>
    <definedName name="BExKWG8MR20O13C3YSUIHBD2BWQ2" localSheetId="16" hidden="1">#REF!</definedName>
    <definedName name="BExKWG8MR20O13C3YSUIHBD2BWQ2" localSheetId="5" hidden="1">#REF!</definedName>
    <definedName name="BExKWG8MR20O13C3YSUIHBD2BWQ2" localSheetId="8" hidden="1">#REF!</definedName>
    <definedName name="BExKWG8MR20O13C3YSUIHBD2BWQ2" localSheetId="17" hidden="1">#REF!</definedName>
    <definedName name="BExKWG8MR20O13C3YSUIHBD2BWQ2" localSheetId="6" hidden="1">#REF!</definedName>
    <definedName name="BExKWG8MR20O13C3YSUIHBD2BWQ2" localSheetId="1" hidden="1">#REF!</definedName>
    <definedName name="BExKWG8MR20O13C3YSUIHBD2BWQ2" localSheetId="12" hidden="1">#REF!</definedName>
    <definedName name="BExKWG8MR20O13C3YSUIHBD2BWQ2" localSheetId="4" hidden="1">#REF!</definedName>
    <definedName name="BExKWG8MR20O13C3YSUIHBD2BWQ2" localSheetId="13" hidden="1">#REF!</definedName>
    <definedName name="BExKWG8MR20O13C3YSUIHBD2BWQ2" localSheetId="18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3" hidden="1">'[3]AMI P &amp; L'!#REF!</definedName>
    <definedName name="BExM9OG182RP30MY23PG49LVPZ1C" localSheetId="10" hidden="1">'[3]AMI P &amp; L'!#REF!</definedName>
    <definedName name="BExM9OG182RP30MY23PG49LVPZ1C" localSheetId="9" hidden="1">'[3]AMI P &amp; L'!#REF!</definedName>
    <definedName name="BExM9OG182RP30MY23PG49LVPZ1C" localSheetId="14" hidden="1">'[3]AMI P &amp; L'!#REF!</definedName>
    <definedName name="BExM9OG182RP30MY23PG49LVPZ1C" localSheetId="16" hidden="1">'[3]AMI P &amp; L'!#REF!</definedName>
    <definedName name="BExM9OG182RP30MY23PG49LVPZ1C" localSheetId="5" hidden="1">'[3]AMI P &amp; L'!#REF!</definedName>
    <definedName name="BExM9OG182RP30MY23PG49LVPZ1C" localSheetId="8" hidden="1">'[3]AMI P &amp; L'!#REF!</definedName>
    <definedName name="BExM9OG182RP30MY23PG49LVPZ1C" localSheetId="17" hidden="1">'[3]AMI P &amp; L'!#REF!</definedName>
    <definedName name="BExM9OG182RP30MY23PG49LVPZ1C" localSheetId="6" hidden="1">'[3]AMI P &amp; L'!#REF!</definedName>
    <definedName name="BExM9OG182RP30MY23PG49LVPZ1C" localSheetId="1" hidden="1">'[3]AMI P &amp; L'!#REF!</definedName>
    <definedName name="BExM9OG182RP30MY23PG49LVPZ1C" localSheetId="12" hidden="1">'[3]AMI P &amp; L'!#REF!</definedName>
    <definedName name="BExM9OG182RP30MY23PG49LVPZ1C" localSheetId="4" hidden="1">'[3]AMI P &amp; L'!#REF!</definedName>
    <definedName name="BExM9OG182RP30MY23PG49LVPZ1C" localSheetId="13" hidden="1">'[3]AMI P &amp; L'!#REF!</definedName>
    <definedName name="BExM9OG182RP30MY23PG49LVPZ1C" localSheetId="18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3" hidden="1">'[3]AMI P &amp; L'!#REF!</definedName>
    <definedName name="BExMALEWFUEM8Y686IT03ECURUBR" localSheetId="10" hidden="1">'[3]AMI P &amp; L'!#REF!</definedName>
    <definedName name="BExMALEWFUEM8Y686IT03ECURUBR" localSheetId="9" hidden="1">'[3]AMI P &amp; L'!#REF!</definedName>
    <definedName name="BExMALEWFUEM8Y686IT03ECURUBR" localSheetId="14" hidden="1">'[3]AMI P &amp; L'!#REF!</definedName>
    <definedName name="BExMALEWFUEM8Y686IT03ECURUBR" localSheetId="16" hidden="1">'[3]AMI P &amp; L'!#REF!</definedName>
    <definedName name="BExMALEWFUEM8Y686IT03ECURUBR" localSheetId="5" hidden="1">'[3]AMI P &amp; L'!#REF!</definedName>
    <definedName name="BExMALEWFUEM8Y686IT03ECURUBR" localSheetId="8" hidden="1">'[3]AMI P &amp; L'!#REF!</definedName>
    <definedName name="BExMALEWFUEM8Y686IT03ECURUBR" localSheetId="17" hidden="1">'[3]AMI P &amp; L'!#REF!</definedName>
    <definedName name="BExMALEWFUEM8Y686IT03ECURUBR" localSheetId="6" hidden="1">'[3]AMI P &amp; L'!#REF!</definedName>
    <definedName name="BExMALEWFUEM8Y686IT03ECURUBR" localSheetId="1" hidden="1">'[3]AMI P &amp; L'!#REF!</definedName>
    <definedName name="BExMALEWFUEM8Y686IT03ECURUBR" localSheetId="12" hidden="1">'[3]AMI P &amp; L'!#REF!</definedName>
    <definedName name="BExMALEWFUEM8Y686IT03ECURUBR" localSheetId="4" hidden="1">'[3]AMI P &amp; L'!#REF!</definedName>
    <definedName name="BExMALEWFUEM8Y686IT03ECURUBR" localSheetId="13" hidden="1">'[3]AMI P &amp; L'!#REF!</definedName>
    <definedName name="BExMALEWFUEM8Y686IT03ECURUBR" localSheetId="18" hidden="1">'[3]AMI P &amp; L'!#REF!</definedName>
    <definedName name="BExMALEWFUEM8Y686IT03ECURUBR" hidden="1">'[3]AMI P &amp; L'!#REF!</definedName>
    <definedName name="BExMAPLZ9E24DON7Y8H2T6MQ1B5K" localSheetId="3" hidden="1">#REF!</definedName>
    <definedName name="BExMAPLZ9E24DON7Y8H2T6MQ1B5K" localSheetId="10" hidden="1">#REF!</definedName>
    <definedName name="BExMAPLZ9E24DON7Y8H2T6MQ1B5K" localSheetId="9" hidden="1">#REF!</definedName>
    <definedName name="BExMAPLZ9E24DON7Y8H2T6MQ1B5K" localSheetId="14" hidden="1">#REF!</definedName>
    <definedName name="BExMAPLZ9E24DON7Y8H2T6MQ1B5K" localSheetId="16" hidden="1">#REF!</definedName>
    <definedName name="BExMAPLZ9E24DON7Y8H2T6MQ1B5K" localSheetId="5" hidden="1">#REF!</definedName>
    <definedName name="BExMAPLZ9E24DON7Y8H2T6MQ1B5K" localSheetId="8" hidden="1">#REF!</definedName>
    <definedName name="BExMAPLZ9E24DON7Y8H2T6MQ1B5K" localSheetId="17" hidden="1">#REF!</definedName>
    <definedName name="BExMAPLZ9E24DON7Y8H2T6MQ1B5K" localSheetId="6" hidden="1">#REF!</definedName>
    <definedName name="BExMAPLZ9E24DON7Y8H2T6MQ1B5K" localSheetId="1" hidden="1">#REF!</definedName>
    <definedName name="BExMAPLZ9E24DON7Y8H2T6MQ1B5K" localSheetId="12" hidden="1">#REF!</definedName>
    <definedName name="BExMAPLZ9E24DON7Y8H2T6MQ1B5K" localSheetId="4" hidden="1">#REF!</definedName>
    <definedName name="BExMAPLZ9E24DON7Y8H2T6MQ1B5K" localSheetId="13" hidden="1">#REF!</definedName>
    <definedName name="BExMAPLZ9E24DON7Y8H2T6MQ1B5K" localSheetId="18" hidden="1">#REF!</definedName>
    <definedName name="BExMAPLZ9E24DON7Y8H2T6MQ1B5K" hidden="1">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Q6BB79Y1S1EZ4BOZ527ZH47" localSheetId="3" hidden="1">#REF!</definedName>
    <definedName name="BExMBQ6BB79Y1S1EZ4BOZ527ZH47" localSheetId="10" hidden="1">#REF!</definedName>
    <definedName name="BExMBQ6BB79Y1S1EZ4BOZ527ZH47" localSheetId="9" hidden="1">#REF!</definedName>
    <definedName name="BExMBQ6BB79Y1S1EZ4BOZ527ZH47" localSheetId="14" hidden="1">#REF!</definedName>
    <definedName name="BExMBQ6BB79Y1S1EZ4BOZ527ZH47" localSheetId="16" hidden="1">#REF!</definedName>
    <definedName name="BExMBQ6BB79Y1S1EZ4BOZ527ZH47" localSheetId="5" hidden="1">#REF!</definedName>
    <definedName name="BExMBQ6BB79Y1S1EZ4BOZ527ZH47" localSheetId="8" hidden="1">#REF!</definedName>
    <definedName name="BExMBQ6BB79Y1S1EZ4BOZ527ZH47" localSheetId="17" hidden="1">#REF!</definedName>
    <definedName name="BExMBQ6BB79Y1S1EZ4BOZ527ZH47" localSheetId="6" hidden="1">#REF!</definedName>
    <definedName name="BExMBQ6BB79Y1S1EZ4BOZ527ZH47" localSheetId="1" hidden="1">#REF!</definedName>
    <definedName name="BExMBQ6BB79Y1S1EZ4BOZ527ZH47" localSheetId="12" hidden="1">#REF!</definedName>
    <definedName name="BExMBQ6BB79Y1S1EZ4BOZ527ZH47" localSheetId="4" hidden="1">#REF!</definedName>
    <definedName name="BExMBQ6BB79Y1S1EZ4BOZ527ZH47" localSheetId="13" hidden="1">#REF!</definedName>
    <definedName name="BExMBQ6BB79Y1S1EZ4BOZ527ZH47" localSheetId="18" hidden="1">#REF!</definedName>
    <definedName name="BExMBQ6BB79Y1S1EZ4BOZ527ZH47" hidden="1">#REF!</definedName>
    <definedName name="BExMBTBHSHFUHXZPKH8T1T26W5AQ" hidden="1">'[2]Reco Sheet for Fcast'!$C$15:$D$23</definedName>
    <definedName name="BExMBYPQDG9AYDQ5E8IECVFREPO6" localSheetId="3" hidden="1">'[3]AMI P &amp; L'!#REF!</definedName>
    <definedName name="BExMBYPQDG9AYDQ5E8IECVFREPO6" localSheetId="10" hidden="1">'[3]AMI P &amp; L'!#REF!</definedName>
    <definedName name="BExMBYPQDG9AYDQ5E8IECVFREPO6" localSheetId="9" hidden="1">'[3]AMI P &amp; L'!#REF!</definedName>
    <definedName name="BExMBYPQDG9AYDQ5E8IECVFREPO6" localSheetId="14" hidden="1">'[3]AMI P &amp; L'!#REF!</definedName>
    <definedName name="BExMBYPQDG9AYDQ5E8IECVFREPO6" localSheetId="16" hidden="1">'[3]AMI P &amp; L'!#REF!</definedName>
    <definedName name="BExMBYPQDG9AYDQ5E8IECVFREPO6" localSheetId="5" hidden="1">'[3]AMI P &amp; L'!#REF!</definedName>
    <definedName name="BExMBYPQDG9AYDQ5E8IECVFREPO6" localSheetId="8" hidden="1">'[3]AMI P &amp; L'!#REF!</definedName>
    <definedName name="BExMBYPQDG9AYDQ5E8IECVFREPO6" localSheetId="17" hidden="1">'[3]AMI P &amp; L'!#REF!</definedName>
    <definedName name="BExMBYPQDG9AYDQ5E8IECVFREPO6" localSheetId="6" hidden="1">'[3]AMI P &amp; L'!#REF!</definedName>
    <definedName name="BExMBYPQDG9AYDQ5E8IECVFREPO6" localSheetId="1" hidden="1">'[3]AMI P &amp; L'!#REF!</definedName>
    <definedName name="BExMBYPQDG9AYDQ5E8IECVFREPO6" localSheetId="12" hidden="1">'[3]AMI P &amp; L'!#REF!</definedName>
    <definedName name="BExMBYPQDG9AYDQ5E8IECVFREPO6" localSheetId="4" hidden="1">'[3]AMI P &amp; L'!#REF!</definedName>
    <definedName name="BExMBYPQDG9AYDQ5E8IECVFREPO6" localSheetId="13" hidden="1">'[3]AMI P &amp; L'!#REF!</definedName>
    <definedName name="BExMBYPQDG9AYDQ5E8IECVFREPO6" localSheetId="18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3" hidden="1">'[3]AMI P &amp; L'!#REF!</definedName>
    <definedName name="BExMCA96YR10V72G2R0SCIKPZLIZ" localSheetId="10" hidden="1">'[3]AMI P &amp; L'!#REF!</definedName>
    <definedName name="BExMCA96YR10V72G2R0SCIKPZLIZ" localSheetId="9" hidden="1">'[3]AMI P &amp; L'!#REF!</definedName>
    <definedName name="BExMCA96YR10V72G2R0SCIKPZLIZ" localSheetId="14" hidden="1">'[3]AMI P &amp; L'!#REF!</definedName>
    <definedName name="BExMCA96YR10V72G2R0SCIKPZLIZ" localSheetId="16" hidden="1">'[3]AMI P &amp; L'!#REF!</definedName>
    <definedName name="BExMCA96YR10V72G2R0SCIKPZLIZ" localSheetId="5" hidden="1">'[3]AMI P &amp; L'!#REF!</definedName>
    <definedName name="BExMCA96YR10V72G2R0SCIKPZLIZ" localSheetId="8" hidden="1">'[3]AMI P &amp; L'!#REF!</definedName>
    <definedName name="BExMCA96YR10V72G2R0SCIKPZLIZ" localSheetId="17" hidden="1">'[3]AMI P &amp; L'!#REF!</definedName>
    <definedName name="BExMCA96YR10V72G2R0SCIKPZLIZ" localSheetId="6" hidden="1">'[3]AMI P &amp; L'!#REF!</definedName>
    <definedName name="BExMCA96YR10V72G2R0SCIKPZLIZ" localSheetId="1" hidden="1">'[3]AMI P &amp; L'!#REF!</definedName>
    <definedName name="BExMCA96YR10V72G2R0SCIKPZLIZ" localSheetId="12" hidden="1">'[3]AMI P &amp; L'!#REF!</definedName>
    <definedName name="BExMCA96YR10V72G2R0SCIKPZLIZ" localSheetId="4" hidden="1">'[3]AMI P &amp; L'!#REF!</definedName>
    <definedName name="BExMCA96YR10V72G2R0SCIKPZLIZ" localSheetId="13" hidden="1">'[3]AMI P &amp; L'!#REF!</definedName>
    <definedName name="BExMCA96YR10V72G2R0SCIKPZLIZ" localSheetId="18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3" hidden="1">'[3]AMI P &amp; L'!#REF!</definedName>
    <definedName name="BExMCFSQFSEMPY5IXDIRKZDASDBR" localSheetId="10" hidden="1">'[3]AMI P &amp; L'!#REF!</definedName>
    <definedName name="BExMCFSQFSEMPY5IXDIRKZDASDBR" localSheetId="9" hidden="1">'[3]AMI P &amp; L'!#REF!</definedName>
    <definedName name="BExMCFSQFSEMPY5IXDIRKZDASDBR" localSheetId="14" hidden="1">'[3]AMI P &amp; L'!#REF!</definedName>
    <definedName name="BExMCFSQFSEMPY5IXDIRKZDASDBR" localSheetId="16" hidden="1">'[3]AMI P &amp; L'!#REF!</definedName>
    <definedName name="BExMCFSQFSEMPY5IXDIRKZDASDBR" localSheetId="5" hidden="1">'[3]AMI P &amp; L'!#REF!</definedName>
    <definedName name="BExMCFSQFSEMPY5IXDIRKZDASDBR" localSheetId="8" hidden="1">'[3]AMI P &amp; L'!#REF!</definedName>
    <definedName name="BExMCFSQFSEMPY5IXDIRKZDASDBR" localSheetId="17" hidden="1">'[3]AMI P &amp; L'!#REF!</definedName>
    <definedName name="BExMCFSQFSEMPY5IXDIRKZDASDBR" localSheetId="6" hidden="1">'[3]AMI P &amp; L'!#REF!</definedName>
    <definedName name="BExMCFSQFSEMPY5IXDIRKZDASDBR" localSheetId="1" hidden="1">'[3]AMI P &amp; L'!#REF!</definedName>
    <definedName name="BExMCFSQFSEMPY5IXDIRKZDASDBR" localSheetId="12" hidden="1">'[3]AMI P &amp; L'!#REF!</definedName>
    <definedName name="BExMCFSQFSEMPY5IXDIRKZDASDBR" localSheetId="4" hidden="1">'[3]AMI P &amp; L'!#REF!</definedName>
    <definedName name="BExMCFSQFSEMPY5IXDIRKZDASDBR" localSheetId="13" hidden="1">'[3]AMI P &amp; L'!#REF!</definedName>
    <definedName name="BExMCFSQFSEMPY5IXDIRKZDASDBR" localSheetId="18" hidden="1">'[3]AMI P &amp; L'!#REF!</definedName>
    <definedName name="BExMCFSQFSEMPY5IXDIRKZDASDBR" hidden="1">'[3]AMI P &amp; L'!#REF!</definedName>
    <definedName name="BExMCI726Y7CQ98CFILJNB189OL7" localSheetId="3" hidden="1">#REF!</definedName>
    <definedName name="BExMCI726Y7CQ98CFILJNB189OL7" localSheetId="10" hidden="1">#REF!</definedName>
    <definedName name="BExMCI726Y7CQ98CFILJNB189OL7" localSheetId="9" hidden="1">#REF!</definedName>
    <definedName name="BExMCI726Y7CQ98CFILJNB189OL7" localSheetId="14" hidden="1">#REF!</definedName>
    <definedName name="BExMCI726Y7CQ98CFILJNB189OL7" localSheetId="16" hidden="1">#REF!</definedName>
    <definedName name="BExMCI726Y7CQ98CFILJNB189OL7" localSheetId="5" hidden="1">#REF!</definedName>
    <definedName name="BExMCI726Y7CQ98CFILJNB189OL7" localSheetId="8" hidden="1">#REF!</definedName>
    <definedName name="BExMCI726Y7CQ98CFILJNB189OL7" localSheetId="17" hidden="1">#REF!</definedName>
    <definedName name="BExMCI726Y7CQ98CFILJNB189OL7" localSheetId="6" hidden="1">#REF!</definedName>
    <definedName name="BExMCI726Y7CQ98CFILJNB189OL7" localSheetId="1" hidden="1">#REF!</definedName>
    <definedName name="BExMCI726Y7CQ98CFILJNB189OL7" localSheetId="12" hidden="1">#REF!</definedName>
    <definedName name="BExMCI726Y7CQ98CFILJNB189OL7" localSheetId="4" hidden="1">#REF!</definedName>
    <definedName name="BExMCI726Y7CQ98CFILJNB189OL7" localSheetId="13" hidden="1">#REF!</definedName>
    <definedName name="BExMCI726Y7CQ98CFILJNB189OL7" localSheetId="18" hidden="1">#REF!</definedName>
    <definedName name="BExMCI726Y7CQ98CFILJNB189OL7" hidden="1">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3GYN2LDARCNPWPZAMRBJJI7" localSheetId="3" hidden="1">'[5]Capital orders'!#REF!</definedName>
    <definedName name="BExMD3GYN2LDARCNPWPZAMRBJJI7" localSheetId="10" hidden="1">'[5]Capital orders'!#REF!</definedName>
    <definedName name="BExMD3GYN2LDARCNPWPZAMRBJJI7" localSheetId="9" hidden="1">'[5]Capital orders'!#REF!</definedName>
    <definedName name="BExMD3GYN2LDARCNPWPZAMRBJJI7" localSheetId="14" hidden="1">'[5]Capital orders'!#REF!</definedName>
    <definedName name="BExMD3GYN2LDARCNPWPZAMRBJJI7" localSheetId="16" hidden="1">'[5]Capital orders'!#REF!</definedName>
    <definedName name="BExMD3GYN2LDARCNPWPZAMRBJJI7" localSheetId="5" hidden="1">'[5]Capital orders'!#REF!</definedName>
    <definedName name="BExMD3GYN2LDARCNPWPZAMRBJJI7" localSheetId="8" hidden="1">'[5]Capital orders'!#REF!</definedName>
    <definedName name="BExMD3GYN2LDARCNPWPZAMRBJJI7" localSheetId="17" hidden="1">'[5]Capital orders'!#REF!</definedName>
    <definedName name="BExMD3GYN2LDARCNPWPZAMRBJJI7" localSheetId="6" hidden="1">'[5]Capital orders'!#REF!</definedName>
    <definedName name="BExMD3GYN2LDARCNPWPZAMRBJJI7" localSheetId="1" hidden="1">'[5]Capital orders'!#REF!</definedName>
    <definedName name="BExMD3GYN2LDARCNPWPZAMRBJJI7" localSheetId="12" hidden="1">'[5]Capital orders'!#REF!</definedName>
    <definedName name="BExMD3GYN2LDARCNPWPZAMRBJJI7" localSheetId="4" hidden="1">'[5]Capital orders'!#REF!</definedName>
    <definedName name="BExMD3GYN2LDARCNPWPZAMRBJJI7" localSheetId="13" hidden="1">'[5]Capital orders'!#REF!</definedName>
    <definedName name="BExMD3GYN2LDARCNPWPZAMRBJJI7" localSheetId="18" hidden="1">'[5]Capital orders'!#REF!</definedName>
    <definedName name="BExMD3GYN2LDARCNPWPZAMRBJJI7" hidden="1">'[5]Capital orders'!#REF!</definedName>
    <definedName name="BExMD5F6IAV108XYJLXUO9HD0IT6" hidden="1">'[2]Reco Sheet for Fcast'!$F$10:$G$10</definedName>
    <definedName name="BExMDANV66W9T3XAXID40XFJ0J93" hidden="1">'[2]Reco Sheet for Fcast'!$F$6:$G$6</definedName>
    <definedName name="BExMDB9N9PYO86JHHFQP7ONO2P9B" localSheetId="3" hidden="1">#REF!</definedName>
    <definedName name="BExMDB9N9PYO86JHHFQP7ONO2P9B" localSheetId="10" hidden="1">#REF!</definedName>
    <definedName name="BExMDB9N9PYO86JHHFQP7ONO2P9B" localSheetId="9" hidden="1">#REF!</definedName>
    <definedName name="BExMDB9N9PYO86JHHFQP7ONO2P9B" localSheetId="14" hidden="1">#REF!</definedName>
    <definedName name="BExMDB9N9PYO86JHHFQP7ONO2P9B" localSheetId="16" hidden="1">#REF!</definedName>
    <definedName name="BExMDB9N9PYO86JHHFQP7ONO2P9B" localSheetId="5" hidden="1">#REF!</definedName>
    <definedName name="BExMDB9N9PYO86JHHFQP7ONO2P9B" localSheetId="8" hidden="1">#REF!</definedName>
    <definedName name="BExMDB9N9PYO86JHHFQP7ONO2P9B" localSheetId="17" hidden="1">#REF!</definedName>
    <definedName name="BExMDB9N9PYO86JHHFQP7ONO2P9B" localSheetId="6" hidden="1">#REF!</definedName>
    <definedName name="BExMDB9N9PYO86JHHFQP7ONO2P9B" localSheetId="1" hidden="1">#REF!</definedName>
    <definedName name="BExMDB9N9PYO86JHHFQP7ONO2P9B" localSheetId="12" hidden="1">#REF!</definedName>
    <definedName name="BExMDB9N9PYO86JHHFQP7ONO2P9B" localSheetId="4" hidden="1">#REF!</definedName>
    <definedName name="BExMDB9N9PYO86JHHFQP7ONO2P9B" localSheetId="13" hidden="1">#REF!</definedName>
    <definedName name="BExMDB9N9PYO86JHHFQP7ONO2P9B" localSheetId="18" hidden="1">#REF!</definedName>
    <definedName name="BExMDB9N9PYO86JHHFQP7ONO2P9B" hidden="1">#REF!</definedName>
    <definedName name="BExMDFWS9BJGE5SKB9YDJZR8AV48" hidden="1">'[2]Reco Sheet for Fcast'!$E$1</definedName>
    <definedName name="BExMDGD1KQP7NNR78X2ZX4FCBQ1S" localSheetId="3" hidden="1">'[3]AMI P &amp; L'!#REF!</definedName>
    <definedName name="BExMDGD1KQP7NNR78X2ZX4FCBQ1S" localSheetId="10" hidden="1">'[3]AMI P &amp; L'!#REF!</definedName>
    <definedName name="BExMDGD1KQP7NNR78X2ZX4FCBQ1S" localSheetId="9" hidden="1">'[3]AMI P &amp; L'!#REF!</definedName>
    <definedName name="BExMDGD1KQP7NNR78X2ZX4FCBQ1S" localSheetId="14" hidden="1">'[3]AMI P &amp; L'!#REF!</definedName>
    <definedName name="BExMDGD1KQP7NNR78X2ZX4FCBQ1S" localSheetId="16" hidden="1">'[3]AMI P &amp; L'!#REF!</definedName>
    <definedName name="BExMDGD1KQP7NNR78X2ZX4FCBQ1S" localSheetId="5" hidden="1">'[3]AMI P &amp; L'!#REF!</definedName>
    <definedName name="BExMDGD1KQP7NNR78X2ZX4FCBQ1S" localSheetId="8" hidden="1">'[3]AMI P &amp; L'!#REF!</definedName>
    <definedName name="BExMDGD1KQP7NNR78X2ZX4FCBQ1S" localSheetId="17" hidden="1">'[3]AMI P &amp; L'!#REF!</definedName>
    <definedName name="BExMDGD1KQP7NNR78X2ZX4FCBQ1S" localSheetId="6" hidden="1">'[3]AMI P &amp; L'!#REF!</definedName>
    <definedName name="BExMDGD1KQP7NNR78X2ZX4FCBQ1S" localSheetId="1" hidden="1">'[3]AMI P &amp; L'!#REF!</definedName>
    <definedName name="BExMDGD1KQP7NNR78X2ZX4FCBQ1S" localSheetId="12" hidden="1">'[3]AMI P &amp; L'!#REF!</definedName>
    <definedName name="BExMDGD1KQP7NNR78X2ZX4FCBQ1S" localSheetId="4" hidden="1">'[3]AMI P &amp; L'!#REF!</definedName>
    <definedName name="BExMDGD1KQP7NNR78X2ZX4FCBQ1S" localSheetId="13" hidden="1">'[3]AMI P &amp; L'!#REF!</definedName>
    <definedName name="BExMDGD1KQP7NNR78X2ZX4FCBQ1S" localSheetId="18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JT3GXQN5F3BE6X3BGLJRVP6" localSheetId="3" hidden="1">#REF!</definedName>
    <definedName name="BExMDJT3GXQN5F3BE6X3BGLJRVP6" localSheetId="10" hidden="1">#REF!</definedName>
    <definedName name="BExMDJT3GXQN5F3BE6X3BGLJRVP6" localSheetId="9" hidden="1">#REF!</definedName>
    <definedName name="BExMDJT3GXQN5F3BE6X3BGLJRVP6" localSheetId="14" hidden="1">#REF!</definedName>
    <definedName name="BExMDJT3GXQN5F3BE6X3BGLJRVP6" localSheetId="16" hidden="1">#REF!</definedName>
    <definedName name="BExMDJT3GXQN5F3BE6X3BGLJRVP6" localSheetId="5" hidden="1">#REF!</definedName>
    <definedName name="BExMDJT3GXQN5F3BE6X3BGLJRVP6" localSheetId="8" hidden="1">#REF!</definedName>
    <definedName name="BExMDJT3GXQN5F3BE6X3BGLJRVP6" localSheetId="17" hidden="1">#REF!</definedName>
    <definedName name="BExMDJT3GXQN5F3BE6X3BGLJRVP6" localSheetId="6" hidden="1">#REF!</definedName>
    <definedName name="BExMDJT3GXQN5F3BE6X3BGLJRVP6" localSheetId="1" hidden="1">#REF!</definedName>
    <definedName name="BExMDJT3GXQN5F3BE6X3BGLJRVP6" localSheetId="12" hidden="1">#REF!</definedName>
    <definedName name="BExMDJT3GXQN5F3BE6X3BGLJRVP6" localSheetId="4" hidden="1">#REF!</definedName>
    <definedName name="BExMDJT3GXQN5F3BE6X3BGLJRVP6" localSheetId="13" hidden="1">#REF!</definedName>
    <definedName name="BExMDJT3GXQN5F3BE6X3BGLJRVP6" localSheetId="18" hidden="1">#REF!</definedName>
    <definedName name="BExMDJT3GXQN5F3BE6X3BGLJRVP6" hidden="1">#REF!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3" hidden="1">#REF!</definedName>
    <definedName name="BExME7165EDUSONBWV5AZ51HSY4H" localSheetId="10" hidden="1">#REF!</definedName>
    <definedName name="BExME7165EDUSONBWV5AZ51HSY4H" localSheetId="9" hidden="1">#REF!</definedName>
    <definedName name="BExME7165EDUSONBWV5AZ51HSY4H" localSheetId="14" hidden="1">#REF!</definedName>
    <definedName name="BExME7165EDUSONBWV5AZ51HSY4H" localSheetId="16" hidden="1">#REF!</definedName>
    <definedName name="BExME7165EDUSONBWV5AZ51HSY4H" localSheetId="5" hidden="1">#REF!</definedName>
    <definedName name="BExME7165EDUSONBWV5AZ51HSY4H" localSheetId="8" hidden="1">#REF!</definedName>
    <definedName name="BExME7165EDUSONBWV5AZ51HSY4H" localSheetId="17" hidden="1">#REF!</definedName>
    <definedName name="BExME7165EDUSONBWV5AZ51HSY4H" localSheetId="6" hidden="1">#REF!</definedName>
    <definedName name="BExME7165EDUSONBWV5AZ51HSY4H" localSheetId="1" hidden="1">#REF!</definedName>
    <definedName name="BExME7165EDUSONBWV5AZ51HSY4H" localSheetId="12" hidden="1">#REF!</definedName>
    <definedName name="BExME7165EDUSONBWV5AZ51HSY4H" localSheetId="4" hidden="1">#REF!</definedName>
    <definedName name="BExME7165EDUSONBWV5AZ51HSY4H" localSheetId="13" hidden="1">#REF!</definedName>
    <definedName name="BExME7165EDUSONBWV5AZ51HSY4H" localSheetId="18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9QAM6E7F2BXLSCC53HEQI5S" localSheetId="3" hidden="1">#REF!</definedName>
    <definedName name="BExME9QAM6E7F2BXLSCC53HEQI5S" localSheetId="10" hidden="1">#REF!</definedName>
    <definedName name="BExME9QAM6E7F2BXLSCC53HEQI5S" localSheetId="9" hidden="1">#REF!</definedName>
    <definedName name="BExME9QAM6E7F2BXLSCC53HEQI5S" localSheetId="14" hidden="1">#REF!</definedName>
    <definedName name="BExME9QAM6E7F2BXLSCC53HEQI5S" localSheetId="16" hidden="1">#REF!</definedName>
    <definedName name="BExME9QAM6E7F2BXLSCC53HEQI5S" localSheetId="5" hidden="1">#REF!</definedName>
    <definedName name="BExME9QAM6E7F2BXLSCC53HEQI5S" localSheetId="8" hidden="1">#REF!</definedName>
    <definedName name="BExME9QAM6E7F2BXLSCC53HEQI5S" localSheetId="17" hidden="1">#REF!</definedName>
    <definedName name="BExME9QAM6E7F2BXLSCC53HEQI5S" localSheetId="6" hidden="1">#REF!</definedName>
    <definedName name="BExME9QAM6E7F2BXLSCC53HEQI5S" localSheetId="1" hidden="1">#REF!</definedName>
    <definedName name="BExME9QAM6E7F2BXLSCC53HEQI5S" localSheetId="12" hidden="1">#REF!</definedName>
    <definedName name="BExME9QAM6E7F2BXLSCC53HEQI5S" localSheetId="4" hidden="1">#REF!</definedName>
    <definedName name="BExME9QAM6E7F2BXLSCC53HEQI5S" localSheetId="13" hidden="1">#REF!</definedName>
    <definedName name="BExME9QAM6E7F2BXLSCC53HEQI5S" localSheetId="18" hidden="1">#REF!</definedName>
    <definedName name="BExME9QAM6E7F2BXLSCC53HEQI5S" hidden="1">#REF!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JFS7Y0MW1N26ORGBGS696R0" localSheetId="3" hidden="1">#REF!</definedName>
    <definedName name="BExMFJFS7Y0MW1N26ORGBGS696R0" localSheetId="10" hidden="1">#REF!</definedName>
    <definedName name="BExMFJFS7Y0MW1N26ORGBGS696R0" localSheetId="9" hidden="1">#REF!</definedName>
    <definedName name="BExMFJFS7Y0MW1N26ORGBGS696R0" localSheetId="14" hidden="1">#REF!</definedName>
    <definedName name="BExMFJFS7Y0MW1N26ORGBGS696R0" localSheetId="16" hidden="1">#REF!</definedName>
    <definedName name="BExMFJFS7Y0MW1N26ORGBGS696R0" localSheetId="5" hidden="1">#REF!</definedName>
    <definedName name="BExMFJFS7Y0MW1N26ORGBGS696R0" localSheetId="8" hidden="1">#REF!</definedName>
    <definedName name="BExMFJFS7Y0MW1N26ORGBGS696R0" localSheetId="17" hidden="1">#REF!</definedName>
    <definedName name="BExMFJFS7Y0MW1N26ORGBGS696R0" localSheetId="6" hidden="1">#REF!</definedName>
    <definedName name="BExMFJFS7Y0MW1N26ORGBGS696R0" localSheetId="1" hidden="1">#REF!</definedName>
    <definedName name="BExMFJFS7Y0MW1N26ORGBGS696R0" localSheetId="12" hidden="1">#REF!</definedName>
    <definedName name="BExMFJFS7Y0MW1N26ORGBGS696R0" localSheetId="4" hidden="1">#REF!</definedName>
    <definedName name="BExMFJFS7Y0MW1N26ORGBGS696R0" localSheetId="13" hidden="1">#REF!</definedName>
    <definedName name="BExMFJFS7Y0MW1N26ORGBGS696R0" localSheetId="18" hidden="1">#REF!</definedName>
    <definedName name="BExMFJFS7Y0MW1N26ORGBGS696R0" hidden="1">#REF!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42VBWDOG4E4FIXWPDOBDJQ1" localSheetId="3" hidden="1">#REF!</definedName>
    <definedName name="BExMH42VBWDOG4E4FIXWPDOBDJQ1" localSheetId="10" hidden="1">#REF!</definedName>
    <definedName name="BExMH42VBWDOG4E4FIXWPDOBDJQ1" localSheetId="9" hidden="1">#REF!</definedName>
    <definedName name="BExMH42VBWDOG4E4FIXWPDOBDJQ1" localSheetId="14" hidden="1">#REF!</definedName>
    <definedName name="BExMH42VBWDOG4E4FIXWPDOBDJQ1" localSheetId="16" hidden="1">#REF!</definedName>
    <definedName name="BExMH42VBWDOG4E4FIXWPDOBDJQ1" localSheetId="5" hidden="1">#REF!</definedName>
    <definedName name="BExMH42VBWDOG4E4FIXWPDOBDJQ1" localSheetId="8" hidden="1">#REF!</definedName>
    <definedName name="BExMH42VBWDOG4E4FIXWPDOBDJQ1" localSheetId="17" hidden="1">#REF!</definedName>
    <definedName name="BExMH42VBWDOG4E4FIXWPDOBDJQ1" localSheetId="6" hidden="1">#REF!</definedName>
    <definedName name="BExMH42VBWDOG4E4FIXWPDOBDJQ1" localSheetId="1" hidden="1">#REF!</definedName>
    <definedName name="BExMH42VBWDOG4E4FIXWPDOBDJQ1" localSheetId="12" hidden="1">#REF!</definedName>
    <definedName name="BExMH42VBWDOG4E4FIXWPDOBDJQ1" localSheetId="4" hidden="1">#REF!</definedName>
    <definedName name="BExMH42VBWDOG4E4FIXWPDOBDJQ1" localSheetId="13" hidden="1">#REF!</definedName>
    <definedName name="BExMH42VBWDOG4E4FIXWPDOBDJQ1" localSheetId="18" hidden="1">#REF!</definedName>
    <definedName name="BExMH42VBWDOG4E4FIXWPDOBDJQ1" hidden="1">#REF!</definedName>
    <definedName name="BExMHFBDKU7SL1XYKYR6CGEO8CEL" localSheetId="3" hidden="1">#REF!</definedName>
    <definedName name="BExMHFBDKU7SL1XYKYR6CGEO8CEL" localSheetId="10" hidden="1">#REF!</definedName>
    <definedName name="BExMHFBDKU7SL1XYKYR6CGEO8CEL" localSheetId="9" hidden="1">#REF!</definedName>
    <definedName name="BExMHFBDKU7SL1XYKYR6CGEO8CEL" localSheetId="14" hidden="1">#REF!</definedName>
    <definedName name="BExMHFBDKU7SL1XYKYR6CGEO8CEL" localSheetId="16" hidden="1">#REF!</definedName>
    <definedName name="BExMHFBDKU7SL1XYKYR6CGEO8CEL" localSheetId="5" hidden="1">#REF!</definedName>
    <definedName name="BExMHFBDKU7SL1XYKYR6CGEO8CEL" localSheetId="8" hidden="1">#REF!</definedName>
    <definedName name="BExMHFBDKU7SL1XYKYR6CGEO8CEL" localSheetId="17" hidden="1">#REF!</definedName>
    <definedName name="BExMHFBDKU7SL1XYKYR6CGEO8CEL" localSheetId="6" hidden="1">#REF!</definedName>
    <definedName name="BExMHFBDKU7SL1XYKYR6CGEO8CEL" localSheetId="1" hidden="1">#REF!</definedName>
    <definedName name="BExMHFBDKU7SL1XYKYR6CGEO8CEL" localSheetId="12" hidden="1">#REF!</definedName>
    <definedName name="BExMHFBDKU7SL1XYKYR6CGEO8CEL" localSheetId="4" hidden="1">#REF!</definedName>
    <definedName name="BExMHFBDKU7SL1XYKYR6CGEO8CEL" localSheetId="13" hidden="1">#REF!</definedName>
    <definedName name="BExMHFBDKU7SL1XYKYR6CGEO8CEL" localSheetId="18" hidden="1">#REF!</definedName>
    <definedName name="BExMHFBDKU7SL1XYKYR6CGEO8CEL" hidden="1">#REF!</definedName>
    <definedName name="BExMHOWPB34KPZ76M2KIX2C9R2VB" localSheetId="3" hidden="1">'[3]AMI P &amp; L'!#REF!</definedName>
    <definedName name="BExMHOWPB34KPZ76M2KIX2C9R2VB" localSheetId="10" hidden="1">'[3]AMI P &amp; L'!#REF!</definedName>
    <definedName name="BExMHOWPB34KPZ76M2KIX2C9R2VB" localSheetId="9" hidden="1">'[3]AMI P &amp; L'!#REF!</definedName>
    <definedName name="BExMHOWPB34KPZ76M2KIX2C9R2VB" localSheetId="14" hidden="1">'[3]AMI P &amp; L'!#REF!</definedName>
    <definedName name="BExMHOWPB34KPZ76M2KIX2C9R2VB" localSheetId="16" hidden="1">'[3]AMI P &amp; L'!#REF!</definedName>
    <definedName name="BExMHOWPB34KPZ76M2KIX2C9R2VB" localSheetId="5" hidden="1">'[3]AMI P &amp; L'!#REF!</definedName>
    <definedName name="BExMHOWPB34KPZ76M2KIX2C9R2VB" localSheetId="8" hidden="1">'[3]AMI P &amp; L'!#REF!</definedName>
    <definedName name="BExMHOWPB34KPZ76M2KIX2C9R2VB" localSheetId="17" hidden="1">'[3]AMI P &amp; L'!#REF!</definedName>
    <definedName name="BExMHOWPB34KPZ76M2KIX2C9R2VB" localSheetId="6" hidden="1">'[3]AMI P &amp; L'!#REF!</definedName>
    <definedName name="BExMHOWPB34KPZ76M2KIX2C9R2VB" localSheetId="1" hidden="1">'[3]AMI P &amp; L'!#REF!</definedName>
    <definedName name="BExMHOWPB34KPZ76M2KIX2C9R2VB" localSheetId="12" hidden="1">'[3]AMI P &amp; L'!#REF!</definedName>
    <definedName name="BExMHOWPB34KPZ76M2KIX2C9R2VB" localSheetId="4" hidden="1">'[3]AMI P &amp; L'!#REF!</definedName>
    <definedName name="BExMHOWPB34KPZ76M2KIX2C9R2VB" localSheetId="13" hidden="1">'[3]AMI P &amp; L'!#REF!</definedName>
    <definedName name="BExMHOWPB34KPZ76M2KIX2C9R2VB" localSheetId="18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3" hidden="1">'[3]AMI P &amp; L'!#REF!</definedName>
    <definedName name="BExMI3AJ9477KDL4T9DHET4LJJTW" localSheetId="10" hidden="1">'[3]AMI P &amp; L'!#REF!</definedName>
    <definedName name="BExMI3AJ9477KDL4T9DHET4LJJTW" localSheetId="9" hidden="1">'[3]AMI P &amp; L'!#REF!</definedName>
    <definedName name="BExMI3AJ9477KDL4T9DHET4LJJTW" localSheetId="14" hidden="1">'[3]AMI P &amp; L'!#REF!</definedName>
    <definedName name="BExMI3AJ9477KDL4T9DHET4LJJTW" localSheetId="16" hidden="1">'[3]AMI P &amp; L'!#REF!</definedName>
    <definedName name="BExMI3AJ9477KDL4T9DHET4LJJTW" localSheetId="5" hidden="1">'[3]AMI P &amp; L'!#REF!</definedName>
    <definedName name="BExMI3AJ9477KDL4T9DHET4LJJTW" localSheetId="8" hidden="1">'[3]AMI P &amp; L'!#REF!</definedName>
    <definedName name="BExMI3AJ9477KDL4T9DHET4LJJTW" localSheetId="17" hidden="1">'[3]AMI P &amp; L'!#REF!</definedName>
    <definedName name="BExMI3AJ9477KDL4T9DHET4LJJTW" localSheetId="6" hidden="1">'[3]AMI P &amp; L'!#REF!</definedName>
    <definedName name="BExMI3AJ9477KDL4T9DHET4LJJTW" localSheetId="1" hidden="1">'[3]AMI P &amp; L'!#REF!</definedName>
    <definedName name="BExMI3AJ9477KDL4T9DHET4LJJTW" localSheetId="12" hidden="1">'[3]AMI P &amp; L'!#REF!</definedName>
    <definedName name="BExMI3AJ9477KDL4T9DHET4LJJTW" localSheetId="4" hidden="1">'[3]AMI P &amp; L'!#REF!</definedName>
    <definedName name="BExMI3AJ9477KDL4T9DHET4LJJTW" localSheetId="13" hidden="1">'[3]AMI P &amp; L'!#REF!</definedName>
    <definedName name="BExMI3AJ9477KDL4T9DHET4LJJTW" localSheetId="18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3" hidden="1">'[3]AMI P &amp; L'!#REF!</definedName>
    <definedName name="BExMIBOOZU40JS3F89OMPSRCE9MM" localSheetId="10" hidden="1">'[3]AMI P &amp; L'!#REF!</definedName>
    <definedName name="BExMIBOOZU40JS3F89OMPSRCE9MM" localSheetId="9" hidden="1">'[3]AMI P &amp; L'!#REF!</definedName>
    <definedName name="BExMIBOOZU40JS3F89OMPSRCE9MM" localSheetId="14" hidden="1">'[3]AMI P &amp; L'!#REF!</definedName>
    <definedName name="BExMIBOOZU40JS3F89OMPSRCE9MM" localSheetId="16" hidden="1">'[3]AMI P &amp; L'!#REF!</definedName>
    <definedName name="BExMIBOOZU40JS3F89OMPSRCE9MM" localSheetId="5" hidden="1">'[3]AMI P &amp; L'!#REF!</definedName>
    <definedName name="BExMIBOOZU40JS3F89OMPSRCE9MM" localSheetId="8" hidden="1">'[3]AMI P &amp; L'!#REF!</definedName>
    <definedName name="BExMIBOOZU40JS3F89OMPSRCE9MM" localSheetId="17" hidden="1">'[3]AMI P &amp; L'!#REF!</definedName>
    <definedName name="BExMIBOOZU40JS3F89OMPSRCE9MM" localSheetId="6" hidden="1">'[3]AMI P &amp; L'!#REF!</definedName>
    <definedName name="BExMIBOOZU40JS3F89OMPSRCE9MM" localSheetId="1" hidden="1">'[3]AMI P &amp; L'!#REF!</definedName>
    <definedName name="BExMIBOOZU40JS3F89OMPSRCE9MM" localSheetId="12" hidden="1">'[3]AMI P &amp; L'!#REF!</definedName>
    <definedName name="BExMIBOOZU40JS3F89OMPSRCE9MM" localSheetId="4" hidden="1">'[3]AMI P &amp; L'!#REF!</definedName>
    <definedName name="BExMIBOOZU40JS3F89OMPSRCE9MM" localSheetId="13" hidden="1">'[3]AMI P &amp; L'!#REF!</definedName>
    <definedName name="BExMIBOOZU40JS3F89OMPSRCE9MM" localSheetId="18" hidden="1">'[3]AMI P &amp; L'!#REF!</definedName>
    <definedName name="BExMIBOOZU40JS3F89OMPSRCE9MM" hidden="1">'[3]AMI P &amp; L'!#REF!</definedName>
    <definedName name="BExMIETWI175OVTQ66FIIUOEG2VO" localSheetId="3" hidden="1">#REF!</definedName>
    <definedName name="BExMIETWI175OVTQ66FIIUOEG2VO" localSheetId="10" hidden="1">#REF!</definedName>
    <definedName name="BExMIETWI175OVTQ66FIIUOEG2VO" localSheetId="9" hidden="1">#REF!</definedName>
    <definedName name="BExMIETWI175OVTQ66FIIUOEG2VO" localSheetId="14" hidden="1">#REF!</definedName>
    <definedName name="BExMIETWI175OVTQ66FIIUOEG2VO" localSheetId="16" hidden="1">#REF!</definedName>
    <definedName name="BExMIETWI175OVTQ66FIIUOEG2VO" localSheetId="5" hidden="1">#REF!</definedName>
    <definedName name="BExMIETWI175OVTQ66FIIUOEG2VO" localSheetId="8" hidden="1">#REF!</definedName>
    <definedName name="BExMIETWI175OVTQ66FIIUOEG2VO" localSheetId="17" hidden="1">#REF!</definedName>
    <definedName name="BExMIETWI175OVTQ66FIIUOEG2VO" localSheetId="6" hidden="1">#REF!</definedName>
    <definedName name="BExMIETWI175OVTQ66FIIUOEG2VO" localSheetId="1" hidden="1">#REF!</definedName>
    <definedName name="BExMIETWI175OVTQ66FIIUOEG2VO" localSheetId="12" hidden="1">#REF!</definedName>
    <definedName name="BExMIETWI175OVTQ66FIIUOEG2VO" localSheetId="4" hidden="1">#REF!</definedName>
    <definedName name="BExMIETWI175OVTQ66FIIUOEG2VO" localSheetId="13" hidden="1">#REF!</definedName>
    <definedName name="BExMIETWI175OVTQ66FIIUOEG2VO" localSheetId="18" hidden="1">#REF!</definedName>
    <definedName name="BExMIETWI175OVTQ66FIIUOEG2VO" hidden="1">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T2FYPP1FNC8XXVV8XLZN532" localSheetId="3" hidden="1">#REF!</definedName>
    <definedName name="BExMIT2FYPP1FNC8XXVV8XLZN532" localSheetId="10" hidden="1">#REF!</definedName>
    <definedName name="BExMIT2FYPP1FNC8XXVV8XLZN532" localSheetId="9" hidden="1">#REF!</definedName>
    <definedName name="BExMIT2FYPP1FNC8XXVV8XLZN532" localSheetId="14" hidden="1">#REF!</definedName>
    <definedName name="BExMIT2FYPP1FNC8XXVV8XLZN532" localSheetId="16" hidden="1">#REF!</definedName>
    <definedName name="BExMIT2FYPP1FNC8XXVV8XLZN532" localSheetId="5" hidden="1">#REF!</definedName>
    <definedName name="BExMIT2FYPP1FNC8XXVV8XLZN532" localSheetId="8" hidden="1">#REF!</definedName>
    <definedName name="BExMIT2FYPP1FNC8XXVV8XLZN532" localSheetId="17" hidden="1">#REF!</definedName>
    <definedName name="BExMIT2FYPP1FNC8XXVV8XLZN532" localSheetId="6" hidden="1">#REF!</definedName>
    <definedName name="BExMIT2FYPP1FNC8XXVV8XLZN532" localSheetId="1" hidden="1">#REF!</definedName>
    <definedName name="BExMIT2FYPP1FNC8XXVV8XLZN532" localSheetId="12" hidden="1">#REF!</definedName>
    <definedName name="BExMIT2FYPP1FNC8XXVV8XLZN532" localSheetId="4" hidden="1">#REF!</definedName>
    <definedName name="BExMIT2FYPP1FNC8XXVV8XLZN532" localSheetId="13" hidden="1">#REF!</definedName>
    <definedName name="BExMIT2FYPP1FNC8XXVV8XLZN532" localSheetId="18" hidden="1">#REF!</definedName>
    <definedName name="BExMIT2FYPP1FNC8XXVV8XLZN532" hidden="1">#REF!</definedName>
    <definedName name="BExMIV0KC8555D5E42ZGWG15Y0MO" localSheetId="3" hidden="1">'[3]AMI P &amp; L'!#REF!</definedName>
    <definedName name="BExMIV0KC8555D5E42ZGWG15Y0MO" localSheetId="10" hidden="1">'[3]AMI P &amp; L'!#REF!</definedName>
    <definedName name="BExMIV0KC8555D5E42ZGWG15Y0MO" localSheetId="9" hidden="1">'[3]AMI P &amp; L'!#REF!</definedName>
    <definedName name="BExMIV0KC8555D5E42ZGWG15Y0MO" localSheetId="14" hidden="1">'[3]AMI P &amp; L'!#REF!</definedName>
    <definedName name="BExMIV0KC8555D5E42ZGWG15Y0MO" localSheetId="16" hidden="1">'[3]AMI P &amp; L'!#REF!</definedName>
    <definedName name="BExMIV0KC8555D5E42ZGWG15Y0MO" localSheetId="5" hidden="1">'[3]AMI P &amp; L'!#REF!</definedName>
    <definedName name="BExMIV0KC8555D5E42ZGWG15Y0MO" localSheetId="8" hidden="1">'[3]AMI P &amp; L'!#REF!</definedName>
    <definedName name="BExMIV0KC8555D5E42ZGWG15Y0MO" localSheetId="17" hidden="1">'[3]AMI P &amp; L'!#REF!</definedName>
    <definedName name="BExMIV0KC8555D5E42ZGWG15Y0MO" localSheetId="6" hidden="1">'[3]AMI P &amp; L'!#REF!</definedName>
    <definedName name="BExMIV0KC8555D5E42ZGWG15Y0MO" localSheetId="1" hidden="1">'[3]AMI P &amp; L'!#REF!</definedName>
    <definedName name="BExMIV0KC8555D5E42ZGWG15Y0MO" localSheetId="12" hidden="1">'[3]AMI P &amp; L'!#REF!</definedName>
    <definedName name="BExMIV0KC8555D5E42ZGWG15Y0MO" localSheetId="4" hidden="1">'[3]AMI P &amp; L'!#REF!</definedName>
    <definedName name="BExMIV0KC8555D5E42ZGWG15Y0MO" localSheetId="13" hidden="1">'[3]AMI P &amp; L'!#REF!</definedName>
    <definedName name="BExMIV0KC8555D5E42ZGWG15Y0MO" localSheetId="18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3" hidden="1">'[3]AMI P &amp; L'!#REF!</definedName>
    <definedName name="BExMKUN3WPECJR2XRID2R7GZRGNX" localSheetId="10" hidden="1">'[3]AMI P &amp; L'!#REF!</definedName>
    <definedName name="BExMKUN3WPECJR2XRID2R7GZRGNX" localSheetId="9" hidden="1">'[3]AMI P &amp; L'!#REF!</definedName>
    <definedName name="BExMKUN3WPECJR2XRID2R7GZRGNX" localSheetId="14" hidden="1">'[3]AMI P &amp; L'!#REF!</definedName>
    <definedName name="BExMKUN3WPECJR2XRID2R7GZRGNX" localSheetId="16" hidden="1">'[3]AMI P &amp; L'!#REF!</definedName>
    <definedName name="BExMKUN3WPECJR2XRID2R7GZRGNX" localSheetId="5" hidden="1">'[3]AMI P &amp; L'!#REF!</definedName>
    <definedName name="BExMKUN3WPECJR2XRID2R7GZRGNX" localSheetId="8" hidden="1">'[3]AMI P &amp; L'!#REF!</definedName>
    <definedName name="BExMKUN3WPECJR2XRID2R7GZRGNX" localSheetId="17" hidden="1">'[3]AMI P &amp; L'!#REF!</definedName>
    <definedName name="BExMKUN3WPECJR2XRID2R7GZRGNX" localSheetId="6" hidden="1">'[3]AMI P &amp; L'!#REF!</definedName>
    <definedName name="BExMKUN3WPECJR2XRID2R7GZRGNX" localSheetId="1" hidden="1">'[3]AMI P &amp; L'!#REF!</definedName>
    <definedName name="BExMKUN3WPECJR2XRID2R7GZRGNX" localSheetId="12" hidden="1">'[3]AMI P &amp; L'!#REF!</definedName>
    <definedName name="BExMKUN3WPECJR2XRID2R7GZRGNX" localSheetId="4" hidden="1">'[3]AMI P &amp; L'!#REF!</definedName>
    <definedName name="BExMKUN3WPECJR2XRID2R7GZRGNX" localSheetId="13" hidden="1">'[3]AMI P &amp; L'!#REF!</definedName>
    <definedName name="BExMKUN3WPECJR2XRID2R7GZRGNX" localSheetId="18" hidden="1">'[3]AMI P &amp; L'!#REF!</definedName>
    <definedName name="BExMKUN3WPECJR2XRID2R7GZRGNX" hidden="1">'[3]AMI P &amp; L'!#REF!</definedName>
    <definedName name="BExMKZ535P011X4TNV16GCOH4H21" localSheetId="3" hidden="1">'[3]AMI P &amp; L'!#REF!</definedName>
    <definedName name="BExMKZ535P011X4TNV16GCOH4H21" localSheetId="10" hidden="1">'[3]AMI P &amp; L'!#REF!</definedName>
    <definedName name="BExMKZ535P011X4TNV16GCOH4H21" localSheetId="9" hidden="1">'[3]AMI P &amp; L'!#REF!</definedName>
    <definedName name="BExMKZ535P011X4TNV16GCOH4H21" localSheetId="14" hidden="1">'[3]AMI P &amp; L'!#REF!</definedName>
    <definedName name="BExMKZ535P011X4TNV16GCOH4H21" localSheetId="16" hidden="1">'[3]AMI P &amp; L'!#REF!</definedName>
    <definedName name="BExMKZ535P011X4TNV16GCOH4H21" localSheetId="5" hidden="1">'[3]AMI P &amp; L'!#REF!</definedName>
    <definedName name="BExMKZ535P011X4TNV16GCOH4H21" localSheetId="8" hidden="1">'[3]AMI P &amp; L'!#REF!</definedName>
    <definedName name="BExMKZ535P011X4TNV16GCOH4H21" localSheetId="17" hidden="1">'[3]AMI P &amp; L'!#REF!</definedName>
    <definedName name="BExMKZ535P011X4TNV16GCOH4H21" localSheetId="6" hidden="1">'[3]AMI P &amp; L'!#REF!</definedName>
    <definedName name="BExMKZ535P011X4TNV16GCOH4H21" localSheetId="1" hidden="1">'[3]AMI P &amp; L'!#REF!</definedName>
    <definedName name="BExMKZ535P011X4TNV16GCOH4H21" localSheetId="12" hidden="1">'[3]AMI P &amp; L'!#REF!</definedName>
    <definedName name="BExMKZ535P011X4TNV16GCOH4H21" localSheetId="4" hidden="1">'[3]AMI P &amp; L'!#REF!</definedName>
    <definedName name="BExMKZ535P011X4TNV16GCOH4H21" localSheetId="13" hidden="1">'[3]AMI P &amp; L'!#REF!</definedName>
    <definedName name="BExMKZ535P011X4TNV16GCOH4H21" localSheetId="18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KF1HGC9W2MK37E42OJJP44E" localSheetId="3" hidden="1">'[5]Capital orders'!#REF!</definedName>
    <definedName name="BExMLKF1HGC9W2MK37E42OJJP44E" localSheetId="10" hidden="1">'[5]Capital orders'!#REF!</definedName>
    <definedName name="BExMLKF1HGC9W2MK37E42OJJP44E" localSheetId="9" hidden="1">'[5]Capital orders'!#REF!</definedName>
    <definedName name="BExMLKF1HGC9W2MK37E42OJJP44E" localSheetId="14" hidden="1">'[5]Capital orders'!#REF!</definedName>
    <definedName name="BExMLKF1HGC9W2MK37E42OJJP44E" localSheetId="16" hidden="1">'[5]Capital orders'!#REF!</definedName>
    <definedName name="BExMLKF1HGC9W2MK37E42OJJP44E" localSheetId="5" hidden="1">'[5]Capital orders'!#REF!</definedName>
    <definedName name="BExMLKF1HGC9W2MK37E42OJJP44E" localSheetId="8" hidden="1">'[5]Capital orders'!#REF!</definedName>
    <definedName name="BExMLKF1HGC9W2MK37E42OJJP44E" localSheetId="17" hidden="1">'[5]Capital orders'!#REF!</definedName>
    <definedName name="BExMLKF1HGC9W2MK37E42OJJP44E" localSheetId="6" hidden="1">'[5]Capital orders'!#REF!</definedName>
    <definedName name="BExMLKF1HGC9W2MK37E42OJJP44E" localSheetId="1" hidden="1">'[5]Capital orders'!#REF!</definedName>
    <definedName name="BExMLKF1HGC9W2MK37E42OJJP44E" localSheetId="12" hidden="1">'[5]Capital orders'!#REF!</definedName>
    <definedName name="BExMLKF1HGC9W2MK37E42OJJP44E" localSheetId="4" hidden="1">'[5]Capital orders'!#REF!</definedName>
    <definedName name="BExMLKF1HGC9W2MK37E42OJJP44E" localSheetId="13" hidden="1">'[5]Capital orders'!#REF!</definedName>
    <definedName name="BExMLKF1HGC9W2MK37E42OJJP44E" localSheetId="18" hidden="1">'[5]Capital orders'!#REF!</definedName>
    <definedName name="BExMLKF1HGC9W2MK37E42OJJP44E" hidden="1">'[5]Capital orders'!#REF!</definedName>
    <definedName name="BExMLO5Z61RE85X8HHX2G4IU3AZW" hidden="1">'[2]Reco Sheet for Fcast'!$I$7:$J$7</definedName>
    <definedName name="BExMLVI7UORSHM9FMO8S2EI0TMTS" localSheetId="3" hidden="1">'[3]AMI P &amp; L'!#REF!</definedName>
    <definedName name="BExMLVI7UORSHM9FMO8S2EI0TMTS" localSheetId="10" hidden="1">'[3]AMI P &amp; L'!#REF!</definedName>
    <definedName name="BExMLVI7UORSHM9FMO8S2EI0TMTS" localSheetId="9" hidden="1">'[3]AMI P &amp; L'!#REF!</definedName>
    <definedName name="BExMLVI7UORSHM9FMO8S2EI0TMTS" localSheetId="14" hidden="1">'[3]AMI P &amp; L'!#REF!</definedName>
    <definedName name="BExMLVI7UORSHM9FMO8S2EI0TMTS" localSheetId="16" hidden="1">'[3]AMI P &amp; L'!#REF!</definedName>
    <definedName name="BExMLVI7UORSHM9FMO8S2EI0TMTS" localSheetId="5" hidden="1">'[3]AMI P &amp; L'!#REF!</definedName>
    <definedName name="BExMLVI7UORSHM9FMO8S2EI0TMTS" localSheetId="8" hidden="1">'[3]AMI P &amp; L'!#REF!</definedName>
    <definedName name="BExMLVI7UORSHM9FMO8S2EI0TMTS" localSheetId="17" hidden="1">'[3]AMI P &amp; L'!#REF!</definedName>
    <definedName name="BExMLVI7UORSHM9FMO8S2EI0TMTS" localSheetId="6" hidden="1">'[3]AMI P &amp; L'!#REF!</definedName>
    <definedName name="BExMLVI7UORSHM9FMO8S2EI0TMTS" localSheetId="1" hidden="1">'[3]AMI P &amp; L'!#REF!</definedName>
    <definedName name="BExMLVI7UORSHM9FMO8S2EI0TMTS" localSheetId="12" hidden="1">'[3]AMI P &amp; L'!#REF!</definedName>
    <definedName name="BExMLVI7UORSHM9FMO8S2EI0TMTS" localSheetId="4" hidden="1">'[3]AMI P &amp; L'!#REF!</definedName>
    <definedName name="BExMLVI7UORSHM9FMO8S2EI0TMTS" localSheetId="13" hidden="1">'[3]AMI P &amp; L'!#REF!</definedName>
    <definedName name="BExMLVI7UORSHM9FMO8S2EI0TMTS" localSheetId="18" hidden="1">'[3]AMI P &amp; L'!#REF!</definedName>
    <definedName name="BExMLVI7UORSHM9FMO8S2EI0TMTS" hidden="1">'[3]AMI P &amp; L'!#REF!</definedName>
    <definedName name="BExMM5UCOT2HSSN0ZIPZW55GSOVO" localSheetId="3" hidden="1">'[3]AMI P &amp; L'!#REF!</definedName>
    <definedName name="BExMM5UCOT2HSSN0ZIPZW55GSOVO" localSheetId="10" hidden="1">'[3]AMI P &amp; L'!#REF!</definedName>
    <definedName name="BExMM5UCOT2HSSN0ZIPZW55GSOVO" localSheetId="9" hidden="1">'[3]AMI P &amp; L'!#REF!</definedName>
    <definedName name="BExMM5UCOT2HSSN0ZIPZW55GSOVO" localSheetId="14" hidden="1">'[3]AMI P &amp; L'!#REF!</definedName>
    <definedName name="BExMM5UCOT2HSSN0ZIPZW55GSOVO" localSheetId="16" hidden="1">'[3]AMI P &amp; L'!#REF!</definedName>
    <definedName name="BExMM5UCOT2HSSN0ZIPZW55GSOVO" localSheetId="5" hidden="1">'[3]AMI P &amp; L'!#REF!</definedName>
    <definedName name="BExMM5UCOT2HSSN0ZIPZW55GSOVO" localSheetId="8" hidden="1">'[3]AMI P &amp; L'!#REF!</definedName>
    <definedName name="BExMM5UCOT2HSSN0ZIPZW55GSOVO" localSheetId="17" hidden="1">'[3]AMI P &amp; L'!#REF!</definedName>
    <definedName name="BExMM5UCOT2HSSN0ZIPZW55GSOVO" localSheetId="6" hidden="1">'[3]AMI P &amp; L'!#REF!</definedName>
    <definedName name="BExMM5UCOT2HSSN0ZIPZW55GSOVO" localSheetId="1" hidden="1">'[3]AMI P &amp; L'!#REF!</definedName>
    <definedName name="BExMM5UCOT2HSSN0ZIPZW55GSOVO" localSheetId="12" hidden="1">'[3]AMI P &amp; L'!#REF!</definedName>
    <definedName name="BExMM5UCOT2HSSN0ZIPZW55GSOVO" localSheetId="4" hidden="1">'[3]AMI P &amp; L'!#REF!</definedName>
    <definedName name="BExMM5UCOT2HSSN0ZIPZW55GSOVO" localSheetId="13" hidden="1">'[3]AMI P &amp; L'!#REF!</definedName>
    <definedName name="BExMM5UCOT2HSSN0ZIPZW55GSOVO" localSheetId="18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3" hidden="1">'[3]AMI P &amp; L'!#REF!</definedName>
    <definedName name="BExMMNIZ2T7M22WECMUQXEF4NJ71" localSheetId="10" hidden="1">'[3]AMI P &amp; L'!#REF!</definedName>
    <definedName name="BExMMNIZ2T7M22WECMUQXEF4NJ71" localSheetId="9" hidden="1">'[3]AMI P &amp; L'!#REF!</definedName>
    <definedName name="BExMMNIZ2T7M22WECMUQXEF4NJ71" localSheetId="14" hidden="1">'[3]AMI P &amp; L'!#REF!</definedName>
    <definedName name="BExMMNIZ2T7M22WECMUQXEF4NJ71" localSheetId="16" hidden="1">'[3]AMI P &amp; L'!#REF!</definedName>
    <definedName name="BExMMNIZ2T7M22WECMUQXEF4NJ71" localSheetId="5" hidden="1">'[3]AMI P &amp; L'!#REF!</definedName>
    <definedName name="BExMMNIZ2T7M22WECMUQXEF4NJ71" localSheetId="8" hidden="1">'[3]AMI P &amp; L'!#REF!</definedName>
    <definedName name="BExMMNIZ2T7M22WECMUQXEF4NJ71" localSheetId="17" hidden="1">'[3]AMI P &amp; L'!#REF!</definedName>
    <definedName name="BExMMNIZ2T7M22WECMUQXEF4NJ71" localSheetId="6" hidden="1">'[3]AMI P &amp; L'!#REF!</definedName>
    <definedName name="BExMMNIZ2T7M22WECMUQXEF4NJ71" localSheetId="1" hidden="1">'[3]AMI P &amp; L'!#REF!</definedName>
    <definedName name="BExMMNIZ2T7M22WECMUQXEF4NJ71" localSheetId="12" hidden="1">'[3]AMI P &amp; L'!#REF!</definedName>
    <definedName name="BExMMNIZ2T7M22WECMUQXEF4NJ71" localSheetId="4" hidden="1">'[3]AMI P &amp; L'!#REF!</definedName>
    <definedName name="BExMMNIZ2T7M22WECMUQXEF4NJ71" localSheetId="13" hidden="1">'[3]AMI P &amp; L'!#REF!</definedName>
    <definedName name="BExMMNIZ2T7M22WECMUQXEF4NJ71" localSheetId="18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CUSJIRTSFIE0XASGVYOMQNI" localSheetId="3" hidden="1">#REF!</definedName>
    <definedName name="BExMNCUSJIRTSFIE0XASGVYOMQNI" localSheetId="10" hidden="1">#REF!</definedName>
    <definedName name="BExMNCUSJIRTSFIE0XASGVYOMQNI" localSheetId="9" hidden="1">#REF!</definedName>
    <definedName name="BExMNCUSJIRTSFIE0XASGVYOMQNI" localSheetId="14" hidden="1">#REF!</definedName>
    <definedName name="BExMNCUSJIRTSFIE0XASGVYOMQNI" localSheetId="16" hidden="1">#REF!</definedName>
    <definedName name="BExMNCUSJIRTSFIE0XASGVYOMQNI" localSheetId="5" hidden="1">#REF!</definedName>
    <definedName name="BExMNCUSJIRTSFIE0XASGVYOMQNI" localSheetId="8" hidden="1">#REF!</definedName>
    <definedName name="BExMNCUSJIRTSFIE0XASGVYOMQNI" localSheetId="17" hidden="1">#REF!</definedName>
    <definedName name="BExMNCUSJIRTSFIE0XASGVYOMQNI" localSheetId="6" hidden="1">#REF!</definedName>
    <definedName name="BExMNCUSJIRTSFIE0XASGVYOMQNI" localSheetId="1" hidden="1">#REF!</definedName>
    <definedName name="BExMNCUSJIRTSFIE0XASGVYOMQNI" localSheetId="12" hidden="1">#REF!</definedName>
    <definedName name="BExMNCUSJIRTSFIE0XASGVYOMQNI" localSheetId="4" hidden="1">#REF!</definedName>
    <definedName name="BExMNCUSJIRTSFIE0XASGVYOMQNI" localSheetId="13" hidden="1">#REF!</definedName>
    <definedName name="BExMNCUSJIRTSFIE0XASGVYOMQNI" localSheetId="18" hidden="1">#REF!</definedName>
    <definedName name="BExMNCUSJIRTSFIE0XASGVYOMQNI" hidden="1">#REF!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3" hidden="1">#REF!</definedName>
    <definedName name="BExMNQMYHO8P4UBDPYK2S8W4EQCA" localSheetId="10" hidden="1">#REF!</definedName>
    <definedName name="BExMNQMYHO8P4UBDPYK2S8W4EQCA" localSheetId="9" hidden="1">#REF!</definedName>
    <definedName name="BExMNQMYHO8P4UBDPYK2S8W4EQCA" localSheetId="14" hidden="1">#REF!</definedName>
    <definedName name="BExMNQMYHO8P4UBDPYK2S8W4EQCA" localSheetId="16" hidden="1">#REF!</definedName>
    <definedName name="BExMNQMYHO8P4UBDPYK2S8W4EQCA" localSheetId="5" hidden="1">#REF!</definedName>
    <definedName name="BExMNQMYHO8P4UBDPYK2S8W4EQCA" localSheetId="8" hidden="1">#REF!</definedName>
    <definedName name="BExMNQMYHO8P4UBDPYK2S8W4EQCA" localSheetId="17" hidden="1">#REF!</definedName>
    <definedName name="BExMNQMYHO8P4UBDPYK2S8W4EQCA" localSheetId="6" hidden="1">#REF!</definedName>
    <definedName name="BExMNQMYHO8P4UBDPYK2S8W4EQCA" localSheetId="1" hidden="1">#REF!</definedName>
    <definedName name="BExMNQMYHO8P4UBDPYK2S8W4EQCA" localSheetId="12" hidden="1">#REF!</definedName>
    <definedName name="BExMNQMYHO8P4UBDPYK2S8W4EQCA" localSheetId="4" hidden="1">#REF!</definedName>
    <definedName name="BExMNQMYHO8P4UBDPYK2S8W4EQCA" localSheetId="13" hidden="1">#REF!</definedName>
    <definedName name="BExMNQMYHO8P4UBDPYK2S8W4EQCA" localSheetId="18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OUHYJ7S5Q4B9QB0G3KR526U3" localSheetId="3" hidden="1">#REF!</definedName>
    <definedName name="BExMOUHYJ7S5Q4B9QB0G3KR526U3" localSheetId="10" hidden="1">#REF!</definedName>
    <definedName name="BExMOUHYJ7S5Q4B9QB0G3KR526U3" localSheetId="9" hidden="1">#REF!</definedName>
    <definedName name="BExMOUHYJ7S5Q4B9QB0G3KR526U3" localSheetId="14" hidden="1">#REF!</definedName>
    <definedName name="BExMOUHYJ7S5Q4B9QB0G3KR526U3" localSheetId="16" hidden="1">#REF!</definedName>
    <definedName name="BExMOUHYJ7S5Q4B9QB0G3KR526U3" localSheetId="5" hidden="1">#REF!</definedName>
    <definedName name="BExMOUHYJ7S5Q4B9QB0G3KR526U3" localSheetId="8" hidden="1">#REF!</definedName>
    <definedName name="BExMOUHYJ7S5Q4B9QB0G3KR526U3" localSheetId="17" hidden="1">#REF!</definedName>
    <definedName name="BExMOUHYJ7S5Q4B9QB0G3KR526U3" localSheetId="6" hidden="1">#REF!</definedName>
    <definedName name="BExMOUHYJ7S5Q4B9QB0G3KR526U3" localSheetId="1" hidden="1">#REF!</definedName>
    <definedName name="BExMOUHYJ7S5Q4B9QB0G3KR526U3" localSheetId="12" hidden="1">#REF!</definedName>
    <definedName name="BExMOUHYJ7S5Q4B9QB0G3KR526U3" localSheetId="4" hidden="1">#REF!</definedName>
    <definedName name="BExMOUHYJ7S5Q4B9QB0G3KR526U3" localSheetId="13" hidden="1">#REF!</definedName>
    <definedName name="BExMOUHYJ7S5Q4B9QB0G3KR526U3" localSheetId="18" hidden="1">#REF!</definedName>
    <definedName name="BExMOUHYJ7S5Q4B9QB0G3KR526U3" hidden="1">#REF!</definedName>
    <definedName name="BExMP13C8RR9HAQSONMZ4KBHGVIP" localSheetId="3" hidden="1">#REF!</definedName>
    <definedName name="BExMP13C8RR9HAQSONMZ4KBHGVIP" localSheetId="10" hidden="1">#REF!</definedName>
    <definedName name="BExMP13C8RR9HAQSONMZ4KBHGVIP" localSheetId="9" hidden="1">#REF!</definedName>
    <definedName name="BExMP13C8RR9HAQSONMZ4KBHGVIP" localSheetId="14" hidden="1">#REF!</definedName>
    <definedName name="BExMP13C8RR9HAQSONMZ4KBHGVIP" localSheetId="16" hidden="1">#REF!</definedName>
    <definedName name="BExMP13C8RR9HAQSONMZ4KBHGVIP" localSheetId="5" hidden="1">#REF!</definedName>
    <definedName name="BExMP13C8RR9HAQSONMZ4KBHGVIP" localSheetId="8" hidden="1">#REF!</definedName>
    <definedName name="BExMP13C8RR9HAQSONMZ4KBHGVIP" localSheetId="17" hidden="1">#REF!</definedName>
    <definedName name="BExMP13C8RR9HAQSONMZ4KBHGVIP" localSheetId="6" hidden="1">#REF!</definedName>
    <definedName name="BExMP13C8RR9HAQSONMZ4KBHGVIP" localSheetId="1" hidden="1">#REF!</definedName>
    <definedName name="BExMP13C8RR9HAQSONMZ4KBHGVIP" localSheetId="12" hidden="1">#REF!</definedName>
    <definedName name="BExMP13C8RR9HAQSONMZ4KBHGVIP" localSheetId="4" hidden="1">#REF!</definedName>
    <definedName name="BExMP13C8RR9HAQSONMZ4KBHGVIP" localSheetId="13" hidden="1">#REF!</definedName>
    <definedName name="BExMP13C8RR9HAQSONMZ4KBHGVIP" localSheetId="18" hidden="1">#REF!</definedName>
    <definedName name="BExMP13C8RR9HAQSONMZ4KBHGVIP" hidden="1">#REF!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3" hidden="1">'[3]AMI P &amp; L'!#REF!</definedName>
    <definedName name="BExMPSD77XQ3HA6A4FZOJK8G2JP3" localSheetId="10" hidden="1">'[3]AMI P &amp; L'!#REF!</definedName>
    <definedName name="BExMPSD77XQ3HA6A4FZOJK8G2JP3" localSheetId="9" hidden="1">'[3]AMI P &amp; L'!#REF!</definedName>
    <definedName name="BExMPSD77XQ3HA6A4FZOJK8G2JP3" localSheetId="14" hidden="1">'[3]AMI P &amp; L'!#REF!</definedName>
    <definedName name="BExMPSD77XQ3HA6A4FZOJK8G2JP3" localSheetId="16" hidden="1">'[3]AMI P &amp; L'!#REF!</definedName>
    <definedName name="BExMPSD77XQ3HA6A4FZOJK8G2JP3" localSheetId="5" hidden="1">'[3]AMI P &amp; L'!#REF!</definedName>
    <definedName name="BExMPSD77XQ3HA6A4FZOJK8G2JP3" localSheetId="8" hidden="1">'[3]AMI P &amp; L'!#REF!</definedName>
    <definedName name="BExMPSD77XQ3HA6A4FZOJK8G2JP3" localSheetId="17" hidden="1">'[3]AMI P &amp; L'!#REF!</definedName>
    <definedName name="BExMPSD77XQ3HA6A4FZOJK8G2JP3" localSheetId="6" hidden="1">'[3]AMI P &amp; L'!#REF!</definedName>
    <definedName name="BExMPSD77XQ3HA6A4FZOJK8G2JP3" localSheetId="1" hidden="1">'[3]AMI P &amp; L'!#REF!</definedName>
    <definedName name="BExMPSD77XQ3HA6A4FZOJK8G2JP3" localSheetId="12" hidden="1">'[3]AMI P &amp; L'!#REF!</definedName>
    <definedName name="BExMPSD77XQ3HA6A4FZOJK8G2JP3" localSheetId="4" hidden="1">'[3]AMI P &amp; L'!#REF!</definedName>
    <definedName name="BExMPSD77XQ3HA6A4FZOJK8G2JP3" localSheetId="13" hidden="1">'[3]AMI P &amp; L'!#REF!</definedName>
    <definedName name="BExMPSD77XQ3HA6A4FZOJK8G2JP3" localSheetId="18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3" hidden="1">'[3]AMI P &amp; L'!#REF!</definedName>
    <definedName name="BExMQ71WHW50GVX45JU951AGPLFQ" localSheetId="10" hidden="1">'[3]AMI P &amp; L'!#REF!</definedName>
    <definedName name="BExMQ71WHW50GVX45JU951AGPLFQ" localSheetId="9" hidden="1">'[3]AMI P &amp; L'!#REF!</definedName>
    <definedName name="BExMQ71WHW50GVX45JU951AGPLFQ" localSheetId="14" hidden="1">'[3]AMI P &amp; L'!#REF!</definedName>
    <definedName name="BExMQ71WHW50GVX45JU951AGPLFQ" localSheetId="16" hidden="1">'[3]AMI P &amp; L'!#REF!</definedName>
    <definedName name="BExMQ71WHW50GVX45JU951AGPLFQ" localSheetId="5" hidden="1">'[3]AMI P &amp; L'!#REF!</definedName>
    <definedName name="BExMQ71WHW50GVX45JU951AGPLFQ" localSheetId="8" hidden="1">'[3]AMI P &amp; L'!#REF!</definedName>
    <definedName name="BExMQ71WHW50GVX45JU951AGPLFQ" localSheetId="17" hidden="1">'[3]AMI P &amp; L'!#REF!</definedName>
    <definedName name="BExMQ71WHW50GVX45JU951AGPLFQ" localSheetId="6" hidden="1">'[3]AMI P &amp; L'!#REF!</definedName>
    <definedName name="BExMQ71WHW50GVX45JU951AGPLFQ" localSheetId="1" hidden="1">'[3]AMI P &amp; L'!#REF!</definedName>
    <definedName name="BExMQ71WHW50GVX45JU951AGPLFQ" localSheetId="12" hidden="1">'[3]AMI P &amp; L'!#REF!</definedName>
    <definedName name="BExMQ71WHW50GVX45JU951AGPLFQ" localSheetId="4" hidden="1">'[3]AMI P &amp; L'!#REF!</definedName>
    <definedName name="BExMQ71WHW50GVX45JU951AGPLFQ" localSheetId="13" hidden="1">'[3]AMI P &amp; L'!#REF!</definedName>
    <definedName name="BExMQ71WHW50GVX45JU951AGPLFQ" localSheetId="18" hidden="1">'[3]AMI P &amp; L'!#REF!</definedName>
    <definedName name="BExMQ71WHW50GVX45JU951AGPLFQ" hidden="1">'[3]AMI P &amp; L'!#REF!</definedName>
    <definedName name="BExMQFLC51WC0ZQ3ISX3C0WWY8ON" localSheetId="3" hidden="1">#REF!</definedName>
    <definedName name="BExMQFLC51WC0ZQ3ISX3C0WWY8ON" localSheetId="10" hidden="1">#REF!</definedName>
    <definedName name="BExMQFLC51WC0ZQ3ISX3C0WWY8ON" localSheetId="9" hidden="1">#REF!</definedName>
    <definedName name="BExMQFLC51WC0ZQ3ISX3C0WWY8ON" localSheetId="14" hidden="1">#REF!</definedName>
    <definedName name="BExMQFLC51WC0ZQ3ISX3C0WWY8ON" localSheetId="16" hidden="1">#REF!</definedName>
    <definedName name="BExMQFLC51WC0ZQ3ISX3C0WWY8ON" localSheetId="5" hidden="1">#REF!</definedName>
    <definedName name="BExMQFLC51WC0ZQ3ISX3C0WWY8ON" localSheetId="8" hidden="1">#REF!</definedName>
    <definedName name="BExMQFLC51WC0ZQ3ISX3C0WWY8ON" localSheetId="17" hidden="1">#REF!</definedName>
    <definedName name="BExMQFLC51WC0ZQ3ISX3C0WWY8ON" localSheetId="6" hidden="1">#REF!</definedName>
    <definedName name="BExMQFLC51WC0ZQ3ISX3C0WWY8ON" localSheetId="1" hidden="1">#REF!</definedName>
    <definedName name="BExMQFLC51WC0ZQ3ISX3C0WWY8ON" localSheetId="12" hidden="1">#REF!</definedName>
    <definedName name="BExMQFLC51WC0ZQ3ISX3C0WWY8ON" localSheetId="4" hidden="1">#REF!</definedName>
    <definedName name="BExMQFLC51WC0ZQ3ISX3C0WWY8ON" localSheetId="13" hidden="1">#REF!</definedName>
    <definedName name="BExMQFLC51WC0ZQ3ISX3C0WWY8ON" localSheetId="18" hidden="1">#REF!</definedName>
    <definedName name="BExMQFLC51WC0ZQ3ISX3C0WWY8ON" hidden="1">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KSTP0XVW3NVUMLECR8PG3SF" localSheetId="3" hidden="1">#REF!</definedName>
    <definedName name="BExMRKSTP0XVW3NVUMLECR8PG3SF" localSheetId="10" hidden="1">#REF!</definedName>
    <definedName name="BExMRKSTP0XVW3NVUMLECR8PG3SF" localSheetId="9" hidden="1">#REF!</definedName>
    <definedName name="BExMRKSTP0XVW3NVUMLECR8PG3SF" localSheetId="14" hidden="1">#REF!</definedName>
    <definedName name="BExMRKSTP0XVW3NVUMLECR8PG3SF" localSheetId="16" hidden="1">#REF!</definedName>
    <definedName name="BExMRKSTP0XVW3NVUMLECR8PG3SF" localSheetId="5" hidden="1">#REF!</definedName>
    <definedName name="BExMRKSTP0XVW3NVUMLECR8PG3SF" localSheetId="8" hidden="1">#REF!</definedName>
    <definedName name="BExMRKSTP0XVW3NVUMLECR8PG3SF" localSheetId="17" hidden="1">#REF!</definedName>
    <definedName name="BExMRKSTP0XVW3NVUMLECR8PG3SF" localSheetId="6" hidden="1">#REF!</definedName>
    <definedName name="BExMRKSTP0XVW3NVUMLECR8PG3SF" localSheetId="1" hidden="1">#REF!</definedName>
    <definedName name="BExMRKSTP0XVW3NVUMLECR8PG3SF" localSheetId="12" hidden="1">#REF!</definedName>
    <definedName name="BExMRKSTP0XVW3NVUMLECR8PG3SF" localSheetId="4" hidden="1">#REF!</definedName>
    <definedName name="BExMRKSTP0XVW3NVUMLECR8PG3SF" localSheetId="13" hidden="1">#REF!</definedName>
    <definedName name="BExMRKSTP0XVW3NVUMLECR8PG3SF" localSheetId="18" hidden="1">#REF!</definedName>
    <definedName name="BExMRKSTP0XVW3NVUMLECR8PG3SF" hidden="1">#REF!</definedName>
    <definedName name="BExMRRJNUMGRSDD5GGKKGEIZ6FTS" hidden="1">'[2]Reco Sheet for Fcast'!$I$10:$J$10</definedName>
    <definedName name="BExMRU3ACIU0RD2BNWO55LH5U2BR" hidden="1">'[2]Reco Sheet for Fcast'!$F$15</definedName>
    <definedName name="BExMRYVXZYRCNM005S74K8KVJXSW" hidden="1">'[4]Bud Mth'!$F$8:$G$8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TQ079AHR967WGJYSR4QAE4R" localSheetId="3" hidden="1">#REF!</definedName>
    <definedName name="BExO5TQ079AHR967WGJYSR4QAE4R" localSheetId="10" hidden="1">#REF!</definedName>
    <definedName name="BExO5TQ079AHR967WGJYSR4QAE4R" localSheetId="9" hidden="1">#REF!</definedName>
    <definedName name="BExO5TQ079AHR967WGJYSR4QAE4R" localSheetId="14" hidden="1">#REF!</definedName>
    <definedName name="BExO5TQ079AHR967WGJYSR4QAE4R" localSheetId="16" hidden="1">#REF!</definedName>
    <definedName name="BExO5TQ079AHR967WGJYSR4QAE4R" localSheetId="5" hidden="1">#REF!</definedName>
    <definedName name="BExO5TQ079AHR967WGJYSR4QAE4R" localSheetId="8" hidden="1">#REF!</definedName>
    <definedName name="BExO5TQ079AHR967WGJYSR4QAE4R" localSheetId="17" hidden="1">#REF!</definedName>
    <definedName name="BExO5TQ079AHR967WGJYSR4QAE4R" localSheetId="6" hidden="1">#REF!</definedName>
    <definedName name="BExO5TQ079AHR967WGJYSR4QAE4R" localSheetId="1" hidden="1">#REF!</definedName>
    <definedName name="BExO5TQ079AHR967WGJYSR4QAE4R" localSheetId="12" hidden="1">#REF!</definedName>
    <definedName name="BExO5TQ079AHR967WGJYSR4QAE4R" localSheetId="4" hidden="1">#REF!</definedName>
    <definedName name="BExO5TQ079AHR967WGJYSR4QAE4R" localSheetId="13" hidden="1">#REF!</definedName>
    <definedName name="BExO5TQ079AHR967WGJYSR4QAE4R" localSheetId="18" hidden="1">#REF!</definedName>
    <definedName name="BExO5TQ079AHR967WGJYSR4QAE4R" hidden="1">#REF!</definedName>
    <definedName name="BExO5XMAHL7CY3X0B1OPKZ28DCJ5" hidden="1">'[2]Reco Sheet for Fcast'!$G$2</definedName>
    <definedName name="BExO66LZJKY4PTQVREELI6POS4AY" hidden="1">'[2]Reco Sheet for Fcast'!$H$2:$I$2</definedName>
    <definedName name="BExO6A7G3T6F15S63S1OQ24SFQJH" localSheetId="3" hidden="1">'[5]Capital orders'!#REF!</definedName>
    <definedName name="BExO6A7G3T6F15S63S1OQ24SFQJH" localSheetId="10" hidden="1">'[5]Capital orders'!#REF!</definedName>
    <definedName name="BExO6A7G3T6F15S63S1OQ24SFQJH" localSheetId="9" hidden="1">'[5]Capital orders'!#REF!</definedName>
    <definedName name="BExO6A7G3T6F15S63S1OQ24SFQJH" localSheetId="14" hidden="1">'[5]Capital orders'!#REF!</definedName>
    <definedName name="BExO6A7G3T6F15S63S1OQ24SFQJH" localSheetId="16" hidden="1">'[5]Capital orders'!#REF!</definedName>
    <definedName name="BExO6A7G3T6F15S63S1OQ24SFQJH" localSheetId="5" hidden="1">'[5]Capital orders'!#REF!</definedName>
    <definedName name="BExO6A7G3T6F15S63S1OQ24SFQJH" localSheetId="8" hidden="1">'[5]Capital orders'!#REF!</definedName>
    <definedName name="BExO6A7G3T6F15S63S1OQ24SFQJH" localSheetId="17" hidden="1">'[5]Capital orders'!#REF!</definedName>
    <definedName name="BExO6A7G3T6F15S63S1OQ24SFQJH" localSheetId="6" hidden="1">'[5]Capital orders'!#REF!</definedName>
    <definedName name="BExO6A7G3T6F15S63S1OQ24SFQJH" localSheetId="1" hidden="1">'[5]Capital orders'!#REF!</definedName>
    <definedName name="BExO6A7G3T6F15S63S1OQ24SFQJH" localSheetId="12" hidden="1">'[5]Capital orders'!#REF!</definedName>
    <definedName name="BExO6A7G3T6F15S63S1OQ24SFQJH" localSheetId="4" hidden="1">'[5]Capital orders'!#REF!</definedName>
    <definedName name="BExO6A7G3T6F15S63S1OQ24SFQJH" localSheetId="13" hidden="1">'[5]Capital orders'!#REF!</definedName>
    <definedName name="BExO6A7G3T6F15S63S1OQ24SFQJH" localSheetId="18" hidden="1">'[5]Capital orders'!#REF!</definedName>
    <definedName name="BExO6A7G3T6F15S63S1OQ24SFQJH" hidden="1">'[5]Capital orders'!#REF!</definedName>
    <definedName name="BExO6LLHCYTF7CIVHKAO0NMET14Q" hidden="1">'[2]Reco Sheet for Fcast'!$I$6:$J$6</definedName>
    <definedName name="BExO764GVLC6R6LREFVX7QYWT3RE" localSheetId="3" hidden="1">'[5]Capital orders'!#REF!</definedName>
    <definedName name="BExO764GVLC6R6LREFVX7QYWT3RE" localSheetId="10" hidden="1">'[5]Capital orders'!#REF!</definedName>
    <definedName name="BExO764GVLC6R6LREFVX7QYWT3RE" localSheetId="9" hidden="1">'[5]Capital orders'!#REF!</definedName>
    <definedName name="BExO764GVLC6R6LREFVX7QYWT3RE" localSheetId="14" hidden="1">'[5]Capital orders'!#REF!</definedName>
    <definedName name="BExO764GVLC6R6LREFVX7QYWT3RE" localSheetId="16" hidden="1">'[5]Capital orders'!#REF!</definedName>
    <definedName name="BExO764GVLC6R6LREFVX7QYWT3RE" localSheetId="5" hidden="1">'[5]Capital orders'!#REF!</definedName>
    <definedName name="BExO764GVLC6R6LREFVX7QYWT3RE" localSheetId="8" hidden="1">'[5]Capital orders'!#REF!</definedName>
    <definedName name="BExO764GVLC6R6LREFVX7QYWT3RE" localSheetId="17" hidden="1">'[5]Capital orders'!#REF!</definedName>
    <definedName name="BExO764GVLC6R6LREFVX7QYWT3RE" localSheetId="6" hidden="1">'[5]Capital orders'!#REF!</definedName>
    <definedName name="BExO764GVLC6R6LREFVX7QYWT3RE" localSheetId="1" hidden="1">'[5]Capital orders'!#REF!</definedName>
    <definedName name="BExO764GVLC6R6LREFVX7QYWT3RE" localSheetId="12" hidden="1">'[5]Capital orders'!#REF!</definedName>
    <definedName name="BExO764GVLC6R6LREFVX7QYWT3RE" localSheetId="4" hidden="1">'[5]Capital orders'!#REF!</definedName>
    <definedName name="BExO764GVLC6R6LREFVX7QYWT3RE" localSheetId="13" hidden="1">'[5]Capital orders'!#REF!</definedName>
    <definedName name="BExO764GVLC6R6LREFVX7QYWT3RE" localSheetId="18" hidden="1">'[5]Capital orders'!#REF!</definedName>
    <definedName name="BExO764GVLC6R6LREFVX7QYWT3RE" hidden="1">'[5]Capital orders'!#REF!</definedName>
    <definedName name="BExO7L9A53V0L5FUS0PQUBG4XS0R" localSheetId="3" hidden="1">#REF!</definedName>
    <definedName name="BExO7L9A53V0L5FUS0PQUBG4XS0R" localSheetId="10" hidden="1">#REF!</definedName>
    <definedName name="BExO7L9A53V0L5FUS0PQUBG4XS0R" localSheetId="9" hidden="1">#REF!</definedName>
    <definedName name="BExO7L9A53V0L5FUS0PQUBG4XS0R" localSheetId="14" hidden="1">#REF!</definedName>
    <definedName name="BExO7L9A53V0L5FUS0PQUBG4XS0R" localSheetId="16" hidden="1">#REF!</definedName>
    <definedName name="BExO7L9A53V0L5FUS0PQUBG4XS0R" localSheetId="5" hidden="1">#REF!</definedName>
    <definedName name="BExO7L9A53V0L5FUS0PQUBG4XS0R" localSheetId="8" hidden="1">#REF!</definedName>
    <definedName name="BExO7L9A53V0L5FUS0PQUBG4XS0R" localSheetId="17" hidden="1">#REF!</definedName>
    <definedName name="BExO7L9A53V0L5FUS0PQUBG4XS0R" localSheetId="6" hidden="1">#REF!</definedName>
    <definedName name="BExO7L9A53V0L5FUS0PQUBG4XS0R" localSheetId="1" hidden="1">#REF!</definedName>
    <definedName name="BExO7L9A53V0L5FUS0PQUBG4XS0R" localSheetId="12" hidden="1">#REF!</definedName>
    <definedName name="BExO7L9A53V0L5FUS0PQUBG4XS0R" localSheetId="4" hidden="1">#REF!</definedName>
    <definedName name="BExO7L9A53V0L5FUS0PQUBG4XS0R" localSheetId="13" hidden="1">#REF!</definedName>
    <definedName name="BExO7L9A53V0L5FUS0PQUBG4XS0R" localSheetId="18" hidden="1">#REF!</definedName>
    <definedName name="BExO7L9A53V0L5FUS0PQUBG4XS0R" hidden="1">#REF!</definedName>
    <definedName name="BExO7OUQS3XTUQ2LDKGQ8AAQ3OJJ" hidden="1">'[2]Reco Sheet for Fcast'!$F$6:$G$6</definedName>
    <definedName name="BExO7VQWA7I6SZNHMVM6QHEOPT7N" localSheetId="3" hidden="1">#REF!</definedName>
    <definedName name="BExO7VQWA7I6SZNHMVM6QHEOPT7N" localSheetId="10" hidden="1">#REF!</definedName>
    <definedName name="BExO7VQWA7I6SZNHMVM6QHEOPT7N" localSheetId="9" hidden="1">#REF!</definedName>
    <definedName name="BExO7VQWA7I6SZNHMVM6QHEOPT7N" localSheetId="14" hidden="1">#REF!</definedName>
    <definedName name="BExO7VQWA7I6SZNHMVM6QHEOPT7N" localSheetId="16" hidden="1">#REF!</definedName>
    <definedName name="BExO7VQWA7I6SZNHMVM6QHEOPT7N" localSheetId="5" hidden="1">#REF!</definedName>
    <definedName name="BExO7VQWA7I6SZNHMVM6QHEOPT7N" localSheetId="8" hidden="1">#REF!</definedName>
    <definedName name="BExO7VQWA7I6SZNHMVM6QHEOPT7N" localSheetId="17" hidden="1">#REF!</definedName>
    <definedName name="BExO7VQWA7I6SZNHMVM6QHEOPT7N" localSheetId="6" hidden="1">#REF!</definedName>
    <definedName name="BExO7VQWA7I6SZNHMVM6QHEOPT7N" localSheetId="1" hidden="1">#REF!</definedName>
    <definedName name="BExO7VQWA7I6SZNHMVM6QHEOPT7N" localSheetId="12" hidden="1">#REF!</definedName>
    <definedName name="BExO7VQWA7I6SZNHMVM6QHEOPT7N" localSheetId="4" hidden="1">#REF!</definedName>
    <definedName name="BExO7VQWA7I6SZNHMVM6QHEOPT7N" localSheetId="13" hidden="1">#REF!</definedName>
    <definedName name="BExO7VQWA7I6SZNHMVM6QHEOPT7N" localSheetId="18" hidden="1">#REF!</definedName>
    <definedName name="BExO7VQWA7I6SZNHMVM6QHEOPT7N" hidden="1">#REF!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3" hidden="1">#REF!</definedName>
    <definedName name="BExO89ZCBQDFNQMXBL81B6NYT5U3" localSheetId="10" hidden="1">#REF!</definedName>
    <definedName name="BExO89ZCBQDFNQMXBL81B6NYT5U3" localSheetId="9" hidden="1">#REF!</definedName>
    <definedName name="BExO89ZCBQDFNQMXBL81B6NYT5U3" localSheetId="14" hidden="1">#REF!</definedName>
    <definedName name="BExO89ZCBQDFNQMXBL81B6NYT5U3" localSheetId="16" hidden="1">#REF!</definedName>
    <definedName name="BExO89ZCBQDFNQMXBL81B6NYT5U3" localSheetId="5" hidden="1">#REF!</definedName>
    <definedName name="BExO89ZCBQDFNQMXBL81B6NYT5U3" localSheetId="8" hidden="1">#REF!</definedName>
    <definedName name="BExO89ZCBQDFNQMXBL81B6NYT5U3" localSheetId="17" hidden="1">#REF!</definedName>
    <definedName name="BExO89ZCBQDFNQMXBL81B6NYT5U3" localSheetId="6" hidden="1">#REF!</definedName>
    <definedName name="BExO89ZCBQDFNQMXBL81B6NYT5U3" localSheetId="1" hidden="1">#REF!</definedName>
    <definedName name="BExO89ZCBQDFNQMXBL81B6NYT5U3" localSheetId="12" hidden="1">#REF!</definedName>
    <definedName name="BExO89ZCBQDFNQMXBL81B6NYT5U3" localSheetId="4" hidden="1">#REF!</definedName>
    <definedName name="BExO89ZCBQDFNQMXBL81B6NYT5U3" localSheetId="13" hidden="1">#REF!</definedName>
    <definedName name="BExO89ZCBQDFNQMXBL81B6NYT5U3" localSheetId="18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3" hidden="1">#REF!</definedName>
    <definedName name="BExO8A4S3VKZ6N6VX4CXOWCPKHWC" localSheetId="10" hidden="1">#REF!</definedName>
    <definedName name="BExO8A4S3VKZ6N6VX4CXOWCPKHWC" localSheetId="9" hidden="1">#REF!</definedName>
    <definedName name="BExO8A4S3VKZ6N6VX4CXOWCPKHWC" localSheetId="14" hidden="1">#REF!</definedName>
    <definedName name="BExO8A4S3VKZ6N6VX4CXOWCPKHWC" localSheetId="16" hidden="1">#REF!</definedName>
    <definedName name="BExO8A4S3VKZ6N6VX4CXOWCPKHWC" localSheetId="5" hidden="1">#REF!</definedName>
    <definedName name="BExO8A4S3VKZ6N6VX4CXOWCPKHWC" localSheetId="8" hidden="1">#REF!</definedName>
    <definedName name="BExO8A4S3VKZ6N6VX4CXOWCPKHWC" localSheetId="17" hidden="1">#REF!</definedName>
    <definedName name="BExO8A4S3VKZ6N6VX4CXOWCPKHWC" localSheetId="6" hidden="1">#REF!</definedName>
    <definedName name="BExO8A4S3VKZ6N6VX4CXOWCPKHWC" localSheetId="1" hidden="1">#REF!</definedName>
    <definedName name="BExO8A4S3VKZ6N6VX4CXOWCPKHWC" localSheetId="12" hidden="1">#REF!</definedName>
    <definedName name="BExO8A4S3VKZ6N6VX4CXOWCPKHWC" localSheetId="4" hidden="1">#REF!</definedName>
    <definedName name="BExO8A4S3VKZ6N6VX4CXOWCPKHWC" localSheetId="13" hidden="1">#REF!</definedName>
    <definedName name="BExO8A4S3VKZ6N6VX4CXOWCPKHWC" localSheetId="18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I1E64ENA8Z42JI2J81DKZ8T" localSheetId="3" hidden="1">#REF!</definedName>
    <definedName name="BExO9I1E64ENA8Z42JI2J81DKZ8T" localSheetId="10" hidden="1">#REF!</definedName>
    <definedName name="BExO9I1E64ENA8Z42JI2J81DKZ8T" localSheetId="9" hidden="1">#REF!</definedName>
    <definedName name="BExO9I1E64ENA8Z42JI2J81DKZ8T" localSheetId="14" hidden="1">#REF!</definedName>
    <definedName name="BExO9I1E64ENA8Z42JI2J81DKZ8T" localSheetId="16" hidden="1">#REF!</definedName>
    <definedName name="BExO9I1E64ENA8Z42JI2J81DKZ8T" localSheetId="5" hidden="1">#REF!</definedName>
    <definedName name="BExO9I1E64ENA8Z42JI2J81DKZ8T" localSheetId="8" hidden="1">#REF!</definedName>
    <definedName name="BExO9I1E64ENA8Z42JI2J81DKZ8T" localSheetId="17" hidden="1">#REF!</definedName>
    <definedName name="BExO9I1E64ENA8Z42JI2J81DKZ8T" localSheetId="6" hidden="1">#REF!</definedName>
    <definedName name="BExO9I1E64ENA8Z42JI2J81DKZ8T" localSheetId="1" hidden="1">#REF!</definedName>
    <definedName name="BExO9I1E64ENA8Z42JI2J81DKZ8T" localSheetId="12" hidden="1">#REF!</definedName>
    <definedName name="BExO9I1E64ENA8Z42JI2J81DKZ8T" localSheetId="4" hidden="1">#REF!</definedName>
    <definedName name="BExO9I1E64ENA8Z42JI2J81DKZ8T" localSheetId="13" hidden="1">#REF!</definedName>
    <definedName name="BExO9I1E64ENA8Z42JI2J81DKZ8T" localSheetId="18" hidden="1">#REF!</definedName>
    <definedName name="BExO9I1E64ENA8Z42JI2J81DKZ8T" hidden="1">#REF!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U100URQWDC51QHO5CELT91P" localSheetId="3" hidden="1">#REF!</definedName>
    <definedName name="BExO9U100URQWDC51QHO5CELT91P" localSheetId="10" hidden="1">#REF!</definedName>
    <definedName name="BExO9U100URQWDC51QHO5CELT91P" localSheetId="9" hidden="1">#REF!</definedName>
    <definedName name="BExO9U100URQWDC51QHO5CELT91P" localSheetId="14" hidden="1">#REF!</definedName>
    <definedName name="BExO9U100URQWDC51QHO5CELT91P" localSheetId="16" hidden="1">#REF!</definedName>
    <definedName name="BExO9U100URQWDC51QHO5CELT91P" localSheetId="5" hidden="1">#REF!</definedName>
    <definedName name="BExO9U100URQWDC51QHO5CELT91P" localSheetId="8" hidden="1">#REF!</definedName>
    <definedName name="BExO9U100URQWDC51QHO5CELT91P" localSheetId="17" hidden="1">#REF!</definedName>
    <definedName name="BExO9U100URQWDC51QHO5CELT91P" localSheetId="6" hidden="1">#REF!</definedName>
    <definedName name="BExO9U100URQWDC51QHO5CELT91P" localSheetId="1" hidden="1">#REF!</definedName>
    <definedName name="BExO9U100URQWDC51QHO5CELT91P" localSheetId="12" hidden="1">#REF!</definedName>
    <definedName name="BExO9U100URQWDC51QHO5CELT91P" localSheetId="4" hidden="1">#REF!</definedName>
    <definedName name="BExO9U100URQWDC51QHO5CELT91P" localSheetId="13" hidden="1">#REF!</definedName>
    <definedName name="BExO9U100URQWDC51QHO5CELT91P" localSheetId="18" hidden="1">#REF!</definedName>
    <definedName name="BExO9U100URQWDC51QHO5CELT91P" hidden="1">#REF!</definedName>
    <definedName name="BExO9V2U2YXAY904GYYGU6TD8Y7M" hidden="1">'[2]Reco Sheet for Fcast'!$F$7:$G$7</definedName>
    <definedName name="BExOA3M8QPKLDQSMPYFUCAQJNK70" hidden="1">'[2]Reco Sheet for Fcast'!$F$7:$G$7</definedName>
    <definedName name="BExOAFR4YY8GPWAZ4GI5AYC2OHJ4" localSheetId="3" hidden="1">#REF!</definedName>
    <definedName name="BExOAFR4YY8GPWAZ4GI5AYC2OHJ4" localSheetId="10" hidden="1">#REF!</definedName>
    <definedName name="BExOAFR4YY8GPWAZ4GI5AYC2OHJ4" localSheetId="9" hidden="1">#REF!</definedName>
    <definedName name="BExOAFR4YY8GPWAZ4GI5AYC2OHJ4" localSheetId="14" hidden="1">#REF!</definedName>
    <definedName name="BExOAFR4YY8GPWAZ4GI5AYC2OHJ4" localSheetId="16" hidden="1">#REF!</definedName>
    <definedName name="BExOAFR4YY8GPWAZ4GI5AYC2OHJ4" localSheetId="5" hidden="1">#REF!</definedName>
    <definedName name="BExOAFR4YY8GPWAZ4GI5AYC2OHJ4" localSheetId="8" hidden="1">#REF!</definedName>
    <definedName name="BExOAFR4YY8GPWAZ4GI5AYC2OHJ4" localSheetId="17" hidden="1">#REF!</definedName>
    <definedName name="BExOAFR4YY8GPWAZ4GI5AYC2OHJ4" localSheetId="6" hidden="1">#REF!</definedName>
    <definedName name="BExOAFR4YY8GPWAZ4GI5AYC2OHJ4" localSheetId="1" hidden="1">#REF!</definedName>
    <definedName name="BExOAFR4YY8GPWAZ4GI5AYC2OHJ4" localSheetId="12" hidden="1">#REF!</definedName>
    <definedName name="BExOAFR4YY8GPWAZ4GI5AYC2OHJ4" localSheetId="4" hidden="1">#REF!</definedName>
    <definedName name="BExOAFR4YY8GPWAZ4GI5AYC2OHJ4" localSheetId="13" hidden="1">#REF!</definedName>
    <definedName name="BExOAFR4YY8GPWAZ4GI5AYC2OHJ4" localSheetId="18" hidden="1">#REF!</definedName>
    <definedName name="BExOAFR4YY8GPWAZ4GI5AYC2OHJ4" hidden="1">#REF!</definedName>
    <definedName name="BExOAQ3GKCT7YZW1EMVU3EILSZL2" hidden="1">'[2]Reco Sheet for Fcast'!$F$9:$G$9</definedName>
    <definedName name="BExOAYHKZA3G2T1MI7GUW1LKI4SY" localSheetId="3" hidden="1">#REF!</definedName>
    <definedName name="BExOAYHKZA3G2T1MI7GUW1LKI4SY" localSheetId="10" hidden="1">#REF!</definedName>
    <definedName name="BExOAYHKZA3G2T1MI7GUW1LKI4SY" localSheetId="9" hidden="1">#REF!</definedName>
    <definedName name="BExOAYHKZA3G2T1MI7GUW1LKI4SY" localSheetId="14" hidden="1">#REF!</definedName>
    <definedName name="BExOAYHKZA3G2T1MI7GUW1LKI4SY" localSheetId="16" hidden="1">#REF!</definedName>
    <definedName name="BExOAYHKZA3G2T1MI7GUW1LKI4SY" localSheetId="5" hidden="1">#REF!</definedName>
    <definedName name="BExOAYHKZA3G2T1MI7GUW1LKI4SY" localSheetId="8" hidden="1">#REF!</definedName>
    <definedName name="BExOAYHKZA3G2T1MI7GUW1LKI4SY" localSheetId="17" hidden="1">#REF!</definedName>
    <definedName name="BExOAYHKZA3G2T1MI7GUW1LKI4SY" localSheetId="6" hidden="1">#REF!</definedName>
    <definedName name="BExOAYHKZA3G2T1MI7GUW1LKI4SY" localSheetId="1" hidden="1">#REF!</definedName>
    <definedName name="BExOAYHKZA3G2T1MI7GUW1LKI4SY" localSheetId="12" hidden="1">#REF!</definedName>
    <definedName name="BExOAYHKZA3G2T1MI7GUW1LKI4SY" localSheetId="4" hidden="1">#REF!</definedName>
    <definedName name="BExOAYHKZA3G2T1MI7GUW1LKI4SY" localSheetId="13" hidden="1">#REF!</definedName>
    <definedName name="BExOAYHKZA3G2T1MI7GUW1LKI4SY" localSheetId="18" hidden="1">#REF!</definedName>
    <definedName name="BExOAYHKZA3G2T1MI7GUW1LKI4SY" hidden="1">#REF!</definedName>
    <definedName name="BExOB94K8OJ8QZ4BXB2DJG5VONNA" localSheetId="3" hidden="1">#REF!</definedName>
    <definedName name="BExOB94K8OJ8QZ4BXB2DJG5VONNA" localSheetId="10" hidden="1">#REF!</definedName>
    <definedName name="BExOB94K8OJ8QZ4BXB2DJG5VONNA" localSheetId="9" hidden="1">#REF!</definedName>
    <definedName name="BExOB94K8OJ8QZ4BXB2DJG5VONNA" localSheetId="14" hidden="1">#REF!</definedName>
    <definedName name="BExOB94K8OJ8QZ4BXB2DJG5VONNA" localSheetId="16" hidden="1">#REF!</definedName>
    <definedName name="BExOB94K8OJ8QZ4BXB2DJG5VONNA" localSheetId="5" hidden="1">#REF!</definedName>
    <definedName name="BExOB94K8OJ8QZ4BXB2DJG5VONNA" localSheetId="8" hidden="1">#REF!</definedName>
    <definedName name="BExOB94K8OJ8QZ4BXB2DJG5VONNA" localSheetId="17" hidden="1">#REF!</definedName>
    <definedName name="BExOB94K8OJ8QZ4BXB2DJG5VONNA" localSheetId="6" hidden="1">#REF!</definedName>
    <definedName name="BExOB94K8OJ8QZ4BXB2DJG5VONNA" localSheetId="1" hidden="1">#REF!</definedName>
    <definedName name="BExOB94K8OJ8QZ4BXB2DJG5VONNA" localSheetId="12" hidden="1">#REF!</definedName>
    <definedName name="BExOB94K8OJ8QZ4BXB2DJG5VONNA" localSheetId="4" hidden="1">#REF!</definedName>
    <definedName name="BExOB94K8OJ8QZ4BXB2DJG5VONNA" localSheetId="13" hidden="1">#REF!</definedName>
    <definedName name="BExOB94K8OJ8QZ4BXB2DJG5VONNA" localSheetId="18" hidden="1">#REF!</definedName>
    <definedName name="BExOB94K8OJ8QZ4BXB2DJG5VONNA" hidden="1">#REF!</definedName>
    <definedName name="BExOB9KT2THGV4SPLDVFTFXS4B14" hidden="1">'[2]Reco Sheet for Fcast'!$F$8:$G$8</definedName>
    <definedName name="BExOBARY8ORR3FTR16NG5BCOPOIX" localSheetId="3" hidden="1">#REF!</definedName>
    <definedName name="BExOBARY8ORR3FTR16NG5BCOPOIX" localSheetId="10" hidden="1">#REF!</definedName>
    <definedName name="BExOBARY8ORR3FTR16NG5BCOPOIX" localSheetId="9" hidden="1">#REF!</definedName>
    <definedName name="BExOBARY8ORR3FTR16NG5BCOPOIX" localSheetId="14" hidden="1">#REF!</definedName>
    <definedName name="BExOBARY8ORR3FTR16NG5BCOPOIX" localSheetId="16" hidden="1">#REF!</definedName>
    <definedName name="BExOBARY8ORR3FTR16NG5BCOPOIX" localSheetId="5" hidden="1">#REF!</definedName>
    <definedName name="BExOBARY8ORR3FTR16NG5BCOPOIX" localSheetId="8" hidden="1">#REF!</definedName>
    <definedName name="BExOBARY8ORR3FTR16NG5BCOPOIX" localSheetId="17" hidden="1">#REF!</definedName>
    <definedName name="BExOBARY8ORR3FTR16NG5BCOPOIX" localSheetId="6" hidden="1">#REF!</definedName>
    <definedName name="BExOBARY8ORR3FTR16NG5BCOPOIX" localSheetId="1" hidden="1">#REF!</definedName>
    <definedName name="BExOBARY8ORR3FTR16NG5BCOPOIX" localSheetId="12" hidden="1">#REF!</definedName>
    <definedName name="BExOBARY8ORR3FTR16NG5BCOPOIX" localSheetId="4" hidden="1">#REF!</definedName>
    <definedName name="BExOBARY8ORR3FTR16NG5BCOPOIX" localSheetId="13" hidden="1">#REF!</definedName>
    <definedName name="BExOBARY8ORR3FTR16NG5BCOPOIX" localSheetId="18" hidden="1">#REF!</definedName>
    <definedName name="BExOBARY8ORR3FTR16NG5BCOPOIX" hidden="1">#REF!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3" hidden="1">'[3]AMI P &amp; L'!#REF!</definedName>
    <definedName name="BExOBP0FKQ4SVR59FB48UNLKCOR6" localSheetId="10" hidden="1">'[3]AMI P &amp; L'!#REF!</definedName>
    <definedName name="BExOBP0FKQ4SVR59FB48UNLKCOR6" localSheetId="9" hidden="1">'[3]AMI P &amp; L'!#REF!</definedName>
    <definedName name="BExOBP0FKQ4SVR59FB48UNLKCOR6" localSheetId="14" hidden="1">'[3]AMI P &amp; L'!#REF!</definedName>
    <definedName name="BExOBP0FKQ4SVR59FB48UNLKCOR6" localSheetId="16" hidden="1">'[3]AMI P &amp; L'!#REF!</definedName>
    <definedName name="BExOBP0FKQ4SVR59FB48UNLKCOR6" localSheetId="5" hidden="1">'[3]AMI P &amp; L'!#REF!</definedName>
    <definedName name="BExOBP0FKQ4SVR59FB48UNLKCOR6" localSheetId="8" hidden="1">'[3]AMI P &amp; L'!#REF!</definedName>
    <definedName name="BExOBP0FKQ4SVR59FB48UNLKCOR6" localSheetId="17" hidden="1">'[3]AMI P &amp; L'!#REF!</definedName>
    <definedName name="BExOBP0FKQ4SVR59FB48UNLKCOR6" localSheetId="6" hidden="1">'[3]AMI P &amp; L'!#REF!</definedName>
    <definedName name="BExOBP0FKQ4SVR59FB48UNLKCOR6" localSheetId="1" hidden="1">'[3]AMI P &amp; L'!#REF!</definedName>
    <definedName name="BExOBP0FKQ4SVR59FB48UNLKCOR6" localSheetId="12" hidden="1">'[3]AMI P &amp; L'!#REF!</definedName>
    <definedName name="BExOBP0FKQ4SVR59FB48UNLKCOR6" localSheetId="4" hidden="1">'[3]AMI P &amp; L'!#REF!</definedName>
    <definedName name="BExOBP0FKQ4SVR59FB48UNLKCOR6" localSheetId="13" hidden="1">'[3]AMI P &amp; L'!#REF!</definedName>
    <definedName name="BExOBP0FKQ4SVR59FB48UNLKCOR6" localSheetId="18" hidden="1">'[3]AMI P &amp; L'!#REF!</definedName>
    <definedName name="BExOBP0FKQ4SVR59FB48UNLKCOR6" hidden="1">'[3]AMI P &amp; L'!#REF!</definedName>
    <definedName name="BExOBV5NJ50QQ3ZUWOWUTGL34SIH" localSheetId="3" hidden="1">#REF!</definedName>
    <definedName name="BExOBV5NJ50QQ3ZUWOWUTGL34SIH" localSheetId="10" hidden="1">#REF!</definedName>
    <definedName name="BExOBV5NJ50QQ3ZUWOWUTGL34SIH" localSheetId="9" hidden="1">#REF!</definedName>
    <definedName name="BExOBV5NJ50QQ3ZUWOWUTGL34SIH" localSheetId="14" hidden="1">#REF!</definedName>
    <definedName name="BExOBV5NJ50QQ3ZUWOWUTGL34SIH" localSheetId="16" hidden="1">#REF!</definedName>
    <definedName name="BExOBV5NJ50QQ3ZUWOWUTGL34SIH" localSheetId="5" hidden="1">#REF!</definedName>
    <definedName name="BExOBV5NJ50QQ3ZUWOWUTGL34SIH" localSheetId="8" hidden="1">#REF!</definedName>
    <definedName name="BExOBV5NJ50QQ3ZUWOWUTGL34SIH" localSheetId="17" hidden="1">#REF!</definedName>
    <definedName name="BExOBV5NJ50QQ3ZUWOWUTGL34SIH" localSheetId="6" hidden="1">#REF!</definedName>
    <definedName name="BExOBV5NJ50QQ3ZUWOWUTGL34SIH" localSheetId="1" hidden="1">#REF!</definedName>
    <definedName name="BExOBV5NJ50QQ3ZUWOWUTGL34SIH" localSheetId="12" hidden="1">#REF!</definedName>
    <definedName name="BExOBV5NJ50QQ3ZUWOWUTGL34SIH" localSheetId="4" hidden="1">#REF!</definedName>
    <definedName name="BExOBV5NJ50QQ3ZUWOWUTGL34SIH" localSheetId="13" hidden="1">#REF!</definedName>
    <definedName name="BExOBV5NJ50QQ3ZUWOWUTGL34SIH" localSheetId="18" hidden="1">#REF!</definedName>
    <definedName name="BExOBV5NJ50QQ3ZUWOWUTGL34SIH" hidden="1">#REF!</definedName>
    <definedName name="BExOBYAVUCQ0IGM0Y6A75QHP0Q1A" hidden="1">'[2]Reco Sheet for Fcast'!$F$9:$G$9</definedName>
    <definedName name="BExOC1G3P4Z633NKFJLRITBBHVCY" localSheetId="3" hidden="1">#REF!</definedName>
    <definedName name="BExOC1G3P4Z633NKFJLRITBBHVCY" localSheetId="10" hidden="1">#REF!</definedName>
    <definedName name="BExOC1G3P4Z633NKFJLRITBBHVCY" localSheetId="9" hidden="1">#REF!</definedName>
    <definedName name="BExOC1G3P4Z633NKFJLRITBBHVCY" localSheetId="14" hidden="1">#REF!</definedName>
    <definedName name="BExOC1G3P4Z633NKFJLRITBBHVCY" localSheetId="16" hidden="1">#REF!</definedName>
    <definedName name="BExOC1G3P4Z633NKFJLRITBBHVCY" localSheetId="5" hidden="1">#REF!</definedName>
    <definedName name="BExOC1G3P4Z633NKFJLRITBBHVCY" localSheetId="8" hidden="1">#REF!</definedName>
    <definedName name="BExOC1G3P4Z633NKFJLRITBBHVCY" localSheetId="17" hidden="1">#REF!</definedName>
    <definedName name="BExOC1G3P4Z633NKFJLRITBBHVCY" localSheetId="6" hidden="1">#REF!</definedName>
    <definedName name="BExOC1G3P4Z633NKFJLRITBBHVCY" localSheetId="1" hidden="1">#REF!</definedName>
    <definedName name="BExOC1G3P4Z633NKFJLRITBBHVCY" localSheetId="12" hidden="1">#REF!</definedName>
    <definedName name="BExOC1G3P4Z633NKFJLRITBBHVCY" localSheetId="4" hidden="1">#REF!</definedName>
    <definedName name="BExOC1G3P4Z633NKFJLRITBBHVCY" localSheetId="13" hidden="1">#REF!</definedName>
    <definedName name="BExOC1G3P4Z633NKFJLRITBBHVCY" localSheetId="18" hidden="1">#REF!</definedName>
    <definedName name="BExOC1G3P4Z633NKFJLRITBBHVCY" hidden="1">#REF!</definedName>
    <definedName name="BExOC3UEHB1CZNINSQHZANWJYKR8" hidden="1">'[2]Reco Sheet for Fcast'!$I$9:$J$9</definedName>
    <definedName name="BExOCBSF3XGO9YJ23LX2H78VOUR7" hidden="1">'[2]Reco Sheet for Fcast'!$G$2</definedName>
    <definedName name="BExOCBSFINGJ4P4IGX8EZ2JAOTBJ" localSheetId="3" hidden="1">#REF!</definedName>
    <definedName name="BExOCBSFINGJ4P4IGX8EZ2JAOTBJ" localSheetId="10" hidden="1">#REF!</definedName>
    <definedName name="BExOCBSFINGJ4P4IGX8EZ2JAOTBJ" localSheetId="9" hidden="1">#REF!</definedName>
    <definedName name="BExOCBSFINGJ4P4IGX8EZ2JAOTBJ" localSheetId="14" hidden="1">#REF!</definedName>
    <definedName name="BExOCBSFINGJ4P4IGX8EZ2JAOTBJ" localSheetId="16" hidden="1">#REF!</definedName>
    <definedName name="BExOCBSFINGJ4P4IGX8EZ2JAOTBJ" localSheetId="5" hidden="1">#REF!</definedName>
    <definedName name="BExOCBSFINGJ4P4IGX8EZ2JAOTBJ" localSheetId="8" hidden="1">#REF!</definedName>
    <definedName name="BExOCBSFINGJ4P4IGX8EZ2JAOTBJ" localSheetId="17" hidden="1">#REF!</definedName>
    <definedName name="BExOCBSFINGJ4P4IGX8EZ2JAOTBJ" localSheetId="6" hidden="1">#REF!</definedName>
    <definedName name="BExOCBSFINGJ4P4IGX8EZ2JAOTBJ" localSheetId="1" hidden="1">#REF!</definedName>
    <definedName name="BExOCBSFINGJ4P4IGX8EZ2JAOTBJ" localSheetId="12" hidden="1">#REF!</definedName>
    <definedName name="BExOCBSFINGJ4P4IGX8EZ2JAOTBJ" localSheetId="4" hidden="1">#REF!</definedName>
    <definedName name="BExOCBSFINGJ4P4IGX8EZ2JAOTBJ" localSheetId="13" hidden="1">#REF!</definedName>
    <definedName name="BExOCBSFINGJ4P4IGX8EZ2JAOTBJ" localSheetId="18" hidden="1">#REF!</definedName>
    <definedName name="BExOCBSFINGJ4P4IGX8EZ2JAOTBJ" hidden="1">#REF!</definedName>
    <definedName name="BExOCKXFMOW6WPFEVX1I7R7FNDSS" hidden="1">'[2]Reco Sheet for Fcast'!$I$9:$J$9</definedName>
    <definedName name="BExOCWWZTGTAKUL8MMNN9EOE2DVH" localSheetId="3" hidden="1">#REF!</definedName>
    <definedName name="BExOCWWZTGTAKUL8MMNN9EOE2DVH" localSheetId="10" hidden="1">#REF!</definedName>
    <definedName name="BExOCWWZTGTAKUL8MMNN9EOE2DVH" localSheetId="9" hidden="1">#REF!</definedName>
    <definedName name="BExOCWWZTGTAKUL8MMNN9EOE2DVH" localSheetId="14" hidden="1">#REF!</definedName>
    <definedName name="BExOCWWZTGTAKUL8MMNN9EOE2DVH" localSheetId="16" hidden="1">#REF!</definedName>
    <definedName name="BExOCWWZTGTAKUL8MMNN9EOE2DVH" localSheetId="5" hidden="1">#REF!</definedName>
    <definedName name="BExOCWWZTGTAKUL8MMNN9EOE2DVH" localSheetId="8" hidden="1">#REF!</definedName>
    <definedName name="BExOCWWZTGTAKUL8MMNN9EOE2DVH" localSheetId="17" hidden="1">#REF!</definedName>
    <definedName name="BExOCWWZTGTAKUL8MMNN9EOE2DVH" localSheetId="6" hidden="1">#REF!</definedName>
    <definedName name="BExOCWWZTGTAKUL8MMNN9EOE2DVH" localSheetId="1" hidden="1">#REF!</definedName>
    <definedName name="BExOCWWZTGTAKUL8MMNN9EOE2DVH" localSheetId="12" hidden="1">#REF!</definedName>
    <definedName name="BExOCWWZTGTAKUL8MMNN9EOE2DVH" localSheetId="4" hidden="1">#REF!</definedName>
    <definedName name="BExOCWWZTGTAKUL8MMNN9EOE2DVH" localSheetId="13" hidden="1">#REF!</definedName>
    <definedName name="BExOCWWZTGTAKUL8MMNN9EOE2DVH" localSheetId="18" hidden="1">#REF!</definedName>
    <definedName name="BExOCWWZTGTAKUL8MMNN9EOE2DVH" hidden="1">#REF!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RR3JZBGPM0JUHNGZKIHF51J" localSheetId="3" hidden="1">#REF!</definedName>
    <definedName name="BExOERR3JZBGPM0JUHNGZKIHF51J" localSheetId="10" hidden="1">#REF!</definedName>
    <definedName name="BExOERR3JZBGPM0JUHNGZKIHF51J" localSheetId="9" hidden="1">#REF!</definedName>
    <definedName name="BExOERR3JZBGPM0JUHNGZKIHF51J" localSheetId="14" hidden="1">#REF!</definedName>
    <definedName name="BExOERR3JZBGPM0JUHNGZKIHF51J" localSheetId="16" hidden="1">#REF!</definedName>
    <definedName name="BExOERR3JZBGPM0JUHNGZKIHF51J" localSheetId="5" hidden="1">#REF!</definedName>
    <definedName name="BExOERR3JZBGPM0JUHNGZKIHF51J" localSheetId="8" hidden="1">#REF!</definedName>
    <definedName name="BExOERR3JZBGPM0JUHNGZKIHF51J" localSheetId="17" hidden="1">#REF!</definedName>
    <definedName name="BExOERR3JZBGPM0JUHNGZKIHF51J" localSheetId="6" hidden="1">#REF!</definedName>
    <definedName name="BExOERR3JZBGPM0JUHNGZKIHF51J" localSheetId="1" hidden="1">#REF!</definedName>
    <definedName name="BExOERR3JZBGPM0JUHNGZKIHF51J" localSheetId="12" hidden="1">#REF!</definedName>
    <definedName name="BExOERR3JZBGPM0JUHNGZKIHF51J" localSheetId="4" hidden="1">#REF!</definedName>
    <definedName name="BExOERR3JZBGPM0JUHNGZKIHF51J" localSheetId="13" hidden="1">#REF!</definedName>
    <definedName name="BExOERR3JZBGPM0JUHNGZKIHF51J" localSheetId="18" hidden="1">#REF!</definedName>
    <definedName name="BExOERR3JZBGPM0JUHNGZKIHF51J" hidden="1">#REF!</definedName>
    <definedName name="BExOETUH0P9C7B0TJPBHO6O8LDPO" localSheetId="3" hidden="1">#REF!</definedName>
    <definedName name="BExOETUH0P9C7B0TJPBHO6O8LDPO" localSheetId="10" hidden="1">#REF!</definedName>
    <definedName name="BExOETUH0P9C7B0TJPBHO6O8LDPO" localSheetId="9" hidden="1">#REF!</definedName>
    <definedName name="BExOETUH0P9C7B0TJPBHO6O8LDPO" localSheetId="14" hidden="1">#REF!</definedName>
    <definedName name="BExOETUH0P9C7B0TJPBHO6O8LDPO" localSheetId="16" hidden="1">#REF!</definedName>
    <definedName name="BExOETUH0P9C7B0TJPBHO6O8LDPO" localSheetId="5" hidden="1">#REF!</definedName>
    <definedName name="BExOETUH0P9C7B0TJPBHO6O8LDPO" localSheetId="8" hidden="1">#REF!</definedName>
    <definedName name="BExOETUH0P9C7B0TJPBHO6O8LDPO" localSheetId="17" hidden="1">#REF!</definedName>
    <definedName name="BExOETUH0P9C7B0TJPBHO6O8LDPO" localSheetId="6" hidden="1">#REF!</definedName>
    <definedName name="BExOETUH0P9C7B0TJPBHO6O8LDPO" localSheetId="1" hidden="1">#REF!</definedName>
    <definedName name="BExOETUH0P9C7B0TJPBHO6O8LDPO" localSheetId="12" hidden="1">#REF!</definedName>
    <definedName name="BExOETUH0P9C7B0TJPBHO6O8LDPO" localSheetId="4" hidden="1">#REF!</definedName>
    <definedName name="BExOETUH0P9C7B0TJPBHO6O8LDPO" localSheetId="13" hidden="1">#REF!</definedName>
    <definedName name="BExOETUH0P9C7B0TJPBHO6O8LDPO" localSheetId="18" hidden="1">#REF!</definedName>
    <definedName name="BExOETUH0P9C7B0TJPBHO6O8LDPO" hidden="1">#REF!</definedName>
    <definedName name="BExOEV1S6JJVO5PP4BZ20SNGZR7D" hidden="1">'[2]Reco Sheet for Fcast'!$I$7:$J$7</definedName>
    <definedName name="BExOF8J5ENHOI8E3NE2IDX8Q1PAA" localSheetId="3" hidden="1">'[5]Capital orders'!#REF!</definedName>
    <definedName name="BExOF8J5ENHOI8E3NE2IDX8Q1PAA" localSheetId="10" hidden="1">'[5]Capital orders'!#REF!</definedName>
    <definedName name="BExOF8J5ENHOI8E3NE2IDX8Q1PAA" localSheetId="9" hidden="1">'[5]Capital orders'!#REF!</definedName>
    <definedName name="BExOF8J5ENHOI8E3NE2IDX8Q1PAA" localSheetId="14" hidden="1">'[5]Capital orders'!#REF!</definedName>
    <definedName name="BExOF8J5ENHOI8E3NE2IDX8Q1PAA" localSheetId="16" hidden="1">'[5]Capital orders'!#REF!</definedName>
    <definedName name="BExOF8J5ENHOI8E3NE2IDX8Q1PAA" localSheetId="5" hidden="1">'[5]Capital orders'!#REF!</definedName>
    <definedName name="BExOF8J5ENHOI8E3NE2IDX8Q1PAA" localSheetId="8" hidden="1">'[5]Capital orders'!#REF!</definedName>
    <definedName name="BExOF8J5ENHOI8E3NE2IDX8Q1PAA" localSheetId="17" hidden="1">'[5]Capital orders'!#REF!</definedName>
    <definedName name="BExOF8J5ENHOI8E3NE2IDX8Q1PAA" localSheetId="6" hidden="1">'[5]Capital orders'!#REF!</definedName>
    <definedName name="BExOF8J5ENHOI8E3NE2IDX8Q1PAA" localSheetId="1" hidden="1">'[5]Capital orders'!#REF!</definedName>
    <definedName name="BExOF8J5ENHOI8E3NE2IDX8Q1PAA" localSheetId="12" hidden="1">'[5]Capital orders'!#REF!</definedName>
    <definedName name="BExOF8J5ENHOI8E3NE2IDX8Q1PAA" localSheetId="4" hidden="1">'[5]Capital orders'!#REF!</definedName>
    <definedName name="BExOF8J5ENHOI8E3NE2IDX8Q1PAA" localSheetId="13" hidden="1">'[5]Capital orders'!#REF!</definedName>
    <definedName name="BExOF8J5ENHOI8E3NE2IDX8Q1PAA" localSheetId="18" hidden="1">'[5]Capital orders'!#REF!</definedName>
    <definedName name="BExOF8J5ENHOI8E3NE2IDX8Q1PAA" hidden="1">'[5]Capital orders'!#REF!</definedName>
    <definedName name="BExOFEDNCYI2TPTMQ8SJN3AW4YMF" hidden="1">'[2]Reco Sheet for Fcast'!$F$9:$G$9</definedName>
    <definedName name="BExOFVLXVD6RVHSQO8KZOOACSV24" localSheetId="3" hidden="1">'[3]AMI P &amp; L'!#REF!</definedName>
    <definedName name="BExOFVLXVD6RVHSQO8KZOOACSV24" localSheetId="10" hidden="1">'[3]AMI P &amp; L'!#REF!</definedName>
    <definedName name="BExOFVLXVD6RVHSQO8KZOOACSV24" localSheetId="9" hidden="1">'[3]AMI P &amp; L'!#REF!</definedName>
    <definedName name="BExOFVLXVD6RVHSQO8KZOOACSV24" localSheetId="14" hidden="1">'[3]AMI P &amp; L'!#REF!</definedName>
    <definedName name="BExOFVLXVD6RVHSQO8KZOOACSV24" localSheetId="16" hidden="1">'[3]AMI P &amp; L'!#REF!</definedName>
    <definedName name="BExOFVLXVD6RVHSQO8KZOOACSV24" localSheetId="5" hidden="1">'[3]AMI P &amp; L'!#REF!</definedName>
    <definedName name="BExOFVLXVD6RVHSQO8KZOOACSV24" localSheetId="8" hidden="1">'[3]AMI P &amp; L'!#REF!</definedName>
    <definedName name="BExOFVLXVD6RVHSQO8KZOOACSV24" localSheetId="17" hidden="1">'[3]AMI P &amp; L'!#REF!</definedName>
    <definedName name="BExOFVLXVD6RVHSQO8KZOOACSV24" localSheetId="6" hidden="1">'[3]AMI P &amp; L'!#REF!</definedName>
    <definedName name="BExOFVLXVD6RVHSQO8KZOOACSV24" localSheetId="1" hidden="1">'[3]AMI P &amp; L'!#REF!</definedName>
    <definedName name="BExOFVLXVD6RVHSQO8KZOOACSV24" localSheetId="12" hidden="1">'[3]AMI P &amp; L'!#REF!</definedName>
    <definedName name="BExOFVLXVD6RVHSQO8KZOOACSV24" localSheetId="4" hidden="1">'[3]AMI P &amp; L'!#REF!</definedName>
    <definedName name="BExOFVLXVD6RVHSQO8KZOOACSV24" localSheetId="13" hidden="1">'[3]AMI P &amp; L'!#REF!</definedName>
    <definedName name="BExOFVLXVD6RVHSQO8KZOOACSV24" localSheetId="18" hidden="1">'[3]AMI P &amp; L'!#REF!</definedName>
    <definedName name="BExOFVLXVD6RVHSQO8KZOOACSV24" hidden="1">'[3]AMI P &amp; L'!#REF!</definedName>
    <definedName name="BExOFVWR29JOZ66F7LOP8BWQPXPI" localSheetId="3" hidden="1">#REF!</definedName>
    <definedName name="BExOFVWR29JOZ66F7LOP8BWQPXPI" localSheetId="10" hidden="1">#REF!</definedName>
    <definedName name="BExOFVWR29JOZ66F7LOP8BWQPXPI" localSheetId="9" hidden="1">#REF!</definedName>
    <definedName name="BExOFVWR29JOZ66F7LOP8BWQPXPI" localSheetId="14" hidden="1">#REF!</definedName>
    <definedName name="BExOFVWR29JOZ66F7LOP8BWQPXPI" localSheetId="16" hidden="1">#REF!</definedName>
    <definedName name="BExOFVWR29JOZ66F7LOP8BWQPXPI" localSheetId="5" hidden="1">#REF!</definedName>
    <definedName name="BExOFVWR29JOZ66F7LOP8BWQPXPI" localSheetId="8" hidden="1">#REF!</definedName>
    <definedName name="BExOFVWR29JOZ66F7LOP8BWQPXPI" localSheetId="17" hidden="1">#REF!</definedName>
    <definedName name="BExOFVWR29JOZ66F7LOP8BWQPXPI" localSheetId="6" hidden="1">#REF!</definedName>
    <definedName name="BExOFVWR29JOZ66F7LOP8BWQPXPI" localSheetId="1" hidden="1">#REF!</definedName>
    <definedName name="BExOFVWR29JOZ66F7LOP8BWQPXPI" localSheetId="12" hidden="1">#REF!</definedName>
    <definedName name="BExOFVWR29JOZ66F7LOP8BWQPXPI" localSheetId="4" hidden="1">#REF!</definedName>
    <definedName name="BExOFVWR29JOZ66F7LOP8BWQPXPI" localSheetId="13" hidden="1">#REF!</definedName>
    <definedName name="BExOFVWR29JOZ66F7LOP8BWQPXPI" localSheetId="18" hidden="1">#REF!</definedName>
    <definedName name="BExOFVWR29JOZ66F7LOP8BWQPXPI" hidden="1">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Q6I69R7MDSMN5LOOKPGDL6E" localSheetId="3" hidden="1">#REF!</definedName>
    <definedName name="BExOGQ6I69R7MDSMN5LOOKPGDL6E" localSheetId="10" hidden="1">#REF!</definedName>
    <definedName name="BExOGQ6I69R7MDSMN5LOOKPGDL6E" localSheetId="9" hidden="1">#REF!</definedName>
    <definedName name="BExOGQ6I69R7MDSMN5LOOKPGDL6E" localSheetId="14" hidden="1">#REF!</definedName>
    <definedName name="BExOGQ6I69R7MDSMN5LOOKPGDL6E" localSheetId="16" hidden="1">#REF!</definedName>
    <definedName name="BExOGQ6I69R7MDSMN5LOOKPGDL6E" localSheetId="5" hidden="1">#REF!</definedName>
    <definedName name="BExOGQ6I69R7MDSMN5LOOKPGDL6E" localSheetId="8" hidden="1">#REF!</definedName>
    <definedName name="BExOGQ6I69R7MDSMN5LOOKPGDL6E" localSheetId="17" hidden="1">#REF!</definedName>
    <definedName name="BExOGQ6I69R7MDSMN5LOOKPGDL6E" localSheetId="6" hidden="1">#REF!</definedName>
    <definedName name="BExOGQ6I69R7MDSMN5LOOKPGDL6E" localSheetId="1" hidden="1">#REF!</definedName>
    <definedName name="BExOGQ6I69R7MDSMN5LOOKPGDL6E" localSheetId="12" hidden="1">#REF!</definedName>
    <definedName name="BExOGQ6I69R7MDSMN5LOOKPGDL6E" localSheetId="4" hidden="1">#REF!</definedName>
    <definedName name="BExOGQ6I69R7MDSMN5LOOKPGDL6E" localSheetId="13" hidden="1">#REF!</definedName>
    <definedName name="BExOGQ6I69R7MDSMN5LOOKPGDL6E" localSheetId="18" hidden="1">#REF!</definedName>
    <definedName name="BExOGQ6I69R7MDSMN5LOOKPGDL6E" hidden="1">#REF!</definedName>
    <definedName name="BExOGR2VS4QGVJ34NR8UE7CLMPQ0" localSheetId="3" hidden="1">#REF!</definedName>
    <definedName name="BExOGR2VS4QGVJ34NR8UE7CLMPQ0" localSheetId="10" hidden="1">#REF!</definedName>
    <definedName name="BExOGR2VS4QGVJ34NR8UE7CLMPQ0" localSheetId="9" hidden="1">#REF!</definedName>
    <definedName name="BExOGR2VS4QGVJ34NR8UE7CLMPQ0" localSheetId="14" hidden="1">#REF!</definedName>
    <definedName name="BExOGR2VS4QGVJ34NR8UE7CLMPQ0" localSheetId="16" hidden="1">#REF!</definedName>
    <definedName name="BExOGR2VS4QGVJ34NR8UE7CLMPQ0" localSheetId="5" hidden="1">#REF!</definedName>
    <definedName name="BExOGR2VS4QGVJ34NR8UE7CLMPQ0" localSheetId="8" hidden="1">#REF!</definedName>
    <definedName name="BExOGR2VS4QGVJ34NR8UE7CLMPQ0" localSheetId="17" hidden="1">#REF!</definedName>
    <definedName name="BExOGR2VS4QGVJ34NR8UE7CLMPQ0" localSheetId="6" hidden="1">#REF!</definedName>
    <definedName name="BExOGR2VS4QGVJ34NR8UE7CLMPQ0" localSheetId="1" hidden="1">#REF!</definedName>
    <definedName name="BExOGR2VS4QGVJ34NR8UE7CLMPQ0" localSheetId="12" hidden="1">#REF!</definedName>
    <definedName name="BExOGR2VS4QGVJ34NR8UE7CLMPQ0" localSheetId="4" hidden="1">#REF!</definedName>
    <definedName name="BExOGR2VS4QGVJ34NR8UE7CLMPQ0" localSheetId="13" hidden="1">#REF!</definedName>
    <definedName name="BExOGR2VS4QGVJ34NR8UE7CLMPQ0" localSheetId="18" hidden="1">#REF!</definedName>
    <definedName name="BExOGR2VS4QGVJ34NR8UE7CLMPQ0" hidden="1">#REF!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KLJYVQSS6GVLW8T2GOARV4J" localSheetId="3" hidden="1">#REF!</definedName>
    <definedName name="BExOHKLJYVQSS6GVLW8T2GOARV4J" localSheetId="10" hidden="1">#REF!</definedName>
    <definedName name="BExOHKLJYVQSS6GVLW8T2GOARV4J" localSheetId="9" hidden="1">#REF!</definedName>
    <definedName name="BExOHKLJYVQSS6GVLW8T2GOARV4J" localSheetId="14" hidden="1">#REF!</definedName>
    <definedName name="BExOHKLJYVQSS6GVLW8T2GOARV4J" localSheetId="16" hidden="1">#REF!</definedName>
    <definedName name="BExOHKLJYVQSS6GVLW8T2GOARV4J" localSheetId="5" hidden="1">#REF!</definedName>
    <definedName name="BExOHKLJYVQSS6GVLW8T2GOARV4J" localSheetId="8" hidden="1">#REF!</definedName>
    <definedName name="BExOHKLJYVQSS6GVLW8T2GOARV4J" localSheetId="17" hidden="1">#REF!</definedName>
    <definedName name="BExOHKLJYVQSS6GVLW8T2GOARV4J" localSheetId="6" hidden="1">#REF!</definedName>
    <definedName name="BExOHKLJYVQSS6GVLW8T2GOARV4J" localSheetId="1" hidden="1">#REF!</definedName>
    <definedName name="BExOHKLJYVQSS6GVLW8T2GOARV4J" localSheetId="12" hidden="1">#REF!</definedName>
    <definedName name="BExOHKLJYVQSS6GVLW8T2GOARV4J" localSheetId="4" hidden="1">#REF!</definedName>
    <definedName name="BExOHKLJYVQSS6GVLW8T2GOARV4J" localSheetId="13" hidden="1">#REF!</definedName>
    <definedName name="BExOHKLJYVQSS6GVLW8T2GOARV4J" localSheetId="18" hidden="1">#REF!</definedName>
    <definedName name="BExOHKLJYVQSS6GVLW8T2GOARV4J" hidden="1">#REF!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V8IXM34DQ1XLXTJDNWLOQF9" localSheetId="3" hidden="1">#REF!</definedName>
    <definedName name="BExOHV8IXM34DQ1XLXTJDNWLOQF9" localSheetId="10" hidden="1">#REF!</definedName>
    <definedName name="BExOHV8IXM34DQ1XLXTJDNWLOQF9" localSheetId="9" hidden="1">#REF!</definedName>
    <definedName name="BExOHV8IXM34DQ1XLXTJDNWLOQF9" localSheetId="14" hidden="1">#REF!</definedName>
    <definedName name="BExOHV8IXM34DQ1XLXTJDNWLOQF9" localSheetId="16" hidden="1">#REF!</definedName>
    <definedName name="BExOHV8IXM34DQ1XLXTJDNWLOQF9" localSheetId="5" hidden="1">#REF!</definedName>
    <definedName name="BExOHV8IXM34DQ1XLXTJDNWLOQF9" localSheetId="8" hidden="1">#REF!</definedName>
    <definedName name="BExOHV8IXM34DQ1XLXTJDNWLOQF9" localSheetId="17" hidden="1">#REF!</definedName>
    <definedName name="BExOHV8IXM34DQ1XLXTJDNWLOQF9" localSheetId="6" hidden="1">#REF!</definedName>
    <definedName name="BExOHV8IXM34DQ1XLXTJDNWLOQF9" localSheetId="1" hidden="1">#REF!</definedName>
    <definedName name="BExOHV8IXM34DQ1XLXTJDNWLOQF9" localSheetId="12" hidden="1">#REF!</definedName>
    <definedName name="BExOHV8IXM34DQ1XLXTJDNWLOQF9" localSheetId="4" hidden="1">#REF!</definedName>
    <definedName name="BExOHV8IXM34DQ1XLXTJDNWLOQF9" localSheetId="13" hidden="1">#REF!</definedName>
    <definedName name="BExOHV8IXM34DQ1XLXTJDNWLOQF9" localSheetId="18" hidden="1">#REF!</definedName>
    <definedName name="BExOHV8IXM34DQ1XLXTJDNWLOQF9" hidden="1">#REF!</definedName>
    <definedName name="BExOHX6Q6NJI793PGX59O5EKTP4G" hidden="1">'[2]Reco Sheet for Fcast'!$I$7:$J$7</definedName>
    <definedName name="BExOHY8LCO3ZHOEH1ZTL0MQTYQOL" localSheetId="3" hidden="1">'[5]Capital orders'!#REF!</definedName>
    <definedName name="BExOHY8LCO3ZHOEH1ZTL0MQTYQOL" localSheetId="10" hidden="1">'[5]Capital orders'!#REF!</definedName>
    <definedName name="BExOHY8LCO3ZHOEH1ZTL0MQTYQOL" localSheetId="9" hidden="1">'[5]Capital orders'!#REF!</definedName>
    <definedName name="BExOHY8LCO3ZHOEH1ZTL0MQTYQOL" localSheetId="14" hidden="1">'[5]Capital orders'!#REF!</definedName>
    <definedName name="BExOHY8LCO3ZHOEH1ZTL0MQTYQOL" localSheetId="16" hidden="1">'[5]Capital orders'!#REF!</definedName>
    <definedName name="BExOHY8LCO3ZHOEH1ZTL0MQTYQOL" localSheetId="5" hidden="1">'[5]Capital orders'!#REF!</definedName>
    <definedName name="BExOHY8LCO3ZHOEH1ZTL0MQTYQOL" localSheetId="8" hidden="1">'[5]Capital orders'!#REF!</definedName>
    <definedName name="BExOHY8LCO3ZHOEH1ZTL0MQTYQOL" localSheetId="17" hidden="1">'[5]Capital orders'!#REF!</definedName>
    <definedName name="BExOHY8LCO3ZHOEH1ZTL0MQTYQOL" localSheetId="6" hidden="1">'[5]Capital orders'!#REF!</definedName>
    <definedName name="BExOHY8LCO3ZHOEH1ZTL0MQTYQOL" localSheetId="1" hidden="1">'[5]Capital orders'!#REF!</definedName>
    <definedName name="BExOHY8LCO3ZHOEH1ZTL0MQTYQOL" localSheetId="12" hidden="1">'[5]Capital orders'!#REF!</definedName>
    <definedName name="BExOHY8LCO3ZHOEH1ZTL0MQTYQOL" localSheetId="4" hidden="1">'[5]Capital orders'!#REF!</definedName>
    <definedName name="BExOHY8LCO3ZHOEH1ZTL0MQTYQOL" localSheetId="13" hidden="1">'[5]Capital orders'!#REF!</definedName>
    <definedName name="BExOHY8LCO3ZHOEH1ZTL0MQTYQOL" localSheetId="18" hidden="1">'[5]Capital orders'!#REF!</definedName>
    <definedName name="BExOHY8LCO3ZHOEH1ZTL0MQTYQOL" hidden="1">'[5]Capital orders'!#REF!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NTMI04AUDW5J41CESW52YMP" localSheetId="3" hidden="1">#REF!</definedName>
    <definedName name="BExOJNTMI04AUDW5J41CESW52YMP" localSheetId="10" hidden="1">#REF!</definedName>
    <definedName name="BExOJNTMI04AUDW5J41CESW52YMP" localSheetId="9" hidden="1">#REF!</definedName>
    <definedName name="BExOJNTMI04AUDW5J41CESW52YMP" localSheetId="14" hidden="1">#REF!</definedName>
    <definedName name="BExOJNTMI04AUDW5J41CESW52YMP" localSheetId="16" hidden="1">#REF!</definedName>
    <definedName name="BExOJNTMI04AUDW5J41CESW52YMP" localSheetId="5" hidden="1">#REF!</definedName>
    <definedName name="BExOJNTMI04AUDW5J41CESW52YMP" localSheetId="8" hidden="1">#REF!</definedName>
    <definedName name="BExOJNTMI04AUDW5J41CESW52YMP" localSheetId="17" hidden="1">#REF!</definedName>
    <definedName name="BExOJNTMI04AUDW5J41CESW52YMP" localSheetId="6" hidden="1">#REF!</definedName>
    <definedName name="BExOJNTMI04AUDW5J41CESW52YMP" localSheetId="1" hidden="1">#REF!</definedName>
    <definedName name="BExOJNTMI04AUDW5J41CESW52YMP" localSheetId="12" hidden="1">#REF!</definedName>
    <definedName name="BExOJNTMI04AUDW5J41CESW52YMP" localSheetId="4" hidden="1">#REF!</definedName>
    <definedName name="BExOJNTMI04AUDW5J41CESW52YMP" localSheetId="13" hidden="1">#REF!</definedName>
    <definedName name="BExOJNTMI04AUDW5J41CESW52YMP" localSheetId="18" hidden="1">#REF!</definedName>
    <definedName name="BExOJNTMI04AUDW5J41CESW52YMP" hidden="1">#REF!</definedName>
    <definedName name="BExOJXEUJJ9SYRJXKYYV2NCCDT2R" localSheetId="3" hidden="1">'[3]AMI P &amp; L'!#REF!</definedName>
    <definedName name="BExOJXEUJJ9SYRJXKYYV2NCCDT2R" localSheetId="10" hidden="1">'[3]AMI P &amp; L'!#REF!</definedName>
    <definedName name="BExOJXEUJJ9SYRJXKYYV2NCCDT2R" localSheetId="9" hidden="1">'[3]AMI P &amp; L'!#REF!</definedName>
    <definedName name="BExOJXEUJJ9SYRJXKYYV2NCCDT2R" localSheetId="14" hidden="1">'[3]AMI P &amp; L'!#REF!</definedName>
    <definedName name="BExOJXEUJJ9SYRJXKYYV2NCCDT2R" localSheetId="16" hidden="1">'[3]AMI P &amp; L'!#REF!</definedName>
    <definedName name="BExOJXEUJJ9SYRJXKYYV2NCCDT2R" localSheetId="5" hidden="1">'[3]AMI P &amp; L'!#REF!</definedName>
    <definedName name="BExOJXEUJJ9SYRJXKYYV2NCCDT2R" localSheetId="8" hidden="1">'[3]AMI P &amp; L'!#REF!</definedName>
    <definedName name="BExOJXEUJJ9SYRJXKYYV2NCCDT2R" localSheetId="17" hidden="1">'[3]AMI P &amp; L'!#REF!</definedName>
    <definedName name="BExOJXEUJJ9SYRJXKYYV2NCCDT2R" localSheetId="6" hidden="1">'[3]AMI P &amp; L'!#REF!</definedName>
    <definedName name="BExOJXEUJJ9SYRJXKYYV2NCCDT2R" localSheetId="1" hidden="1">'[3]AMI P &amp; L'!#REF!</definedName>
    <definedName name="BExOJXEUJJ9SYRJXKYYV2NCCDT2R" localSheetId="12" hidden="1">'[3]AMI P &amp; L'!#REF!</definedName>
    <definedName name="BExOJXEUJJ9SYRJXKYYV2NCCDT2R" localSheetId="4" hidden="1">'[3]AMI P &amp; L'!#REF!</definedName>
    <definedName name="BExOJXEUJJ9SYRJXKYYV2NCCDT2R" localSheetId="13" hidden="1">'[3]AMI P &amp; L'!#REF!</definedName>
    <definedName name="BExOJXEUJJ9SYRJXKYYV2NCCDT2R" localSheetId="18" hidden="1">'[3]AMI P &amp; L'!#REF!</definedName>
    <definedName name="BExOJXEUJJ9SYRJXKYYV2NCCDT2R" hidden="1">'[3]AMI P &amp; L'!#REF!</definedName>
    <definedName name="BExOK0EQYM9JUMAGWOUN7QDH7VMZ" localSheetId="3" hidden="1">'[3]AMI P &amp; L'!#REF!</definedName>
    <definedName name="BExOK0EQYM9JUMAGWOUN7QDH7VMZ" localSheetId="10" hidden="1">'[3]AMI P &amp; L'!#REF!</definedName>
    <definedName name="BExOK0EQYM9JUMAGWOUN7QDH7VMZ" localSheetId="9" hidden="1">'[3]AMI P &amp; L'!#REF!</definedName>
    <definedName name="BExOK0EQYM9JUMAGWOUN7QDH7VMZ" localSheetId="14" hidden="1">'[3]AMI P &amp; L'!#REF!</definedName>
    <definedName name="BExOK0EQYM9JUMAGWOUN7QDH7VMZ" localSheetId="16" hidden="1">'[3]AMI P &amp; L'!#REF!</definedName>
    <definedName name="BExOK0EQYM9JUMAGWOUN7QDH7VMZ" localSheetId="5" hidden="1">'[3]AMI P &amp; L'!#REF!</definedName>
    <definedName name="BExOK0EQYM9JUMAGWOUN7QDH7VMZ" localSheetId="8" hidden="1">'[3]AMI P &amp; L'!#REF!</definedName>
    <definedName name="BExOK0EQYM9JUMAGWOUN7QDH7VMZ" localSheetId="17" hidden="1">'[3]AMI P &amp; L'!#REF!</definedName>
    <definedName name="BExOK0EQYM9JUMAGWOUN7QDH7VMZ" localSheetId="6" hidden="1">'[3]AMI P &amp; L'!#REF!</definedName>
    <definedName name="BExOK0EQYM9JUMAGWOUN7QDH7VMZ" localSheetId="1" hidden="1">'[3]AMI P &amp; L'!#REF!</definedName>
    <definedName name="BExOK0EQYM9JUMAGWOUN7QDH7VMZ" localSheetId="12" hidden="1">'[3]AMI P &amp; L'!#REF!</definedName>
    <definedName name="BExOK0EQYM9JUMAGWOUN7QDH7VMZ" localSheetId="4" hidden="1">'[3]AMI P &amp; L'!#REF!</definedName>
    <definedName name="BExOK0EQYM9JUMAGWOUN7QDH7VMZ" localSheetId="13" hidden="1">'[3]AMI P &amp; L'!#REF!</definedName>
    <definedName name="BExOK0EQYM9JUMAGWOUN7QDH7VMZ" localSheetId="18" hidden="1">'[3]AMI P &amp; L'!#REF!</definedName>
    <definedName name="BExOK0EQYM9JUMAGWOUN7QDH7VMZ" hidden="1">'[3]AMI P &amp; L'!#REF!</definedName>
    <definedName name="BExOK10DPUX7E7X0CT199QVBODEW" localSheetId="3" hidden="1">#REF!</definedName>
    <definedName name="BExOK10DPUX7E7X0CT199QVBODEW" localSheetId="10" hidden="1">#REF!</definedName>
    <definedName name="BExOK10DPUX7E7X0CT199QVBODEW" localSheetId="9" hidden="1">#REF!</definedName>
    <definedName name="BExOK10DPUX7E7X0CT199QVBODEW" localSheetId="14" hidden="1">#REF!</definedName>
    <definedName name="BExOK10DPUX7E7X0CT199QVBODEW" localSheetId="16" hidden="1">#REF!</definedName>
    <definedName name="BExOK10DPUX7E7X0CT199QVBODEW" localSheetId="5" hidden="1">#REF!</definedName>
    <definedName name="BExOK10DPUX7E7X0CT199QVBODEW" localSheetId="8" hidden="1">#REF!</definedName>
    <definedName name="BExOK10DPUX7E7X0CT199QVBODEW" localSheetId="17" hidden="1">#REF!</definedName>
    <definedName name="BExOK10DPUX7E7X0CT199QVBODEW" localSheetId="6" hidden="1">#REF!</definedName>
    <definedName name="BExOK10DPUX7E7X0CT199QVBODEW" localSheetId="1" hidden="1">#REF!</definedName>
    <definedName name="BExOK10DPUX7E7X0CT199QVBODEW" localSheetId="12" hidden="1">#REF!</definedName>
    <definedName name="BExOK10DPUX7E7X0CT199QVBODEW" localSheetId="4" hidden="1">#REF!</definedName>
    <definedName name="BExOK10DPUX7E7X0CT199QVBODEW" localSheetId="13" hidden="1">#REF!</definedName>
    <definedName name="BExOK10DPUX7E7X0CT199QVBODEW" localSheetId="18" hidden="1">#REF!</definedName>
    <definedName name="BExOK10DPUX7E7X0CT199QVBODEW" hidden="1">#REF!</definedName>
    <definedName name="BExOK4WM9O7QNG6O57FOASI5QSN1" hidden="1">'[2]Reco Sheet for Fcast'!$F$8:$G$8</definedName>
    <definedName name="BExOK8SVNS9DXWU2QWBNB1YVNR7L" localSheetId="3" hidden="1">#REF!</definedName>
    <definedName name="BExOK8SVNS9DXWU2QWBNB1YVNR7L" localSheetId="10" hidden="1">#REF!</definedName>
    <definedName name="BExOK8SVNS9DXWU2QWBNB1YVNR7L" localSheetId="9" hidden="1">#REF!</definedName>
    <definedName name="BExOK8SVNS9DXWU2QWBNB1YVNR7L" localSheetId="14" hidden="1">#REF!</definedName>
    <definedName name="BExOK8SVNS9DXWU2QWBNB1YVNR7L" localSheetId="16" hidden="1">#REF!</definedName>
    <definedName name="BExOK8SVNS9DXWU2QWBNB1YVNR7L" localSheetId="5" hidden="1">#REF!</definedName>
    <definedName name="BExOK8SVNS9DXWU2QWBNB1YVNR7L" localSheetId="8" hidden="1">#REF!</definedName>
    <definedName name="BExOK8SVNS9DXWU2QWBNB1YVNR7L" localSheetId="17" hidden="1">#REF!</definedName>
    <definedName name="BExOK8SVNS9DXWU2QWBNB1YVNR7L" localSheetId="6" hidden="1">#REF!</definedName>
    <definedName name="BExOK8SVNS9DXWU2QWBNB1YVNR7L" localSheetId="1" hidden="1">#REF!</definedName>
    <definedName name="BExOK8SVNS9DXWU2QWBNB1YVNR7L" localSheetId="12" hidden="1">#REF!</definedName>
    <definedName name="BExOK8SVNS9DXWU2QWBNB1YVNR7L" localSheetId="4" hidden="1">#REF!</definedName>
    <definedName name="BExOK8SVNS9DXWU2QWBNB1YVNR7L" localSheetId="13" hidden="1">#REF!</definedName>
    <definedName name="BExOK8SVNS9DXWU2QWBNB1YVNR7L" localSheetId="18" hidden="1">#REF!</definedName>
    <definedName name="BExOK8SVNS9DXWU2QWBNB1YVNR7L" hidden="1">#REF!</definedName>
    <definedName name="BExOKF3GH3XG3I708CZPZD86ZVL2" localSheetId="3" hidden="1">#REF!</definedName>
    <definedName name="BExOKF3GH3XG3I708CZPZD86ZVL2" localSheetId="10" hidden="1">#REF!</definedName>
    <definedName name="BExOKF3GH3XG3I708CZPZD86ZVL2" localSheetId="9" hidden="1">#REF!</definedName>
    <definedName name="BExOKF3GH3XG3I708CZPZD86ZVL2" localSheetId="14" hidden="1">#REF!</definedName>
    <definedName name="BExOKF3GH3XG3I708CZPZD86ZVL2" localSheetId="16" hidden="1">#REF!</definedName>
    <definedName name="BExOKF3GH3XG3I708CZPZD86ZVL2" localSheetId="5" hidden="1">#REF!</definedName>
    <definedName name="BExOKF3GH3XG3I708CZPZD86ZVL2" localSheetId="8" hidden="1">#REF!</definedName>
    <definedName name="BExOKF3GH3XG3I708CZPZD86ZVL2" localSheetId="17" hidden="1">#REF!</definedName>
    <definedName name="BExOKF3GH3XG3I708CZPZD86ZVL2" localSheetId="6" hidden="1">#REF!</definedName>
    <definedName name="BExOKF3GH3XG3I708CZPZD86ZVL2" localSheetId="1" hidden="1">#REF!</definedName>
    <definedName name="BExOKF3GH3XG3I708CZPZD86ZVL2" localSheetId="12" hidden="1">#REF!</definedName>
    <definedName name="BExOKF3GH3XG3I708CZPZD86ZVL2" localSheetId="4" hidden="1">#REF!</definedName>
    <definedName name="BExOKF3GH3XG3I708CZPZD86ZVL2" localSheetId="13" hidden="1">#REF!</definedName>
    <definedName name="BExOKF3GH3XG3I708CZPZD86ZVL2" localSheetId="18" hidden="1">#REF!</definedName>
    <definedName name="BExOKF3GH3XG3I708CZPZD86ZVL2" hidden="1">#REF!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8RN4G537EFMWEFGIWRPYDZ8" localSheetId="3" hidden="1">#REF!</definedName>
    <definedName name="BExOL8RN4G537EFMWEFGIWRPYDZ8" localSheetId="10" hidden="1">#REF!</definedName>
    <definedName name="BExOL8RN4G537EFMWEFGIWRPYDZ8" localSheetId="9" hidden="1">#REF!</definedName>
    <definedName name="BExOL8RN4G537EFMWEFGIWRPYDZ8" localSheetId="14" hidden="1">#REF!</definedName>
    <definedName name="BExOL8RN4G537EFMWEFGIWRPYDZ8" localSheetId="16" hidden="1">#REF!</definedName>
    <definedName name="BExOL8RN4G537EFMWEFGIWRPYDZ8" localSheetId="5" hidden="1">#REF!</definedName>
    <definedName name="BExOL8RN4G537EFMWEFGIWRPYDZ8" localSheetId="8" hidden="1">#REF!</definedName>
    <definedName name="BExOL8RN4G537EFMWEFGIWRPYDZ8" localSheetId="17" hidden="1">#REF!</definedName>
    <definedName name="BExOL8RN4G537EFMWEFGIWRPYDZ8" localSheetId="6" hidden="1">#REF!</definedName>
    <definedName name="BExOL8RN4G537EFMWEFGIWRPYDZ8" localSheetId="1" hidden="1">#REF!</definedName>
    <definedName name="BExOL8RN4G537EFMWEFGIWRPYDZ8" localSheetId="12" hidden="1">#REF!</definedName>
    <definedName name="BExOL8RN4G537EFMWEFGIWRPYDZ8" localSheetId="4" hidden="1">#REF!</definedName>
    <definedName name="BExOL8RN4G537EFMWEFGIWRPYDZ8" localSheetId="13" hidden="1">#REF!</definedName>
    <definedName name="BExOL8RN4G537EFMWEFGIWRPYDZ8" localSheetId="18" hidden="1">#REF!</definedName>
    <definedName name="BExOL8RN4G537EFMWEFGIWRPYDZ8" hidden="1">#REF!</definedName>
    <definedName name="BExOLE5P4BERQUOGV34XYTRQMJ67" localSheetId="3" hidden="1">#REF!</definedName>
    <definedName name="BExOLE5P4BERQUOGV34XYTRQMJ67" localSheetId="10" hidden="1">#REF!</definedName>
    <definedName name="BExOLE5P4BERQUOGV34XYTRQMJ67" localSheetId="9" hidden="1">#REF!</definedName>
    <definedName name="BExOLE5P4BERQUOGV34XYTRQMJ67" localSheetId="14" hidden="1">#REF!</definedName>
    <definedName name="BExOLE5P4BERQUOGV34XYTRQMJ67" localSheetId="16" hidden="1">#REF!</definedName>
    <definedName name="BExOLE5P4BERQUOGV34XYTRQMJ67" localSheetId="5" hidden="1">#REF!</definedName>
    <definedName name="BExOLE5P4BERQUOGV34XYTRQMJ67" localSheetId="8" hidden="1">#REF!</definedName>
    <definedName name="BExOLE5P4BERQUOGV34XYTRQMJ67" localSheetId="17" hidden="1">#REF!</definedName>
    <definedName name="BExOLE5P4BERQUOGV34XYTRQMJ67" localSheetId="6" hidden="1">#REF!</definedName>
    <definedName name="BExOLE5P4BERQUOGV34XYTRQMJ67" localSheetId="1" hidden="1">#REF!</definedName>
    <definedName name="BExOLE5P4BERQUOGV34XYTRQMJ67" localSheetId="12" hidden="1">#REF!</definedName>
    <definedName name="BExOLE5P4BERQUOGV34XYTRQMJ67" localSheetId="4" hidden="1">#REF!</definedName>
    <definedName name="BExOLE5P4BERQUOGV34XYTRQMJ67" localSheetId="13" hidden="1">#REF!</definedName>
    <definedName name="BExOLE5P4BERQUOGV34XYTRQMJ67" localSheetId="18" hidden="1">#REF!</definedName>
    <definedName name="BExOLE5P4BERQUOGV34XYTRQMJ67" hidden="1">#REF!</definedName>
    <definedName name="BExOLICXFHJLILCJVFMJE5MGGWKR" localSheetId="3" hidden="1">'[3]AMI P &amp; L'!#REF!</definedName>
    <definedName name="BExOLICXFHJLILCJVFMJE5MGGWKR" localSheetId="10" hidden="1">'[3]AMI P &amp; L'!#REF!</definedName>
    <definedName name="BExOLICXFHJLILCJVFMJE5MGGWKR" localSheetId="9" hidden="1">'[3]AMI P &amp; L'!#REF!</definedName>
    <definedName name="BExOLICXFHJLILCJVFMJE5MGGWKR" localSheetId="14" hidden="1">'[3]AMI P &amp; L'!#REF!</definedName>
    <definedName name="BExOLICXFHJLILCJVFMJE5MGGWKR" localSheetId="16" hidden="1">'[3]AMI P &amp; L'!#REF!</definedName>
    <definedName name="BExOLICXFHJLILCJVFMJE5MGGWKR" localSheetId="5" hidden="1">'[3]AMI P &amp; L'!#REF!</definedName>
    <definedName name="BExOLICXFHJLILCJVFMJE5MGGWKR" localSheetId="8" hidden="1">'[3]AMI P &amp; L'!#REF!</definedName>
    <definedName name="BExOLICXFHJLILCJVFMJE5MGGWKR" localSheetId="17" hidden="1">'[3]AMI P &amp; L'!#REF!</definedName>
    <definedName name="BExOLICXFHJLILCJVFMJE5MGGWKR" localSheetId="6" hidden="1">'[3]AMI P &amp; L'!#REF!</definedName>
    <definedName name="BExOLICXFHJLILCJVFMJE5MGGWKR" localSheetId="1" hidden="1">'[3]AMI P &amp; L'!#REF!</definedName>
    <definedName name="BExOLICXFHJLILCJVFMJE5MGGWKR" localSheetId="12" hidden="1">'[3]AMI P &amp; L'!#REF!</definedName>
    <definedName name="BExOLICXFHJLILCJVFMJE5MGGWKR" localSheetId="4" hidden="1">'[3]AMI P &amp; L'!#REF!</definedName>
    <definedName name="BExOLICXFHJLILCJVFMJE5MGGWKR" localSheetId="13" hidden="1">'[3]AMI P &amp; L'!#REF!</definedName>
    <definedName name="BExOLICXFHJLILCJVFMJE5MGGWKR" localSheetId="18" hidden="1">'[3]AMI P &amp; L'!#REF!</definedName>
    <definedName name="BExOLICXFHJLILCJVFMJE5MGGWKR" hidden="1">'[3]AMI P &amp; L'!#REF!</definedName>
    <definedName name="BExOLMUQP54SNJ4377CSQ2W2VRVE" localSheetId="3" hidden="1">#REF!</definedName>
    <definedName name="BExOLMUQP54SNJ4377CSQ2W2VRVE" localSheetId="10" hidden="1">#REF!</definedName>
    <definedName name="BExOLMUQP54SNJ4377CSQ2W2VRVE" localSheetId="9" hidden="1">#REF!</definedName>
    <definedName name="BExOLMUQP54SNJ4377CSQ2W2VRVE" localSheetId="14" hidden="1">#REF!</definedName>
    <definedName name="BExOLMUQP54SNJ4377CSQ2W2VRVE" localSheetId="16" hidden="1">#REF!</definedName>
    <definedName name="BExOLMUQP54SNJ4377CSQ2W2VRVE" localSheetId="5" hidden="1">#REF!</definedName>
    <definedName name="BExOLMUQP54SNJ4377CSQ2W2VRVE" localSheetId="8" hidden="1">#REF!</definedName>
    <definedName name="BExOLMUQP54SNJ4377CSQ2W2VRVE" localSheetId="17" hidden="1">#REF!</definedName>
    <definedName name="BExOLMUQP54SNJ4377CSQ2W2VRVE" localSheetId="6" hidden="1">#REF!</definedName>
    <definedName name="BExOLMUQP54SNJ4377CSQ2W2VRVE" localSheetId="1" hidden="1">#REF!</definedName>
    <definedName name="BExOLMUQP54SNJ4377CSQ2W2VRVE" localSheetId="12" hidden="1">#REF!</definedName>
    <definedName name="BExOLMUQP54SNJ4377CSQ2W2VRVE" localSheetId="4" hidden="1">#REF!</definedName>
    <definedName name="BExOLMUQP54SNJ4377CSQ2W2VRVE" localSheetId="13" hidden="1">#REF!</definedName>
    <definedName name="BExOLMUQP54SNJ4377CSQ2W2VRVE" localSheetId="18" hidden="1">#REF!</definedName>
    <definedName name="BExOLMUQP54SNJ4377CSQ2W2VRVE" hidden="1">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ATSM3O2HLV7ZXYCJJANWKW1" localSheetId="3" hidden="1">#REF!</definedName>
    <definedName name="BExOMATSM3O2HLV7ZXYCJJANWKW1" localSheetId="10" hidden="1">#REF!</definedName>
    <definedName name="BExOMATSM3O2HLV7ZXYCJJANWKW1" localSheetId="9" hidden="1">#REF!</definedName>
    <definedName name="BExOMATSM3O2HLV7ZXYCJJANWKW1" localSheetId="14" hidden="1">#REF!</definedName>
    <definedName name="BExOMATSM3O2HLV7ZXYCJJANWKW1" localSheetId="16" hidden="1">#REF!</definedName>
    <definedName name="BExOMATSM3O2HLV7ZXYCJJANWKW1" localSheetId="5" hidden="1">#REF!</definedName>
    <definedName name="BExOMATSM3O2HLV7ZXYCJJANWKW1" localSheetId="8" hidden="1">#REF!</definedName>
    <definedName name="BExOMATSM3O2HLV7ZXYCJJANWKW1" localSheetId="17" hidden="1">#REF!</definedName>
    <definedName name="BExOMATSM3O2HLV7ZXYCJJANWKW1" localSheetId="6" hidden="1">#REF!</definedName>
    <definedName name="BExOMATSM3O2HLV7ZXYCJJANWKW1" localSheetId="1" hidden="1">#REF!</definedName>
    <definedName name="BExOMATSM3O2HLV7ZXYCJJANWKW1" localSheetId="12" hidden="1">#REF!</definedName>
    <definedName name="BExOMATSM3O2HLV7ZXYCJJANWKW1" localSheetId="4" hidden="1">#REF!</definedName>
    <definedName name="BExOMATSM3O2HLV7ZXYCJJANWKW1" localSheetId="13" hidden="1">#REF!</definedName>
    <definedName name="BExOMATSM3O2HLV7ZXYCJJANWKW1" localSheetId="18" hidden="1">#REF!</definedName>
    <definedName name="BExOMATSM3O2HLV7ZXYCJJANWKW1" hidden="1">#REF!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3" hidden="1">'[3]AMI P &amp; L'!#REF!</definedName>
    <definedName name="BExOMU0A6XMY48SZRYL4WQZD13BI" localSheetId="10" hidden="1">'[3]AMI P &amp; L'!#REF!</definedName>
    <definedName name="BExOMU0A6XMY48SZRYL4WQZD13BI" localSheetId="9" hidden="1">'[3]AMI P &amp; L'!#REF!</definedName>
    <definedName name="BExOMU0A6XMY48SZRYL4WQZD13BI" localSheetId="14" hidden="1">'[3]AMI P &amp; L'!#REF!</definedName>
    <definedName name="BExOMU0A6XMY48SZRYL4WQZD13BI" localSheetId="16" hidden="1">'[3]AMI P &amp; L'!#REF!</definedName>
    <definedName name="BExOMU0A6XMY48SZRYL4WQZD13BI" localSheetId="5" hidden="1">'[3]AMI P &amp; L'!#REF!</definedName>
    <definedName name="BExOMU0A6XMY48SZRYL4WQZD13BI" localSheetId="8" hidden="1">'[3]AMI P &amp; L'!#REF!</definedName>
    <definedName name="BExOMU0A6XMY48SZRYL4WQZD13BI" localSheetId="17" hidden="1">'[3]AMI P &amp; L'!#REF!</definedName>
    <definedName name="BExOMU0A6XMY48SZRYL4WQZD13BI" localSheetId="6" hidden="1">'[3]AMI P &amp; L'!#REF!</definedName>
    <definedName name="BExOMU0A6XMY48SZRYL4WQZD13BI" localSheetId="1" hidden="1">'[3]AMI P &amp; L'!#REF!</definedName>
    <definedName name="BExOMU0A6XMY48SZRYL4WQZD13BI" localSheetId="12" hidden="1">'[3]AMI P &amp; L'!#REF!</definedName>
    <definedName name="BExOMU0A6XMY48SZRYL4WQZD13BI" localSheetId="4" hidden="1">'[3]AMI P &amp; L'!#REF!</definedName>
    <definedName name="BExOMU0A6XMY48SZRYL4WQZD13BI" localSheetId="13" hidden="1">'[3]AMI P &amp; L'!#REF!</definedName>
    <definedName name="BExOMU0A6XMY48SZRYL4WQZD13BI" localSheetId="18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5P2OD5NSKR8O5KK74ICUSO2" localSheetId="3" hidden="1">#REF!</definedName>
    <definedName name="BExON5P2OD5NSKR8O5KK74ICUSO2" localSheetId="10" hidden="1">#REF!</definedName>
    <definedName name="BExON5P2OD5NSKR8O5KK74ICUSO2" localSheetId="9" hidden="1">#REF!</definedName>
    <definedName name="BExON5P2OD5NSKR8O5KK74ICUSO2" localSheetId="14" hidden="1">#REF!</definedName>
    <definedName name="BExON5P2OD5NSKR8O5KK74ICUSO2" localSheetId="16" hidden="1">#REF!</definedName>
    <definedName name="BExON5P2OD5NSKR8O5KK74ICUSO2" localSheetId="5" hidden="1">#REF!</definedName>
    <definedName name="BExON5P2OD5NSKR8O5KK74ICUSO2" localSheetId="8" hidden="1">#REF!</definedName>
    <definedName name="BExON5P2OD5NSKR8O5KK74ICUSO2" localSheetId="17" hidden="1">#REF!</definedName>
    <definedName name="BExON5P2OD5NSKR8O5KK74ICUSO2" localSheetId="6" hidden="1">#REF!</definedName>
    <definedName name="BExON5P2OD5NSKR8O5KK74ICUSO2" localSheetId="1" hidden="1">#REF!</definedName>
    <definedName name="BExON5P2OD5NSKR8O5KK74ICUSO2" localSheetId="12" hidden="1">#REF!</definedName>
    <definedName name="BExON5P2OD5NSKR8O5KK74ICUSO2" localSheetId="4" hidden="1">#REF!</definedName>
    <definedName name="BExON5P2OD5NSKR8O5KK74ICUSO2" localSheetId="13" hidden="1">#REF!</definedName>
    <definedName name="BExON5P2OD5NSKR8O5KK74ICUSO2" localSheetId="18" hidden="1">#REF!</definedName>
    <definedName name="BExON5P2OD5NSKR8O5KK74ICUSO2" hidden="1">#REF!</definedName>
    <definedName name="BExONB3A7CO4YD8RB41PHC93BQ9M" hidden="1">'[2]Reco Sheet for Fcast'!$F$15:$J$123</definedName>
    <definedName name="BExONFQH6UUXF8V0GI4BRIST9RFO" hidden="1">'[2]Reco Sheet for Fcast'!$F$6:$G$6</definedName>
    <definedName name="BExONH34JHZ9VP2WPUBTIVZOCPM6" hidden="1">'[4]Bud Mth'!$I$6:$J$6</definedName>
    <definedName name="BExONHU65LML12UB9EWV7FQBQBNE" localSheetId="3" hidden="1">'[5]Capital orders'!#REF!</definedName>
    <definedName name="BExONHU65LML12UB9EWV7FQBQBNE" localSheetId="10" hidden="1">'[5]Capital orders'!#REF!</definedName>
    <definedName name="BExONHU65LML12UB9EWV7FQBQBNE" localSheetId="9" hidden="1">'[5]Capital orders'!#REF!</definedName>
    <definedName name="BExONHU65LML12UB9EWV7FQBQBNE" localSheetId="14" hidden="1">'[5]Capital orders'!#REF!</definedName>
    <definedName name="BExONHU65LML12UB9EWV7FQBQBNE" localSheetId="16" hidden="1">'[5]Capital orders'!#REF!</definedName>
    <definedName name="BExONHU65LML12UB9EWV7FQBQBNE" localSheetId="5" hidden="1">'[5]Capital orders'!#REF!</definedName>
    <definedName name="BExONHU65LML12UB9EWV7FQBQBNE" localSheetId="8" hidden="1">'[5]Capital orders'!#REF!</definedName>
    <definedName name="BExONHU65LML12UB9EWV7FQBQBNE" localSheetId="17" hidden="1">'[5]Capital orders'!#REF!</definedName>
    <definedName name="BExONHU65LML12UB9EWV7FQBQBNE" localSheetId="6" hidden="1">'[5]Capital orders'!#REF!</definedName>
    <definedName name="BExONHU65LML12UB9EWV7FQBQBNE" localSheetId="1" hidden="1">'[5]Capital orders'!#REF!</definedName>
    <definedName name="BExONHU65LML12UB9EWV7FQBQBNE" localSheetId="12" hidden="1">'[5]Capital orders'!#REF!</definedName>
    <definedName name="BExONHU65LML12UB9EWV7FQBQBNE" localSheetId="4" hidden="1">'[5]Capital orders'!#REF!</definedName>
    <definedName name="BExONHU65LML12UB9EWV7FQBQBNE" localSheetId="13" hidden="1">'[5]Capital orders'!#REF!</definedName>
    <definedName name="BExONHU65LML12UB9EWV7FQBQBNE" localSheetId="18" hidden="1">'[5]Capital orders'!#REF!</definedName>
    <definedName name="BExONHU65LML12UB9EWV7FQBQBNE" hidden="1">'[5]Capital orders'!#REF!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OUZHJUFHENA2ET6S02TMZRNP" localSheetId="3" hidden="1">#REF!</definedName>
    <definedName name="BExOOUZHJUFHENA2ET6S02TMZRNP" localSheetId="10" hidden="1">#REF!</definedName>
    <definedName name="BExOOUZHJUFHENA2ET6S02TMZRNP" localSheetId="9" hidden="1">#REF!</definedName>
    <definedName name="BExOOUZHJUFHENA2ET6S02TMZRNP" localSheetId="14" hidden="1">#REF!</definedName>
    <definedName name="BExOOUZHJUFHENA2ET6S02TMZRNP" localSheetId="16" hidden="1">#REF!</definedName>
    <definedName name="BExOOUZHJUFHENA2ET6S02TMZRNP" localSheetId="5" hidden="1">#REF!</definedName>
    <definedName name="BExOOUZHJUFHENA2ET6S02TMZRNP" localSheetId="8" hidden="1">#REF!</definedName>
    <definedName name="BExOOUZHJUFHENA2ET6S02TMZRNP" localSheetId="17" hidden="1">#REF!</definedName>
    <definedName name="BExOOUZHJUFHENA2ET6S02TMZRNP" localSheetId="6" hidden="1">#REF!</definedName>
    <definedName name="BExOOUZHJUFHENA2ET6S02TMZRNP" localSheetId="1" hidden="1">#REF!</definedName>
    <definedName name="BExOOUZHJUFHENA2ET6S02TMZRNP" localSheetId="12" hidden="1">#REF!</definedName>
    <definedName name="BExOOUZHJUFHENA2ET6S02TMZRNP" localSheetId="4" hidden="1">#REF!</definedName>
    <definedName name="BExOOUZHJUFHENA2ET6S02TMZRNP" localSheetId="13" hidden="1">#REF!</definedName>
    <definedName name="BExOOUZHJUFHENA2ET6S02TMZRNP" localSheetId="18" hidden="1">#REF!</definedName>
    <definedName name="BExOOUZHJUFHENA2ET6S02TMZRNP" hidden="1">#REF!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PL26WA8DVFW4UQLIBW3HVSQL" localSheetId="3" hidden="1">#REF!</definedName>
    <definedName name="BExOPL26WA8DVFW4UQLIBW3HVSQL" localSheetId="10" hidden="1">#REF!</definedName>
    <definedName name="BExOPL26WA8DVFW4UQLIBW3HVSQL" localSheetId="9" hidden="1">#REF!</definedName>
    <definedName name="BExOPL26WA8DVFW4UQLIBW3HVSQL" localSheetId="14" hidden="1">#REF!</definedName>
    <definedName name="BExOPL26WA8DVFW4UQLIBW3HVSQL" localSheetId="16" hidden="1">#REF!</definedName>
    <definedName name="BExOPL26WA8DVFW4UQLIBW3HVSQL" localSheetId="5" hidden="1">#REF!</definedName>
    <definedName name="BExOPL26WA8DVFW4UQLIBW3HVSQL" localSheetId="8" hidden="1">#REF!</definedName>
    <definedName name="BExOPL26WA8DVFW4UQLIBW3HVSQL" localSheetId="17" hidden="1">#REF!</definedName>
    <definedName name="BExOPL26WA8DVFW4UQLIBW3HVSQL" localSheetId="6" hidden="1">#REF!</definedName>
    <definedName name="BExOPL26WA8DVFW4UQLIBW3HVSQL" localSheetId="1" hidden="1">#REF!</definedName>
    <definedName name="BExOPL26WA8DVFW4UQLIBW3HVSQL" localSheetId="12" hidden="1">#REF!</definedName>
    <definedName name="BExOPL26WA8DVFW4UQLIBW3HVSQL" localSheetId="4" hidden="1">#REF!</definedName>
    <definedName name="BExOPL26WA8DVFW4UQLIBW3HVSQL" localSheetId="13" hidden="1">#REF!</definedName>
    <definedName name="BExOPL26WA8DVFW4UQLIBW3HVSQL" localSheetId="18" hidden="1">#REF!</definedName>
    <definedName name="BExOPL26WA8DVFW4UQLIBW3HVSQL" hidden="1">#REF!</definedName>
    <definedName name="BExOQ1JN4SAC44RTMZIGHSW023WA" hidden="1">'[2]Reco Sheet for Fcast'!$I$6:$J$6</definedName>
    <definedName name="BExOQ256YMF115DJL3KBPNKABJ90" hidden="1">'[2]Reco Sheet for Fcast'!$F$6:$G$6</definedName>
    <definedName name="BExOQ31LFF5V955K4N7NSFG61GNX" hidden="1">'[4]Bud Mth'!$I$7:$J$7</definedName>
    <definedName name="BExQ19DEUOLC11IW32E2AMVZLFF1" hidden="1">'[2]Reco Sheet for Fcast'!$H$2:$I$2</definedName>
    <definedName name="BExQ1J9FM9APIRBV1P93CISOUOPN" localSheetId="3" hidden="1">#REF!</definedName>
    <definedName name="BExQ1J9FM9APIRBV1P93CISOUOPN" localSheetId="10" hidden="1">#REF!</definedName>
    <definedName name="BExQ1J9FM9APIRBV1P93CISOUOPN" localSheetId="9" hidden="1">#REF!</definedName>
    <definedName name="BExQ1J9FM9APIRBV1P93CISOUOPN" localSheetId="14" hidden="1">#REF!</definedName>
    <definedName name="BExQ1J9FM9APIRBV1P93CISOUOPN" localSheetId="16" hidden="1">#REF!</definedName>
    <definedName name="BExQ1J9FM9APIRBV1P93CISOUOPN" localSheetId="5" hidden="1">#REF!</definedName>
    <definedName name="BExQ1J9FM9APIRBV1P93CISOUOPN" localSheetId="8" hidden="1">#REF!</definedName>
    <definedName name="BExQ1J9FM9APIRBV1P93CISOUOPN" localSheetId="17" hidden="1">#REF!</definedName>
    <definedName name="BExQ1J9FM9APIRBV1P93CISOUOPN" localSheetId="6" hidden="1">#REF!</definedName>
    <definedName name="BExQ1J9FM9APIRBV1P93CISOUOPN" localSheetId="1" hidden="1">#REF!</definedName>
    <definedName name="BExQ1J9FM9APIRBV1P93CISOUOPN" localSheetId="12" hidden="1">#REF!</definedName>
    <definedName name="BExQ1J9FM9APIRBV1P93CISOUOPN" localSheetId="4" hidden="1">#REF!</definedName>
    <definedName name="BExQ1J9FM9APIRBV1P93CISOUOPN" localSheetId="13" hidden="1">#REF!</definedName>
    <definedName name="BExQ1J9FM9APIRBV1P93CISOUOPN" localSheetId="18" hidden="1">#REF!</definedName>
    <definedName name="BExQ1J9FM9APIRBV1P93CISOUOPN" hidden="1">#REF!</definedName>
    <definedName name="BExQ1SJXKHE45NHA4Y912ZWK0BVS" localSheetId="3" hidden="1">#REF!</definedName>
    <definedName name="BExQ1SJXKHE45NHA4Y912ZWK0BVS" localSheetId="10" hidden="1">#REF!</definedName>
    <definedName name="BExQ1SJXKHE45NHA4Y912ZWK0BVS" localSheetId="9" hidden="1">#REF!</definedName>
    <definedName name="BExQ1SJXKHE45NHA4Y912ZWK0BVS" localSheetId="14" hidden="1">#REF!</definedName>
    <definedName name="BExQ1SJXKHE45NHA4Y912ZWK0BVS" localSheetId="16" hidden="1">#REF!</definedName>
    <definedName name="BExQ1SJXKHE45NHA4Y912ZWK0BVS" localSheetId="5" hidden="1">#REF!</definedName>
    <definedName name="BExQ1SJXKHE45NHA4Y912ZWK0BVS" localSheetId="8" hidden="1">#REF!</definedName>
    <definedName name="BExQ1SJXKHE45NHA4Y912ZWK0BVS" localSheetId="17" hidden="1">#REF!</definedName>
    <definedName name="BExQ1SJXKHE45NHA4Y912ZWK0BVS" localSheetId="6" hidden="1">#REF!</definedName>
    <definedName name="BExQ1SJXKHE45NHA4Y912ZWK0BVS" localSheetId="1" hidden="1">#REF!</definedName>
    <definedName name="BExQ1SJXKHE45NHA4Y912ZWK0BVS" localSheetId="12" hidden="1">#REF!</definedName>
    <definedName name="BExQ1SJXKHE45NHA4Y912ZWK0BVS" localSheetId="4" hidden="1">#REF!</definedName>
    <definedName name="BExQ1SJXKHE45NHA4Y912ZWK0BVS" localSheetId="13" hidden="1">#REF!</definedName>
    <definedName name="BExQ1SJXKHE45NHA4Y912ZWK0BVS" localSheetId="18" hidden="1">#REF!</definedName>
    <definedName name="BExQ1SJXKHE45NHA4Y912ZWK0BVS" hidden="1">#REF!</definedName>
    <definedName name="BExQ1V922YTT0W39UMN4F4HNC5AS" localSheetId="3" hidden="1">'[5]Capital orders'!#REF!</definedName>
    <definedName name="BExQ1V922YTT0W39UMN4F4HNC5AS" localSheetId="10" hidden="1">'[5]Capital orders'!#REF!</definedName>
    <definedName name="BExQ1V922YTT0W39UMN4F4HNC5AS" localSheetId="9" hidden="1">'[5]Capital orders'!#REF!</definedName>
    <definedName name="BExQ1V922YTT0W39UMN4F4HNC5AS" localSheetId="14" hidden="1">'[5]Capital orders'!#REF!</definedName>
    <definedName name="BExQ1V922YTT0W39UMN4F4HNC5AS" localSheetId="16" hidden="1">'[5]Capital orders'!#REF!</definedName>
    <definedName name="BExQ1V922YTT0W39UMN4F4HNC5AS" localSheetId="5" hidden="1">'[5]Capital orders'!#REF!</definedName>
    <definedName name="BExQ1V922YTT0W39UMN4F4HNC5AS" localSheetId="8" hidden="1">'[5]Capital orders'!#REF!</definedName>
    <definedName name="BExQ1V922YTT0W39UMN4F4HNC5AS" localSheetId="17" hidden="1">'[5]Capital orders'!#REF!</definedName>
    <definedName name="BExQ1V922YTT0W39UMN4F4HNC5AS" localSheetId="6" hidden="1">'[5]Capital orders'!#REF!</definedName>
    <definedName name="BExQ1V922YTT0W39UMN4F4HNC5AS" localSheetId="1" hidden="1">'[5]Capital orders'!#REF!</definedName>
    <definedName name="BExQ1V922YTT0W39UMN4F4HNC5AS" localSheetId="12" hidden="1">'[5]Capital orders'!#REF!</definedName>
    <definedName name="BExQ1V922YTT0W39UMN4F4HNC5AS" localSheetId="4" hidden="1">'[5]Capital orders'!#REF!</definedName>
    <definedName name="BExQ1V922YTT0W39UMN4F4HNC5AS" localSheetId="13" hidden="1">'[5]Capital orders'!#REF!</definedName>
    <definedName name="BExQ1V922YTT0W39UMN4F4HNC5AS" localSheetId="18" hidden="1">'[5]Capital orders'!#REF!</definedName>
    <definedName name="BExQ1V922YTT0W39UMN4F4HNC5AS" hidden="1">'[5]Capital orders'!#REF!</definedName>
    <definedName name="BExQ1WG83K960T15H8A2VLMPXVU0" hidden="1">'[4]Bud Mth'!$G$2:$H$2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3" hidden="1">'[3]AMI P &amp; L'!#REF!</definedName>
    <definedName name="BExQ2M841F5Z1BQYR8DG5FKK0LIU" localSheetId="10" hidden="1">'[3]AMI P &amp; L'!#REF!</definedName>
    <definedName name="BExQ2M841F5Z1BQYR8DG5FKK0LIU" localSheetId="9" hidden="1">'[3]AMI P &amp; L'!#REF!</definedName>
    <definedName name="BExQ2M841F5Z1BQYR8DG5FKK0LIU" localSheetId="14" hidden="1">'[3]AMI P &amp; L'!#REF!</definedName>
    <definedName name="BExQ2M841F5Z1BQYR8DG5FKK0LIU" localSheetId="16" hidden="1">'[3]AMI P &amp; L'!#REF!</definedName>
    <definedName name="BExQ2M841F5Z1BQYR8DG5FKK0LIU" localSheetId="5" hidden="1">'[3]AMI P &amp; L'!#REF!</definedName>
    <definedName name="BExQ2M841F5Z1BQYR8DG5FKK0LIU" localSheetId="8" hidden="1">'[3]AMI P &amp; L'!#REF!</definedName>
    <definedName name="BExQ2M841F5Z1BQYR8DG5FKK0LIU" localSheetId="17" hidden="1">'[3]AMI P &amp; L'!#REF!</definedName>
    <definedName name="BExQ2M841F5Z1BQYR8DG5FKK0LIU" localSheetId="6" hidden="1">'[3]AMI P &amp; L'!#REF!</definedName>
    <definedName name="BExQ2M841F5Z1BQYR8DG5FKK0LIU" localSheetId="1" hidden="1">'[3]AMI P &amp; L'!#REF!</definedName>
    <definedName name="BExQ2M841F5Z1BQYR8DG5FKK0LIU" localSheetId="12" hidden="1">'[3]AMI P &amp; L'!#REF!</definedName>
    <definedName name="BExQ2M841F5Z1BQYR8DG5FKK0LIU" localSheetId="4" hidden="1">'[3]AMI P &amp; L'!#REF!</definedName>
    <definedName name="BExQ2M841F5Z1BQYR8DG5FKK0LIU" localSheetId="13" hidden="1">'[3]AMI P &amp; L'!#REF!</definedName>
    <definedName name="BExQ2M841F5Z1BQYR8DG5FKK0LIU" localSheetId="18" hidden="1">'[3]AMI P &amp; L'!#REF!</definedName>
    <definedName name="BExQ2M841F5Z1BQYR8DG5FKK0LIU" hidden="1">'[3]AMI P &amp; L'!#REF!</definedName>
    <definedName name="BExQ300G8I8TK45A0MVHV15422EU" localSheetId="3" hidden="1">'[3]AMI P &amp; L'!#REF!</definedName>
    <definedName name="BExQ300G8I8TK45A0MVHV15422EU" localSheetId="10" hidden="1">'[3]AMI P &amp; L'!#REF!</definedName>
    <definedName name="BExQ300G8I8TK45A0MVHV15422EU" localSheetId="9" hidden="1">'[3]AMI P &amp; L'!#REF!</definedName>
    <definedName name="BExQ300G8I8TK45A0MVHV15422EU" localSheetId="14" hidden="1">'[3]AMI P &amp; L'!#REF!</definedName>
    <definedName name="BExQ300G8I8TK45A0MVHV15422EU" localSheetId="16" hidden="1">'[3]AMI P &amp; L'!#REF!</definedName>
    <definedName name="BExQ300G8I8TK45A0MVHV15422EU" localSheetId="5" hidden="1">'[3]AMI P &amp; L'!#REF!</definedName>
    <definedName name="BExQ300G8I8TK45A0MVHV15422EU" localSheetId="8" hidden="1">'[3]AMI P &amp; L'!#REF!</definedName>
    <definedName name="BExQ300G8I8TK45A0MVHV15422EU" localSheetId="17" hidden="1">'[3]AMI P &amp; L'!#REF!</definedName>
    <definedName name="BExQ300G8I8TK45A0MVHV15422EU" localSheetId="6" hidden="1">'[3]AMI P &amp; L'!#REF!</definedName>
    <definedName name="BExQ300G8I8TK45A0MVHV15422EU" localSheetId="1" hidden="1">'[3]AMI P &amp; L'!#REF!</definedName>
    <definedName name="BExQ300G8I8TK45A0MVHV15422EU" localSheetId="12" hidden="1">'[3]AMI P &amp; L'!#REF!</definedName>
    <definedName name="BExQ300G8I8TK45A0MVHV15422EU" localSheetId="4" hidden="1">'[3]AMI P &amp; L'!#REF!</definedName>
    <definedName name="BExQ300G8I8TK45A0MVHV15422EU" localSheetId="13" hidden="1">'[3]AMI P &amp; L'!#REF!</definedName>
    <definedName name="BExQ300G8I8TK45A0MVHV15422EU" localSheetId="18" hidden="1">'[3]AMI P &amp; L'!#REF!</definedName>
    <definedName name="BExQ300G8I8TK45A0MVHV15422EU" hidden="1">'[3]AMI P &amp; L'!#REF!</definedName>
    <definedName name="BExQ31YI1MP6GUMQYF1OMB5P5GOE" localSheetId="3" hidden="1">#REF!</definedName>
    <definedName name="BExQ31YI1MP6GUMQYF1OMB5P5GOE" localSheetId="10" hidden="1">#REF!</definedName>
    <definedName name="BExQ31YI1MP6GUMQYF1OMB5P5GOE" localSheetId="9" hidden="1">#REF!</definedName>
    <definedName name="BExQ31YI1MP6GUMQYF1OMB5P5GOE" localSheetId="14" hidden="1">#REF!</definedName>
    <definedName name="BExQ31YI1MP6GUMQYF1OMB5P5GOE" localSheetId="16" hidden="1">#REF!</definedName>
    <definedName name="BExQ31YI1MP6GUMQYF1OMB5P5GOE" localSheetId="5" hidden="1">#REF!</definedName>
    <definedName name="BExQ31YI1MP6GUMQYF1OMB5P5GOE" localSheetId="8" hidden="1">#REF!</definedName>
    <definedName name="BExQ31YI1MP6GUMQYF1OMB5P5GOE" localSheetId="17" hidden="1">#REF!</definedName>
    <definedName name="BExQ31YI1MP6GUMQYF1OMB5P5GOE" localSheetId="6" hidden="1">#REF!</definedName>
    <definedName name="BExQ31YI1MP6GUMQYF1OMB5P5GOE" localSheetId="1" hidden="1">#REF!</definedName>
    <definedName name="BExQ31YI1MP6GUMQYF1OMB5P5GOE" localSheetId="12" hidden="1">#REF!</definedName>
    <definedName name="BExQ31YI1MP6GUMQYF1OMB5P5GOE" localSheetId="4" hidden="1">#REF!</definedName>
    <definedName name="BExQ31YI1MP6GUMQYF1OMB5P5GOE" localSheetId="13" hidden="1">#REF!</definedName>
    <definedName name="BExQ31YI1MP6GUMQYF1OMB5P5GOE" localSheetId="18" hidden="1">#REF!</definedName>
    <definedName name="BExQ31YI1MP6GUMQYF1OMB5P5GOE" hidden="1">#REF!</definedName>
    <definedName name="BExQ38JVNZHQEVM20T8PEG1GP01R" localSheetId="3" hidden="1">#REF!</definedName>
    <definedName name="BExQ38JVNZHQEVM20T8PEG1GP01R" localSheetId="10" hidden="1">#REF!</definedName>
    <definedName name="BExQ38JVNZHQEVM20T8PEG1GP01R" localSheetId="9" hidden="1">#REF!</definedName>
    <definedName name="BExQ38JVNZHQEVM20T8PEG1GP01R" localSheetId="14" hidden="1">#REF!</definedName>
    <definedName name="BExQ38JVNZHQEVM20T8PEG1GP01R" localSheetId="16" hidden="1">#REF!</definedName>
    <definedName name="BExQ38JVNZHQEVM20T8PEG1GP01R" localSheetId="5" hidden="1">#REF!</definedName>
    <definedName name="BExQ38JVNZHQEVM20T8PEG1GP01R" localSheetId="8" hidden="1">#REF!</definedName>
    <definedName name="BExQ38JVNZHQEVM20T8PEG1GP01R" localSheetId="17" hidden="1">#REF!</definedName>
    <definedName name="BExQ38JVNZHQEVM20T8PEG1GP01R" localSheetId="6" hidden="1">#REF!</definedName>
    <definedName name="BExQ38JVNZHQEVM20T8PEG1GP01R" localSheetId="1" hidden="1">#REF!</definedName>
    <definedName name="BExQ38JVNZHQEVM20T8PEG1GP01R" localSheetId="12" hidden="1">#REF!</definedName>
    <definedName name="BExQ38JVNZHQEVM20T8PEG1GP01R" localSheetId="4" hidden="1">#REF!</definedName>
    <definedName name="BExQ38JVNZHQEVM20T8PEG1GP01R" localSheetId="13" hidden="1">#REF!</definedName>
    <definedName name="BExQ38JVNZHQEVM20T8PEG1GP01R" localSheetId="18" hidden="1">#REF!</definedName>
    <definedName name="BExQ38JVNZHQEVM20T8PEG1GP01R" hidden="1">#REF!</definedName>
    <definedName name="BExQ39R28MXSG2SEV956F0KZ20AN" localSheetId="3" hidden="1">'[3]AMI P &amp; L'!#REF!</definedName>
    <definedName name="BExQ39R28MXSG2SEV956F0KZ20AN" localSheetId="10" hidden="1">'[3]AMI P &amp; L'!#REF!</definedName>
    <definedName name="BExQ39R28MXSG2SEV956F0KZ20AN" localSheetId="9" hidden="1">'[3]AMI P &amp; L'!#REF!</definedName>
    <definedName name="BExQ39R28MXSG2SEV956F0KZ20AN" localSheetId="14" hidden="1">'[3]AMI P &amp; L'!#REF!</definedName>
    <definedName name="BExQ39R28MXSG2SEV956F0KZ20AN" localSheetId="16" hidden="1">'[3]AMI P &amp; L'!#REF!</definedName>
    <definedName name="BExQ39R28MXSG2SEV956F0KZ20AN" localSheetId="5" hidden="1">'[3]AMI P &amp; L'!#REF!</definedName>
    <definedName name="BExQ39R28MXSG2SEV956F0KZ20AN" localSheetId="8" hidden="1">'[3]AMI P &amp; L'!#REF!</definedName>
    <definedName name="BExQ39R28MXSG2SEV956F0KZ20AN" localSheetId="17" hidden="1">'[3]AMI P &amp; L'!#REF!</definedName>
    <definedName name="BExQ39R28MXSG2SEV956F0KZ20AN" localSheetId="6" hidden="1">'[3]AMI P &amp; L'!#REF!</definedName>
    <definedName name="BExQ39R28MXSG2SEV956F0KZ20AN" localSheetId="1" hidden="1">'[3]AMI P &amp; L'!#REF!</definedName>
    <definedName name="BExQ39R28MXSG2SEV956F0KZ20AN" localSheetId="12" hidden="1">'[3]AMI P &amp; L'!#REF!</definedName>
    <definedName name="BExQ39R28MXSG2SEV956F0KZ20AN" localSheetId="4" hidden="1">'[3]AMI P &amp; L'!#REF!</definedName>
    <definedName name="BExQ39R28MXSG2SEV956F0KZ20AN" localSheetId="13" hidden="1">'[3]AMI P &amp; L'!#REF!</definedName>
    <definedName name="BExQ39R28MXSG2SEV956F0KZ20AN" localSheetId="18" hidden="1">'[3]AMI P &amp; L'!#REF!</definedName>
    <definedName name="BExQ39R28MXSG2SEV956F0KZ20AN" hidden="1">'[3]AMI P &amp; L'!#REF!</definedName>
    <definedName name="BExQ3D1P3M5Z3HLMEZ17E0BLEE4U" localSheetId="3" hidden="1">'[3]AMI P &amp; L'!#REF!</definedName>
    <definedName name="BExQ3D1P3M5Z3HLMEZ17E0BLEE4U" localSheetId="10" hidden="1">'[3]AMI P &amp; L'!#REF!</definedName>
    <definedName name="BExQ3D1P3M5Z3HLMEZ17E0BLEE4U" localSheetId="9" hidden="1">'[3]AMI P &amp; L'!#REF!</definedName>
    <definedName name="BExQ3D1P3M5Z3HLMEZ17E0BLEE4U" localSheetId="14" hidden="1">'[3]AMI P &amp; L'!#REF!</definedName>
    <definedName name="BExQ3D1P3M5Z3HLMEZ17E0BLEE4U" localSheetId="16" hidden="1">'[3]AMI P &amp; L'!#REF!</definedName>
    <definedName name="BExQ3D1P3M5Z3HLMEZ17E0BLEE4U" localSheetId="5" hidden="1">'[3]AMI P &amp; L'!#REF!</definedName>
    <definedName name="BExQ3D1P3M5Z3HLMEZ17E0BLEE4U" localSheetId="8" hidden="1">'[3]AMI P &amp; L'!#REF!</definedName>
    <definedName name="BExQ3D1P3M5Z3HLMEZ17E0BLEE4U" localSheetId="17" hidden="1">'[3]AMI P &amp; L'!#REF!</definedName>
    <definedName name="BExQ3D1P3M5Z3HLMEZ17E0BLEE4U" localSheetId="6" hidden="1">'[3]AMI P &amp; L'!#REF!</definedName>
    <definedName name="BExQ3D1P3M5Z3HLMEZ17E0BLEE4U" localSheetId="1" hidden="1">'[3]AMI P &amp; L'!#REF!</definedName>
    <definedName name="BExQ3D1P3M5Z3HLMEZ17E0BLEE4U" localSheetId="12" hidden="1">'[3]AMI P &amp; L'!#REF!</definedName>
    <definedName name="BExQ3D1P3M5Z3HLMEZ17E0BLEE4U" localSheetId="4" hidden="1">'[3]AMI P &amp; L'!#REF!</definedName>
    <definedName name="BExQ3D1P3M5Z3HLMEZ17E0BLEE4U" localSheetId="13" hidden="1">'[3]AMI P &amp; L'!#REF!</definedName>
    <definedName name="BExQ3D1P3M5Z3HLMEZ17E0BLEE4U" localSheetId="18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3" hidden="1">'[3]AMI P &amp; L'!#REF!</definedName>
    <definedName name="BExQ42IU9MNDYLODP41DL6YTZMAR" localSheetId="10" hidden="1">'[3]AMI P &amp; L'!#REF!</definedName>
    <definedName name="BExQ42IU9MNDYLODP41DL6YTZMAR" localSheetId="9" hidden="1">'[3]AMI P &amp; L'!#REF!</definedName>
    <definedName name="BExQ42IU9MNDYLODP41DL6YTZMAR" localSheetId="14" hidden="1">'[3]AMI P &amp; L'!#REF!</definedName>
    <definedName name="BExQ42IU9MNDYLODP41DL6YTZMAR" localSheetId="16" hidden="1">'[3]AMI P &amp; L'!#REF!</definedName>
    <definedName name="BExQ42IU9MNDYLODP41DL6YTZMAR" localSheetId="5" hidden="1">'[3]AMI P &amp; L'!#REF!</definedName>
    <definedName name="BExQ42IU9MNDYLODP41DL6YTZMAR" localSheetId="8" hidden="1">'[3]AMI P &amp; L'!#REF!</definedName>
    <definedName name="BExQ42IU9MNDYLODP41DL6YTZMAR" localSheetId="17" hidden="1">'[3]AMI P &amp; L'!#REF!</definedName>
    <definedName name="BExQ42IU9MNDYLODP41DL6YTZMAR" localSheetId="6" hidden="1">'[3]AMI P &amp; L'!#REF!</definedName>
    <definedName name="BExQ42IU9MNDYLODP41DL6YTZMAR" localSheetId="1" hidden="1">'[3]AMI P &amp; L'!#REF!</definedName>
    <definedName name="BExQ42IU9MNDYLODP41DL6YTZMAR" localSheetId="12" hidden="1">'[3]AMI P &amp; L'!#REF!</definedName>
    <definedName name="BExQ42IU9MNDYLODP41DL6YTZMAR" localSheetId="4" hidden="1">'[3]AMI P &amp; L'!#REF!</definedName>
    <definedName name="BExQ42IU9MNDYLODP41DL6YTZMAR" localSheetId="13" hidden="1">'[3]AMI P &amp; L'!#REF!</definedName>
    <definedName name="BExQ42IU9MNDYLODP41DL6YTZMAR" localSheetId="18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ITIC66SDM614FOSP325TOY5" localSheetId="3" hidden="1">#REF!</definedName>
    <definedName name="BExQ5ITIC66SDM614FOSP325TOY5" localSheetId="10" hidden="1">#REF!</definedName>
    <definedName name="BExQ5ITIC66SDM614FOSP325TOY5" localSheetId="9" hidden="1">#REF!</definedName>
    <definedName name="BExQ5ITIC66SDM614FOSP325TOY5" localSheetId="14" hidden="1">#REF!</definedName>
    <definedName name="BExQ5ITIC66SDM614FOSP325TOY5" localSheetId="16" hidden="1">#REF!</definedName>
    <definedName name="BExQ5ITIC66SDM614FOSP325TOY5" localSheetId="5" hidden="1">#REF!</definedName>
    <definedName name="BExQ5ITIC66SDM614FOSP325TOY5" localSheetId="8" hidden="1">#REF!</definedName>
    <definedName name="BExQ5ITIC66SDM614FOSP325TOY5" localSheetId="17" hidden="1">#REF!</definedName>
    <definedName name="BExQ5ITIC66SDM614FOSP325TOY5" localSheetId="6" hidden="1">#REF!</definedName>
    <definedName name="BExQ5ITIC66SDM614FOSP325TOY5" localSheetId="1" hidden="1">#REF!</definedName>
    <definedName name="BExQ5ITIC66SDM614FOSP325TOY5" localSheetId="12" hidden="1">#REF!</definedName>
    <definedName name="BExQ5ITIC66SDM614FOSP325TOY5" localSheetId="4" hidden="1">#REF!</definedName>
    <definedName name="BExQ5ITIC66SDM614FOSP325TOY5" localSheetId="13" hidden="1">#REF!</definedName>
    <definedName name="BExQ5ITIC66SDM614FOSP325TOY5" localSheetId="18" hidden="1">#REF!</definedName>
    <definedName name="BExQ5ITIC66SDM614FOSP325TOY5" hidden="1">#REF!</definedName>
    <definedName name="BExQ5KX3Z668H1KUCKZ9J24HUQ1F" hidden="1">'[2]Reco Sheet for Fcast'!$F$7:$G$7</definedName>
    <definedName name="BExQ5SPLEYLGXSVLD9HO5BKQXKIP" localSheetId="3" hidden="1">#REF!</definedName>
    <definedName name="BExQ5SPLEYLGXSVLD9HO5BKQXKIP" localSheetId="10" hidden="1">#REF!</definedName>
    <definedName name="BExQ5SPLEYLGXSVLD9HO5BKQXKIP" localSheetId="9" hidden="1">#REF!</definedName>
    <definedName name="BExQ5SPLEYLGXSVLD9HO5BKQXKIP" localSheetId="14" hidden="1">#REF!</definedName>
    <definedName name="BExQ5SPLEYLGXSVLD9HO5BKQXKIP" localSheetId="16" hidden="1">#REF!</definedName>
    <definedName name="BExQ5SPLEYLGXSVLD9HO5BKQXKIP" localSheetId="5" hidden="1">#REF!</definedName>
    <definedName name="BExQ5SPLEYLGXSVLD9HO5BKQXKIP" localSheetId="8" hidden="1">#REF!</definedName>
    <definedName name="BExQ5SPLEYLGXSVLD9HO5BKQXKIP" localSheetId="17" hidden="1">#REF!</definedName>
    <definedName name="BExQ5SPLEYLGXSVLD9HO5BKQXKIP" localSheetId="6" hidden="1">#REF!</definedName>
    <definedName name="BExQ5SPLEYLGXSVLD9HO5BKQXKIP" localSheetId="1" hidden="1">#REF!</definedName>
    <definedName name="BExQ5SPLEYLGXSVLD9HO5BKQXKIP" localSheetId="12" hidden="1">#REF!</definedName>
    <definedName name="BExQ5SPLEYLGXSVLD9HO5BKQXKIP" localSheetId="4" hidden="1">#REF!</definedName>
    <definedName name="BExQ5SPLEYLGXSVLD9HO5BKQXKIP" localSheetId="13" hidden="1">#REF!</definedName>
    <definedName name="BExQ5SPLEYLGXSVLD9HO5BKQXKIP" localSheetId="18" hidden="1">#REF!</definedName>
    <definedName name="BExQ5SPLEYLGXSVLD9HO5BKQXKIP" hidden="1">#REF!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3" hidden="1">'[3]AMI P &amp; L'!#REF!</definedName>
    <definedName name="BExQ63793YQ9BH7JLCNRIATIGTRG" localSheetId="10" hidden="1">'[3]AMI P &amp; L'!#REF!</definedName>
    <definedName name="BExQ63793YQ9BH7JLCNRIATIGTRG" localSheetId="9" hidden="1">'[3]AMI P &amp; L'!#REF!</definedName>
    <definedName name="BExQ63793YQ9BH7JLCNRIATIGTRG" localSheetId="14" hidden="1">'[3]AMI P &amp; L'!#REF!</definedName>
    <definedName name="BExQ63793YQ9BH7JLCNRIATIGTRG" localSheetId="16" hidden="1">'[3]AMI P &amp; L'!#REF!</definedName>
    <definedName name="BExQ63793YQ9BH7JLCNRIATIGTRG" localSheetId="5" hidden="1">'[3]AMI P &amp; L'!#REF!</definedName>
    <definedName name="BExQ63793YQ9BH7JLCNRIATIGTRG" localSheetId="8" hidden="1">'[3]AMI P &amp; L'!#REF!</definedName>
    <definedName name="BExQ63793YQ9BH7JLCNRIATIGTRG" localSheetId="17" hidden="1">'[3]AMI P &amp; L'!#REF!</definedName>
    <definedName name="BExQ63793YQ9BH7JLCNRIATIGTRG" localSheetId="6" hidden="1">'[3]AMI P &amp; L'!#REF!</definedName>
    <definedName name="BExQ63793YQ9BH7JLCNRIATIGTRG" localSheetId="1" hidden="1">'[3]AMI P &amp; L'!#REF!</definedName>
    <definedName name="BExQ63793YQ9BH7JLCNRIATIGTRG" localSheetId="12" hidden="1">'[3]AMI P &amp; L'!#REF!</definedName>
    <definedName name="BExQ63793YQ9BH7JLCNRIATIGTRG" localSheetId="4" hidden="1">'[3]AMI P &amp; L'!#REF!</definedName>
    <definedName name="BExQ63793YQ9BH7JLCNRIATIGTRG" localSheetId="13" hidden="1">'[3]AMI P &amp; L'!#REF!</definedName>
    <definedName name="BExQ63793YQ9BH7JLCNRIATIGTRG" localSheetId="18" hidden="1">'[3]AMI P &amp; L'!#REF!</definedName>
    <definedName name="BExQ63793YQ9BH7JLCNRIATIGTRG" hidden="1">'[3]AMI P &amp; L'!#REF!</definedName>
    <definedName name="BExQ6BW4OE2LJPN7H8XKFK42SCJA" localSheetId="3" hidden="1">#REF!</definedName>
    <definedName name="BExQ6BW4OE2LJPN7H8XKFK42SCJA" localSheetId="10" hidden="1">#REF!</definedName>
    <definedName name="BExQ6BW4OE2LJPN7H8XKFK42SCJA" localSheetId="9" hidden="1">#REF!</definedName>
    <definedName name="BExQ6BW4OE2LJPN7H8XKFK42SCJA" localSheetId="14" hidden="1">#REF!</definedName>
    <definedName name="BExQ6BW4OE2LJPN7H8XKFK42SCJA" localSheetId="16" hidden="1">#REF!</definedName>
    <definedName name="BExQ6BW4OE2LJPN7H8XKFK42SCJA" localSheetId="5" hidden="1">#REF!</definedName>
    <definedName name="BExQ6BW4OE2LJPN7H8XKFK42SCJA" localSheetId="8" hidden="1">#REF!</definedName>
    <definedName name="BExQ6BW4OE2LJPN7H8XKFK42SCJA" localSheetId="17" hidden="1">#REF!</definedName>
    <definedName name="BExQ6BW4OE2LJPN7H8XKFK42SCJA" localSheetId="6" hidden="1">#REF!</definedName>
    <definedName name="BExQ6BW4OE2LJPN7H8XKFK42SCJA" localSheetId="1" hidden="1">#REF!</definedName>
    <definedName name="BExQ6BW4OE2LJPN7H8XKFK42SCJA" localSheetId="12" hidden="1">#REF!</definedName>
    <definedName name="BExQ6BW4OE2LJPN7H8XKFK42SCJA" localSheetId="4" hidden="1">#REF!</definedName>
    <definedName name="BExQ6BW4OE2LJPN7H8XKFK42SCJA" localSheetId="13" hidden="1">#REF!</definedName>
    <definedName name="BExQ6BW4OE2LJPN7H8XKFK42SCJA" localSheetId="18" hidden="1">#REF!</definedName>
    <definedName name="BExQ6BW4OE2LJPN7H8XKFK42SCJA" hidden="1">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ANJWDL69ZUG3AW5S2HJL4GL" localSheetId="3" hidden="1">#REF!</definedName>
    <definedName name="BExQ7ANJWDL69ZUG3AW5S2HJL4GL" localSheetId="10" hidden="1">#REF!</definedName>
    <definedName name="BExQ7ANJWDL69ZUG3AW5S2HJL4GL" localSheetId="9" hidden="1">#REF!</definedName>
    <definedName name="BExQ7ANJWDL69ZUG3AW5S2HJL4GL" localSheetId="14" hidden="1">#REF!</definedName>
    <definedName name="BExQ7ANJWDL69ZUG3AW5S2HJL4GL" localSheetId="16" hidden="1">#REF!</definedName>
    <definedName name="BExQ7ANJWDL69ZUG3AW5S2HJL4GL" localSheetId="5" hidden="1">#REF!</definedName>
    <definedName name="BExQ7ANJWDL69ZUG3AW5S2HJL4GL" localSheetId="8" hidden="1">#REF!</definedName>
    <definedName name="BExQ7ANJWDL69ZUG3AW5S2HJL4GL" localSheetId="17" hidden="1">#REF!</definedName>
    <definedName name="BExQ7ANJWDL69ZUG3AW5S2HJL4GL" localSheetId="6" hidden="1">#REF!</definedName>
    <definedName name="BExQ7ANJWDL69ZUG3AW5S2HJL4GL" localSheetId="1" hidden="1">#REF!</definedName>
    <definedName name="BExQ7ANJWDL69ZUG3AW5S2HJL4GL" localSheetId="12" hidden="1">#REF!</definedName>
    <definedName name="BExQ7ANJWDL69ZUG3AW5S2HJL4GL" localSheetId="4" hidden="1">#REF!</definedName>
    <definedName name="BExQ7ANJWDL69ZUG3AW5S2HJL4GL" localSheetId="13" hidden="1">#REF!</definedName>
    <definedName name="BExQ7ANJWDL69ZUG3AW5S2HJL4GL" localSheetId="18" hidden="1">#REF!</definedName>
    <definedName name="BExQ7ANJWDL69ZUG3AW5S2HJL4GL" hidden="1">#REF!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3" hidden="1">'[3]AMI P &amp; L'!#REF!</definedName>
    <definedName name="BExQ7MY3U2Z1IZ71U5LJUD00VVB4" localSheetId="10" hidden="1">'[3]AMI P &amp; L'!#REF!</definedName>
    <definedName name="BExQ7MY3U2Z1IZ71U5LJUD00VVB4" localSheetId="9" hidden="1">'[3]AMI P &amp; L'!#REF!</definedName>
    <definedName name="BExQ7MY3U2Z1IZ71U5LJUD00VVB4" localSheetId="14" hidden="1">'[3]AMI P &amp; L'!#REF!</definedName>
    <definedName name="BExQ7MY3U2Z1IZ71U5LJUD00VVB4" localSheetId="16" hidden="1">'[3]AMI P &amp; L'!#REF!</definedName>
    <definedName name="BExQ7MY3U2Z1IZ71U5LJUD00VVB4" localSheetId="5" hidden="1">'[3]AMI P &amp; L'!#REF!</definedName>
    <definedName name="BExQ7MY3U2Z1IZ71U5LJUD00VVB4" localSheetId="8" hidden="1">'[3]AMI P &amp; L'!#REF!</definedName>
    <definedName name="BExQ7MY3U2Z1IZ71U5LJUD00VVB4" localSheetId="17" hidden="1">'[3]AMI P &amp; L'!#REF!</definedName>
    <definedName name="BExQ7MY3U2Z1IZ71U5LJUD00VVB4" localSheetId="6" hidden="1">'[3]AMI P &amp; L'!#REF!</definedName>
    <definedName name="BExQ7MY3U2Z1IZ71U5LJUD00VVB4" localSheetId="1" hidden="1">'[3]AMI P &amp; L'!#REF!</definedName>
    <definedName name="BExQ7MY3U2Z1IZ71U5LJUD00VVB4" localSheetId="12" hidden="1">'[3]AMI P &amp; L'!#REF!</definedName>
    <definedName name="BExQ7MY3U2Z1IZ71U5LJUD00VVB4" localSheetId="4" hidden="1">'[3]AMI P &amp; L'!#REF!</definedName>
    <definedName name="BExQ7MY3U2Z1IZ71U5LJUD00VVB4" localSheetId="13" hidden="1">'[3]AMI P &amp; L'!#REF!</definedName>
    <definedName name="BExQ7MY3U2Z1IZ71U5LJUD00VVB4" localSheetId="18" hidden="1">'[3]AMI P &amp; L'!#REF!</definedName>
    <definedName name="BExQ7MY3U2Z1IZ71U5LJUD00VVB4" hidden="1">'[3]AMI P &amp; L'!#REF!</definedName>
    <definedName name="BExQ7XL2Q1GVUFL1F9KK0K0EXMWG" localSheetId="3" hidden="1">'[3]AMI P &amp; L'!#REF!</definedName>
    <definedName name="BExQ7XL2Q1GVUFL1F9KK0K0EXMWG" localSheetId="10" hidden="1">'[3]AMI P &amp; L'!#REF!</definedName>
    <definedName name="BExQ7XL2Q1GVUFL1F9KK0K0EXMWG" localSheetId="9" hidden="1">'[3]AMI P &amp; L'!#REF!</definedName>
    <definedName name="BExQ7XL2Q1GVUFL1F9KK0K0EXMWG" localSheetId="14" hidden="1">'[3]AMI P &amp; L'!#REF!</definedName>
    <definedName name="BExQ7XL2Q1GVUFL1F9KK0K0EXMWG" localSheetId="16" hidden="1">'[3]AMI P &amp; L'!#REF!</definedName>
    <definedName name="BExQ7XL2Q1GVUFL1F9KK0K0EXMWG" localSheetId="5" hidden="1">'[3]AMI P &amp; L'!#REF!</definedName>
    <definedName name="BExQ7XL2Q1GVUFL1F9KK0K0EXMWG" localSheetId="8" hidden="1">'[3]AMI P &amp; L'!#REF!</definedName>
    <definedName name="BExQ7XL2Q1GVUFL1F9KK0K0EXMWG" localSheetId="17" hidden="1">'[3]AMI P &amp; L'!#REF!</definedName>
    <definedName name="BExQ7XL2Q1GVUFL1F9KK0K0EXMWG" localSheetId="6" hidden="1">'[3]AMI P &amp; L'!#REF!</definedName>
    <definedName name="BExQ7XL2Q1GVUFL1F9KK0K0EXMWG" localSheetId="1" hidden="1">'[3]AMI P &amp; L'!#REF!</definedName>
    <definedName name="BExQ7XL2Q1GVUFL1F9KK0K0EXMWG" localSheetId="12" hidden="1">'[3]AMI P &amp; L'!#REF!</definedName>
    <definedName name="BExQ7XL2Q1GVUFL1F9KK0K0EXMWG" localSheetId="4" hidden="1">'[3]AMI P &amp; L'!#REF!</definedName>
    <definedName name="BExQ7XL2Q1GVUFL1F9KK0K0EXMWG" localSheetId="13" hidden="1">'[3]AMI P &amp; L'!#REF!</definedName>
    <definedName name="BExQ7XL2Q1GVUFL1F9KK0K0EXMWG" localSheetId="18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9PYX7QKH887T258CNA7DPDG" localSheetId="3" hidden="1">'[5]Capital orders'!#REF!</definedName>
    <definedName name="BExQ89PYX7QKH887T258CNA7DPDG" localSheetId="10" hidden="1">'[5]Capital orders'!#REF!</definedName>
    <definedName name="BExQ89PYX7QKH887T258CNA7DPDG" localSheetId="9" hidden="1">'[5]Capital orders'!#REF!</definedName>
    <definedName name="BExQ89PYX7QKH887T258CNA7DPDG" localSheetId="14" hidden="1">'[5]Capital orders'!#REF!</definedName>
    <definedName name="BExQ89PYX7QKH887T258CNA7DPDG" localSheetId="16" hidden="1">'[5]Capital orders'!#REF!</definedName>
    <definedName name="BExQ89PYX7QKH887T258CNA7DPDG" localSheetId="5" hidden="1">'[5]Capital orders'!#REF!</definedName>
    <definedName name="BExQ89PYX7QKH887T258CNA7DPDG" localSheetId="8" hidden="1">'[5]Capital orders'!#REF!</definedName>
    <definedName name="BExQ89PYX7QKH887T258CNA7DPDG" localSheetId="17" hidden="1">'[5]Capital orders'!#REF!</definedName>
    <definedName name="BExQ89PYX7QKH887T258CNA7DPDG" localSheetId="6" hidden="1">'[5]Capital orders'!#REF!</definedName>
    <definedName name="BExQ89PYX7QKH887T258CNA7DPDG" localSheetId="1" hidden="1">'[5]Capital orders'!#REF!</definedName>
    <definedName name="BExQ89PYX7QKH887T258CNA7DPDG" localSheetId="12" hidden="1">'[5]Capital orders'!#REF!</definedName>
    <definedName name="BExQ89PYX7QKH887T258CNA7DPDG" localSheetId="4" hidden="1">'[5]Capital orders'!#REF!</definedName>
    <definedName name="BExQ89PYX7QKH887T258CNA7DPDG" localSheetId="13" hidden="1">'[5]Capital orders'!#REF!</definedName>
    <definedName name="BExQ89PYX7QKH887T258CNA7DPDG" localSheetId="18" hidden="1">'[5]Capital orders'!#REF!</definedName>
    <definedName name="BExQ89PYX7QKH887T258CNA7DPDG" hidden="1">'[5]Capital orders'!#REF!</definedName>
    <definedName name="BExQ8A0RPE3IMIFIZLUE7KD2N21W" localSheetId="3" hidden="1">'[3]AMI P &amp; L'!#REF!</definedName>
    <definedName name="BExQ8A0RPE3IMIFIZLUE7KD2N21W" localSheetId="10" hidden="1">'[3]AMI P &amp; L'!#REF!</definedName>
    <definedName name="BExQ8A0RPE3IMIFIZLUE7KD2N21W" localSheetId="9" hidden="1">'[3]AMI P &amp; L'!#REF!</definedName>
    <definedName name="BExQ8A0RPE3IMIFIZLUE7KD2N21W" localSheetId="14" hidden="1">'[3]AMI P &amp; L'!#REF!</definedName>
    <definedName name="BExQ8A0RPE3IMIFIZLUE7KD2N21W" localSheetId="16" hidden="1">'[3]AMI P &amp; L'!#REF!</definedName>
    <definedName name="BExQ8A0RPE3IMIFIZLUE7KD2N21W" localSheetId="5" hidden="1">'[3]AMI P &amp; L'!#REF!</definedName>
    <definedName name="BExQ8A0RPE3IMIFIZLUE7KD2N21W" localSheetId="8" hidden="1">'[3]AMI P &amp; L'!#REF!</definedName>
    <definedName name="BExQ8A0RPE3IMIFIZLUE7KD2N21W" localSheetId="17" hidden="1">'[3]AMI P &amp; L'!#REF!</definedName>
    <definedName name="BExQ8A0RPE3IMIFIZLUE7KD2N21W" localSheetId="6" hidden="1">'[3]AMI P &amp; L'!#REF!</definedName>
    <definedName name="BExQ8A0RPE3IMIFIZLUE7KD2N21W" localSheetId="1" hidden="1">'[3]AMI P &amp; L'!#REF!</definedName>
    <definedName name="BExQ8A0RPE3IMIFIZLUE7KD2N21W" localSheetId="12" hidden="1">'[3]AMI P &amp; L'!#REF!</definedName>
    <definedName name="BExQ8A0RPE3IMIFIZLUE7KD2N21W" localSheetId="4" hidden="1">'[3]AMI P &amp; L'!#REF!</definedName>
    <definedName name="BExQ8A0RPE3IMIFIZLUE7KD2N21W" localSheetId="13" hidden="1">'[3]AMI P &amp; L'!#REF!</definedName>
    <definedName name="BExQ8A0RPE3IMIFIZLUE7KD2N21W" localSheetId="18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B2GTATY2SYZWYQKTTDGONE4" localSheetId="3" hidden="1">#REF!</definedName>
    <definedName name="BExQ8B2GTATY2SYZWYQKTTDGONE4" localSheetId="10" hidden="1">#REF!</definedName>
    <definedName name="BExQ8B2GTATY2SYZWYQKTTDGONE4" localSheetId="9" hidden="1">#REF!</definedName>
    <definedName name="BExQ8B2GTATY2SYZWYQKTTDGONE4" localSheetId="14" hidden="1">#REF!</definedName>
    <definedName name="BExQ8B2GTATY2SYZWYQKTTDGONE4" localSheetId="16" hidden="1">#REF!</definedName>
    <definedName name="BExQ8B2GTATY2SYZWYQKTTDGONE4" localSheetId="5" hidden="1">#REF!</definedName>
    <definedName name="BExQ8B2GTATY2SYZWYQKTTDGONE4" localSheetId="8" hidden="1">#REF!</definedName>
    <definedName name="BExQ8B2GTATY2SYZWYQKTTDGONE4" localSheetId="17" hidden="1">#REF!</definedName>
    <definedName name="BExQ8B2GTATY2SYZWYQKTTDGONE4" localSheetId="6" hidden="1">#REF!</definedName>
    <definedName name="BExQ8B2GTATY2SYZWYQKTTDGONE4" localSheetId="1" hidden="1">#REF!</definedName>
    <definedName name="BExQ8B2GTATY2SYZWYQKTTDGONE4" localSheetId="12" hidden="1">#REF!</definedName>
    <definedName name="BExQ8B2GTATY2SYZWYQKTTDGONE4" localSheetId="4" hidden="1">#REF!</definedName>
    <definedName name="BExQ8B2GTATY2SYZWYQKTTDGONE4" localSheetId="13" hidden="1">#REF!</definedName>
    <definedName name="BExQ8B2GTATY2SYZWYQKTTDGONE4" localSheetId="18" hidden="1">#REF!</definedName>
    <definedName name="BExQ8B2GTATY2SYZWYQKTTDGONE4" hidden="1">#REF!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3" hidden="1">'[3]AMI P &amp; L'!#REF!</definedName>
    <definedName name="BExQ8O3WEU8HNTTGKTW5T0QSKCLP" localSheetId="10" hidden="1">'[3]AMI P &amp; L'!#REF!</definedName>
    <definedName name="BExQ8O3WEU8HNTTGKTW5T0QSKCLP" localSheetId="9" hidden="1">'[3]AMI P &amp; L'!#REF!</definedName>
    <definedName name="BExQ8O3WEU8HNTTGKTW5T0QSKCLP" localSheetId="14" hidden="1">'[3]AMI P &amp; L'!#REF!</definedName>
    <definedName name="BExQ8O3WEU8HNTTGKTW5T0QSKCLP" localSheetId="16" hidden="1">'[3]AMI P &amp; L'!#REF!</definedName>
    <definedName name="BExQ8O3WEU8HNTTGKTW5T0QSKCLP" localSheetId="5" hidden="1">'[3]AMI P &amp; L'!#REF!</definedName>
    <definedName name="BExQ8O3WEU8HNTTGKTW5T0QSKCLP" localSheetId="8" hidden="1">'[3]AMI P &amp; L'!#REF!</definedName>
    <definedName name="BExQ8O3WEU8HNTTGKTW5T0QSKCLP" localSheetId="17" hidden="1">'[3]AMI P &amp; L'!#REF!</definedName>
    <definedName name="BExQ8O3WEU8HNTTGKTW5T0QSKCLP" localSheetId="6" hidden="1">'[3]AMI P &amp; L'!#REF!</definedName>
    <definedName name="BExQ8O3WEU8HNTTGKTW5T0QSKCLP" localSheetId="1" hidden="1">'[3]AMI P &amp; L'!#REF!</definedName>
    <definedName name="BExQ8O3WEU8HNTTGKTW5T0QSKCLP" localSheetId="12" hidden="1">'[3]AMI P &amp; L'!#REF!</definedName>
    <definedName name="BExQ8O3WEU8HNTTGKTW5T0QSKCLP" localSheetId="4" hidden="1">'[3]AMI P &amp; L'!#REF!</definedName>
    <definedName name="BExQ8O3WEU8HNTTGKTW5T0QSKCLP" localSheetId="13" hidden="1">'[3]AMI P &amp; L'!#REF!</definedName>
    <definedName name="BExQ8O3WEU8HNTTGKTW5T0QSKCLP" localSheetId="18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FOI3AFYS7CTELHWZ9F8PCOR" localSheetId="3" hidden="1">#REF!</definedName>
    <definedName name="BExQ9FOI3AFYS7CTELHWZ9F8PCOR" localSheetId="10" hidden="1">#REF!</definedName>
    <definedName name="BExQ9FOI3AFYS7CTELHWZ9F8PCOR" localSheetId="9" hidden="1">#REF!</definedName>
    <definedName name="BExQ9FOI3AFYS7CTELHWZ9F8PCOR" localSheetId="14" hidden="1">#REF!</definedName>
    <definedName name="BExQ9FOI3AFYS7CTELHWZ9F8PCOR" localSheetId="16" hidden="1">#REF!</definedName>
    <definedName name="BExQ9FOI3AFYS7CTELHWZ9F8PCOR" localSheetId="5" hidden="1">#REF!</definedName>
    <definedName name="BExQ9FOI3AFYS7CTELHWZ9F8PCOR" localSheetId="8" hidden="1">#REF!</definedName>
    <definedName name="BExQ9FOI3AFYS7CTELHWZ9F8PCOR" localSheetId="17" hidden="1">#REF!</definedName>
    <definedName name="BExQ9FOI3AFYS7CTELHWZ9F8PCOR" localSheetId="6" hidden="1">#REF!</definedName>
    <definedName name="BExQ9FOI3AFYS7CTELHWZ9F8PCOR" localSheetId="1" hidden="1">#REF!</definedName>
    <definedName name="BExQ9FOI3AFYS7CTELHWZ9F8PCOR" localSheetId="12" hidden="1">#REF!</definedName>
    <definedName name="BExQ9FOI3AFYS7CTELHWZ9F8PCOR" localSheetId="4" hidden="1">#REF!</definedName>
    <definedName name="BExQ9FOI3AFYS7CTELHWZ9F8PCOR" localSheetId="13" hidden="1">#REF!</definedName>
    <definedName name="BExQ9FOI3AFYS7CTELHWZ9F8PCOR" localSheetId="18" hidden="1">#REF!</definedName>
    <definedName name="BExQ9FOI3AFYS7CTELHWZ9F8PCOR" hidden="1">#REF!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3" hidden="1">'[3]AMI P &amp; L'!#REF!</definedName>
    <definedName name="BExQ9M4E2ACZOWWWP1JJIQO8AHUM" localSheetId="10" hidden="1">'[3]AMI P &amp; L'!#REF!</definedName>
    <definedName name="BExQ9M4E2ACZOWWWP1JJIQO8AHUM" localSheetId="9" hidden="1">'[3]AMI P &amp; L'!#REF!</definedName>
    <definedName name="BExQ9M4E2ACZOWWWP1JJIQO8AHUM" localSheetId="14" hidden="1">'[3]AMI P &amp; L'!#REF!</definedName>
    <definedName name="BExQ9M4E2ACZOWWWP1JJIQO8AHUM" localSheetId="16" hidden="1">'[3]AMI P &amp; L'!#REF!</definedName>
    <definedName name="BExQ9M4E2ACZOWWWP1JJIQO8AHUM" localSheetId="5" hidden="1">'[3]AMI P &amp; L'!#REF!</definedName>
    <definedName name="BExQ9M4E2ACZOWWWP1JJIQO8AHUM" localSheetId="8" hidden="1">'[3]AMI P &amp; L'!#REF!</definedName>
    <definedName name="BExQ9M4E2ACZOWWWP1JJIQO8AHUM" localSheetId="17" hidden="1">'[3]AMI P &amp; L'!#REF!</definedName>
    <definedName name="BExQ9M4E2ACZOWWWP1JJIQO8AHUM" localSheetId="6" hidden="1">'[3]AMI P &amp; L'!#REF!</definedName>
    <definedName name="BExQ9M4E2ACZOWWWP1JJIQO8AHUM" localSheetId="1" hidden="1">'[3]AMI P &amp; L'!#REF!</definedName>
    <definedName name="BExQ9M4E2ACZOWWWP1JJIQO8AHUM" localSheetId="12" hidden="1">'[3]AMI P &amp; L'!#REF!</definedName>
    <definedName name="BExQ9M4E2ACZOWWWP1JJIQO8AHUM" localSheetId="4" hidden="1">'[3]AMI P &amp; L'!#REF!</definedName>
    <definedName name="BExQ9M4E2ACZOWWWP1JJIQO8AHUM" localSheetId="13" hidden="1">'[3]AMI P &amp; L'!#REF!</definedName>
    <definedName name="BExQ9M4E2ACZOWWWP1JJIQO8AHUM" localSheetId="18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3" hidden="1">'[3]AMI P &amp; L'!#REF!</definedName>
    <definedName name="BExQ9ZLYHWABXAA9NJDW8ZS0UQ9P" localSheetId="10" hidden="1">'[3]AMI P &amp; L'!#REF!</definedName>
    <definedName name="BExQ9ZLYHWABXAA9NJDW8ZS0UQ9P" localSheetId="9" hidden="1">'[3]AMI P &amp; L'!#REF!</definedName>
    <definedName name="BExQ9ZLYHWABXAA9NJDW8ZS0UQ9P" localSheetId="14" hidden="1">'[3]AMI P &amp; L'!#REF!</definedName>
    <definedName name="BExQ9ZLYHWABXAA9NJDW8ZS0UQ9P" localSheetId="16" hidden="1">'[3]AMI P &amp; L'!#REF!</definedName>
    <definedName name="BExQ9ZLYHWABXAA9NJDW8ZS0UQ9P" localSheetId="5" hidden="1">'[3]AMI P &amp; L'!#REF!</definedName>
    <definedName name="BExQ9ZLYHWABXAA9NJDW8ZS0UQ9P" localSheetId="8" hidden="1">'[3]AMI P &amp; L'!#REF!</definedName>
    <definedName name="BExQ9ZLYHWABXAA9NJDW8ZS0UQ9P" localSheetId="17" hidden="1">'[3]AMI P &amp; L'!#REF!</definedName>
    <definedName name="BExQ9ZLYHWABXAA9NJDW8ZS0UQ9P" localSheetId="6" hidden="1">'[3]AMI P &amp; L'!#REF!</definedName>
    <definedName name="BExQ9ZLYHWABXAA9NJDW8ZS0UQ9P" localSheetId="1" hidden="1">'[3]AMI P &amp; L'!#REF!</definedName>
    <definedName name="BExQ9ZLYHWABXAA9NJDW8ZS0UQ9P" localSheetId="12" hidden="1">'[3]AMI P &amp; L'!#REF!</definedName>
    <definedName name="BExQ9ZLYHWABXAA9NJDW8ZS0UQ9P" localSheetId="4" hidden="1">'[3]AMI P &amp; L'!#REF!</definedName>
    <definedName name="BExQ9ZLYHWABXAA9NJDW8ZS0UQ9P" localSheetId="13" hidden="1">'[3]AMI P &amp; L'!#REF!</definedName>
    <definedName name="BExQ9ZLYHWABXAA9NJDW8ZS0UQ9P" localSheetId="18" hidden="1">'[3]AMI P &amp; L'!#REF!</definedName>
    <definedName name="BExQ9ZLYHWABXAA9NJDW8ZS0UQ9P" hidden="1">'[3]AMI P &amp; L'!#REF!</definedName>
    <definedName name="BExQA324HSCK40ENJUT9CS9EC71B" localSheetId="3" hidden="1">'[3]AMI P &amp; L'!#REF!</definedName>
    <definedName name="BExQA324HSCK40ENJUT9CS9EC71B" localSheetId="10" hidden="1">'[3]AMI P &amp; L'!#REF!</definedName>
    <definedName name="BExQA324HSCK40ENJUT9CS9EC71B" localSheetId="9" hidden="1">'[3]AMI P &amp; L'!#REF!</definedName>
    <definedName name="BExQA324HSCK40ENJUT9CS9EC71B" localSheetId="14" hidden="1">'[3]AMI P &amp; L'!#REF!</definedName>
    <definedName name="BExQA324HSCK40ENJUT9CS9EC71B" localSheetId="16" hidden="1">'[3]AMI P &amp; L'!#REF!</definedName>
    <definedName name="BExQA324HSCK40ENJUT9CS9EC71B" localSheetId="5" hidden="1">'[3]AMI P &amp; L'!#REF!</definedName>
    <definedName name="BExQA324HSCK40ENJUT9CS9EC71B" localSheetId="8" hidden="1">'[3]AMI P &amp; L'!#REF!</definedName>
    <definedName name="BExQA324HSCK40ENJUT9CS9EC71B" localSheetId="17" hidden="1">'[3]AMI P &amp; L'!#REF!</definedName>
    <definedName name="BExQA324HSCK40ENJUT9CS9EC71B" localSheetId="6" hidden="1">'[3]AMI P &amp; L'!#REF!</definedName>
    <definedName name="BExQA324HSCK40ENJUT9CS9EC71B" localSheetId="1" hidden="1">'[3]AMI P &amp; L'!#REF!</definedName>
    <definedName name="BExQA324HSCK40ENJUT9CS9EC71B" localSheetId="12" hidden="1">'[3]AMI P &amp; L'!#REF!</definedName>
    <definedName name="BExQA324HSCK40ENJUT9CS9EC71B" localSheetId="4" hidden="1">'[3]AMI P &amp; L'!#REF!</definedName>
    <definedName name="BExQA324HSCK40ENJUT9CS9EC71B" localSheetId="13" hidden="1">'[3]AMI P &amp; L'!#REF!</definedName>
    <definedName name="BExQA324HSCK40ENJUT9CS9EC71B" localSheetId="18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3" hidden="1">#REF!</definedName>
    <definedName name="BExQBC0EAV6PKQT8I8C3GLEZDMZL" localSheetId="10" hidden="1">#REF!</definedName>
    <definedName name="BExQBC0EAV6PKQT8I8C3GLEZDMZL" localSheetId="9" hidden="1">#REF!</definedName>
    <definedName name="BExQBC0EAV6PKQT8I8C3GLEZDMZL" localSheetId="14" hidden="1">#REF!</definedName>
    <definedName name="BExQBC0EAV6PKQT8I8C3GLEZDMZL" localSheetId="16" hidden="1">#REF!</definedName>
    <definedName name="BExQBC0EAV6PKQT8I8C3GLEZDMZL" localSheetId="5" hidden="1">#REF!</definedName>
    <definedName name="BExQBC0EAV6PKQT8I8C3GLEZDMZL" localSheetId="8" hidden="1">#REF!</definedName>
    <definedName name="BExQBC0EAV6PKQT8I8C3GLEZDMZL" localSheetId="17" hidden="1">#REF!</definedName>
    <definedName name="BExQBC0EAV6PKQT8I8C3GLEZDMZL" localSheetId="6" hidden="1">#REF!</definedName>
    <definedName name="BExQBC0EAV6PKQT8I8C3GLEZDMZL" localSheetId="1" hidden="1">#REF!</definedName>
    <definedName name="BExQBC0EAV6PKQT8I8C3GLEZDMZL" localSheetId="12" hidden="1">#REF!</definedName>
    <definedName name="BExQBC0EAV6PKQT8I8C3GLEZDMZL" localSheetId="4" hidden="1">#REF!</definedName>
    <definedName name="BExQBC0EAV6PKQT8I8C3GLEZDMZL" localSheetId="13" hidden="1">#REF!</definedName>
    <definedName name="BExQBC0EAV6PKQT8I8C3GLEZDMZL" localSheetId="18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CRPJCDKQQIBYGE5391OQXNQ7" localSheetId="3" hidden="1">#REF!</definedName>
    <definedName name="BExQCRPJCDKQQIBYGE5391OQXNQ7" localSheetId="10" hidden="1">#REF!</definedName>
    <definedName name="BExQCRPJCDKQQIBYGE5391OQXNQ7" localSheetId="9" hidden="1">#REF!</definedName>
    <definedName name="BExQCRPJCDKQQIBYGE5391OQXNQ7" localSheetId="14" hidden="1">#REF!</definedName>
    <definedName name="BExQCRPJCDKQQIBYGE5391OQXNQ7" localSheetId="16" hidden="1">#REF!</definedName>
    <definedName name="BExQCRPJCDKQQIBYGE5391OQXNQ7" localSheetId="5" hidden="1">#REF!</definedName>
    <definedName name="BExQCRPJCDKQQIBYGE5391OQXNQ7" localSheetId="8" hidden="1">#REF!</definedName>
    <definedName name="BExQCRPJCDKQQIBYGE5391OQXNQ7" localSheetId="17" hidden="1">#REF!</definedName>
    <definedName name="BExQCRPJCDKQQIBYGE5391OQXNQ7" localSheetId="6" hidden="1">#REF!</definedName>
    <definedName name="BExQCRPJCDKQQIBYGE5391OQXNQ7" localSheetId="1" hidden="1">#REF!</definedName>
    <definedName name="BExQCRPJCDKQQIBYGE5391OQXNQ7" localSheetId="12" hidden="1">#REF!</definedName>
    <definedName name="BExQCRPJCDKQQIBYGE5391OQXNQ7" localSheetId="4" hidden="1">#REF!</definedName>
    <definedName name="BExQCRPJCDKQQIBYGE5391OQXNQ7" localSheetId="13" hidden="1">#REF!</definedName>
    <definedName name="BExQCRPJCDKQQIBYGE5391OQXNQ7" localSheetId="18" hidden="1">#REF!</definedName>
    <definedName name="BExQCRPJCDKQQIBYGE5391OQXNQ7" hidden="1">#REF!</definedName>
    <definedName name="BExQD3ZVGTFSCD9MSWY8NN45FLM3" localSheetId="3" hidden="1">#REF!</definedName>
    <definedName name="BExQD3ZVGTFSCD9MSWY8NN45FLM3" localSheetId="10" hidden="1">#REF!</definedName>
    <definedName name="BExQD3ZVGTFSCD9MSWY8NN45FLM3" localSheetId="9" hidden="1">#REF!</definedName>
    <definedName name="BExQD3ZVGTFSCD9MSWY8NN45FLM3" localSheetId="14" hidden="1">#REF!</definedName>
    <definedName name="BExQD3ZVGTFSCD9MSWY8NN45FLM3" localSheetId="16" hidden="1">#REF!</definedName>
    <definedName name="BExQD3ZVGTFSCD9MSWY8NN45FLM3" localSheetId="5" hidden="1">#REF!</definedName>
    <definedName name="BExQD3ZVGTFSCD9MSWY8NN45FLM3" localSheetId="8" hidden="1">#REF!</definedName>
    <definedName name="BExQD3ZVGTFSCD9MSWY8NN45FLM3" localSheetId="17" hidden="1">#REF!</definedName>
    <definedName name="BExQD3ZVGTFSCD9MSWY8NN45FLM3" localSheetId="6" hidden="1">#REF!</definedName>
    <definedName name="BExQD3ZVGTFSCD9MSWY8NN45FLM3" localSheetId="1" hidden="1">#REF!</definedName>
    <definedName name="BExQD3ZVGTFSCD9MSWY8NN45FLM3" localSheetId="12" hidden="1">#REF!</definedName>
    <definedName name="BExQD3ZVGTFSCD9MSWY8NN45FLM3" localSheetId="4" hidden="1">#REF!</definedName>
    <definedName name="BExQD3ZVGTFSCD9MSWY8NN45FLM3" localSheetId="13" hidden="1">#REF!</definedName>
    <definedName name="BExQD3ZVGTFSCD9MSWY8NN45FLM3" localSheetId="18" hidden="1">#REF!</definedName>
    <definedName name="BExQD3ZVGTFSCD9MSWY8NN45FLM3" hidden="1">#REF!</definedName>
    <definedName name="BExQD571YWOXKR2SX85K5MKQ0AO2" hidden="1">'[2]Reco Sheet for Fcast'!$F$7:$G$7</definedName>
    <definedName name="BExQD7AKUWKH58PNJCJZNN1COR9E" localSheetId="3" hidden="1">#REF!</definedName>
    <definedName name="BExQD7AKUWKH58PNJCJZNN1COR9E" localSheetId="10" hidden="1">#REF!</definedName>
    <definedName name="BExQD7AKUWKH58PNJCJZNN1COR9E" localSheetId="9" hidden="1">#REF!</definedName>
    <definedName name="BExQD7AKUWKH58PNJCJZNN1COR9E" localSheetId="14" hidden="1">#REF!</definedName>
    <definedName name="BExQD7AKUWKH58PNJCJZNN1COR9E" localSheetId="16" hidden="1">#REF!</definedName>
    <definedName name="BExQD7AKUWKH58PNJCJZNN1COR9E" localSheetId="5" hidden="1">#REF!</definedName>
    <definedName name="BExQD7AKUWKH58PNJCJZNN1COR9E" localSheetId="8" hidden="1">#REF!</definedName>
    <definedName name="BExQD7AKUWKH58PNJCJZNN1COR9E" localSheetId="17" hidden="1">#REF!</definedName>
    <definedName name="BExQD7AKUWKH58PNJCJZNN1COR9E" localSheetId="6" hidden="1">#REF!</definedName>
    <definedName name="BExQD7AKUWKH58PNJCJZNN1COR9E" localSheetId="1" hidden="1">#REF!</definedName>
    <definedName name="BExQD7AKUWKH58PNJCJZNN1COR9E" localSheetId="12" hidden="1">#REF!</definedName>
    <definedName name="BExQD7AKUWKH58PNJCJZNN1COR9E" localSheetId="4" hidden="1">#REF!</definedName>
    <definedName name="BExQD7AKUWKH58PNJCJZNN1COR9E" localSheetId="13" hidden="1">#REF!</definedName>
    <definedName name="BExQD7AKUWKH58PNJCJZNN1COR9E" localSheetId="18" hidden="1">#REF!</definedName>
    <definedName name="BExQD7AKUWKH58PNJCJZNN1COR9E" hidden="1">#REF!</definedName>
    <definedName name="BExQDB6VCHN8PNX8EA6JNIEQ2JC2" hidden="1">'[2]Reco Sheet for Fcast'!$G$2</definedName>
    <definedName name="BExQDE1B6U2Q9B73KBENABP71YM1" localSheetId="3" hidden="1">'[3]AMI P &amp; L'!#REF!</definedName>
    <definedName name="BExQDE1B6U2Q9B73KBENABP71YM1" localSheetId="10" hidden="1">'[3]AMI P &amp; L'!#REF!</definedName>
    <definedName name="BExQDE1B6U2Q9B73KBENABP71YM1" localSheetId="9" hidden="1">'[3]AMI P &amp; L'!#REF!</definedName>
    <definedName name="BExQDE1B6U2Q9B73KBENABP71YM1" localSheetId="14" hidden="1">'[3]AMI P &amp; L'!#REF!</definedName>
    <definedName name="BExQDE1B6U2Q9B73KBENABP71YM1" localSheetId="16" hidden="1">'[3]AMI P &amp; L'!#REF!</definedName>
    <definedName name="BExQDE1B6U2Q9B73KBENABP71YM1" localSheetId="5" hidden="1">'[3]AMI P &amp; L'!#REF!</definedName>
    <definedName name="BExQDE1B6U2Q9B73KBENABP71YM1" localSheetId="8" hidden="1">'[3]AMI P &amp; L'!#REF!</definedName>
    <definedName name="BExQDE1B6U2Q9B73KBENABP71YM1" localSheetId="17" hidden="1">'[3]AMI P &amp; L'!#REF!</definedName>
    <definedName name="BExQDE1B6U2Q9B73KBENABP71YM1" localSheetId="6" hidden="1">'[3]AMI P &amp; L'!#REF!</definedName>
    <definedName name="BExQDE1B6U2Q9B73KBENABP71YM1" localSheetId="1" hidden="1">'[3]AMI P &amp; L'!#REF!</definedName>
    <definedName name="BExQDE1B6U2Q9B73KBENABP71YM1" localSheetId="12" hidden="1">'[3]AMI P &amp; L'!#REF!</definedName>
    <definedName name="BExQDE1B6U2Q9B73KBENABP71YM1" localSheetId="4" hidden="1">'[3]AMI P &amp; L'!#REF!</definedName>
    <definedName name="BExQDE1B6U2Q9B73KBENABP71YM1" localSheetId="13" hidden="1">'[3]AMI P &amp; L'!#REF!</definedName>
    <definedName name="BExQDE1B6U2Q9B73KBENABP71YM1" localSheetId="18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32AI2WOKFCB98XJZ6D7SAOF" localSheetId="3" hidden="1">'[5]Capital orders'!#REF!</definedName>
    <definedName name="BExQE32AI2WOKFCB98XJZ6D7SAOF" localSheetId="10" hidden="1">'[5]Capital orders'!#REF!</definedName>
    <definedName name="BExQE32AI2WOKFCB98XJZ6D7SAOF" localSheetId="9" hidden="1">'[5]Capital orders'!#REF!</definedName>
    <definedName name="BExQE32AI2WOKFCB98XJZ6D7SAOF" localSheetId="14" hidden="1">'[5]Capital orders'!#REF!</definedName>
    <definedName name="BExQE32AI2WOKFCB98XJZ6D7SAOF" localSheetId="16" hidden="1">'[5]Capital orders'!#REF!</definedName>
    <definedName name="BExQE32AI2WOKFCB98XJZ6D7SAOF" localSheetId="5" hidden="1">'[5]Capital orders'!#REF!</definedName>
    <definedName name="BExQE32AI2WOKFCB98XJZ6D7SAOF" localSheetId="8" hidden="1">'[5]Capital orders'!#REF!</definedName>
    <definedName name="BExQE32AI2WOKFCB98XJZ6D7SAOF" localSheetId="17" hidden="1">'[5]Capital orders'!#REF!</definedName>
    <definedName name="BExQE32AI2WOKFCB98XJZ6D7SAOF" localSheetId="6" hidden="1">'[5]Capital orders'!#REF!</definedName>
    <definedName name="BExQE32AI2WOKFCB98XJZ6D7SAOF" localSheetId="1" hidden="1">'[5]Capital orders'!#REF!</definedName>
    <definedName name="BExQE32AI2WOKFCB98XJZ6D7SAOF" localSheetId="12" hidden="1">'[5]Capital orders'!#REF!</definedName>
    <definedName name="BExQE32AI2WOKFCB98XJZ6D7SAOF" localSheetId="4" hidden="1">'[5]Capital orders'!#REF!</definedName>
    <definedName name="BExQE32AI2WOKFCB98XJZ6D7SAOF" localSheetId="13" hidden="1">'[5]Capital orders'!#REF!</definedName>
    <definedName name="BExQE32AI2WOKFCB98XJZ6D7SAOF" localSheetId="18" hidden="1">'[5]Capital orders'!#REF!</definedName>
    <definedName name="BExQE32AI2WOKFCB98XJZ6D7SAOF" hidden="1">'[5]Capital orders'!#REF!</definedName>
    <definedName name="BExQEG918FUBEWTF0HLT9G5I5XRJ" localSheetId="3" hidden="1">#REF!</definedName>
    <definedName name="BExQEG918FUBEWTF0HLT9G5I5XRJ" localSheetId="10" hidden="1">#REF!</definedName>
    <definedName name="BExQEG918FUBEWTF0HLT9G5I5XRJ" localSheetId="9" hidden="1">#REF!</definedName>
    <definedName name="BExQEG918FUBEWTF0HLT9G5I5XRJ" localSheetId="14" hidden="1">#REF!</definedName>
    <definedName name="BExQEG918FUBEWTF0HLT9G5I5XRJ" localSheetId="16" hidden="1">#REF!</definedName>
    <definedName name="BExQEG918FUBEWTF0HLT9G5I5XRJ" localSheetId="5" hidden="1">#REF!</definedName>
    <definedName name="BExQEG918FUBEWTF0HLT9G5I5XRJ" localSheetId="8" hidden="1">#REF!</definedName>
    <definedName name="BExQEG918FUBEWTF0HLT9G5I5XRJ" localSheetId="17" hidden="1">#REF!</definedName>
    <definedName name="BExQEG918FUBEWTF0HLT9G5I5XRJ" localSheetId="6" hidden="1">#REF!</definedName>
    <definedName name="BExQEG918FUBEWTF0HLT9G5I5XRJ" localSheetId="1" hidden="1">#REF!</definedName>
    <definedName name="BExQEG918FUBEWTF0HLT9G5I5XRJ" localSheetId="12" hidden="1">#REF!</definedName>
    <definedName name="BExQEG918FUBEWTF0HLT9G5I5XRJ" localSheetId="4" hidden="1">#REF!</definedName>
    <definedName name="BExQEG918FUBEWTF0HLT9G5I5XRJ" localSheetId="13" hidden="1">#REF!</definedName>
    <definedName name="BExQEG918FUBEWTF0HLT9G5I5XRJ" localSheetId="18" hidden="1">#REF!</definedName>
    <definedName name="BExQEG918FUBEWTF0HLT9G5I5XRJ" hidden="1">#REF!</definedName>
    <definedName name="BExQEK54SZATP11ZZ75GH6P9GFQ3" localSheetId="3" hidden="1">'[5]Capital orders'!#REF!</definedName>
    <definedName name="BExQEK54SZATP11ZZ75GH6P9GFQ3" localSheetId="10" hidden="1">'[5]Capital orders'!#REF!</definedName>
    <definedName name="BExQEK54SZATP11ZZ75GH6P9GFQ3" localSheetId="9" hidden="1">'[5]Capital orders'!#REF!</definedName>
    <definedName name="BExQEK54SZATP11ZZ75GH6P9GFQ3" localSheetId="14" hidden="1">'[5]Capital orders'!#REF!</definedName>
    <definedName name="BExQEK54SZATP11ZZ75GH6P9GFQ3" localSheetId="16" hidden="1">'[5]Capital orders'!#REF!</definedName>
    <definedName name="BExQEK54SZATP11ZZ75GH6P9GFQ3" localSheetId="5" hidden="1">'[5]Capital orders'!#REF!</definedName>
    <definedName name="BExQEK54SZATP11ZZ75GH6P9GFQ3" localSheetId="8" hidden="1">'[5]Capital orders'!#REF!</definedName>
    <definedName name="BExQEK54SZATP11ZZ75GH6P9GFQ3" localSheetId="17" hidden="1">'[5]Capital orders'!#REF!</definedName>
    <definedName name="BExQEK54SZATP11ZZ75GH6P9GFQ3" localSheetId="6" hidden="1">'[5]Capital orders'!#REF!</definedName>
    <definedName name="BExQEK54SZATP11ZZ75GH6P9GFQ3" localSheetId="1" hidden="1">'[5]Capital orders'!#REF!</definedName>
    <definedName name="BExQEK54SZATP11ZZ75GH6P9GFQ3" localSheetId="12" hidden="1">'[5]Capital orders'!#REF!</definedName>
    <definedName name="BExQEK54SZATP11ZZ75GH6P9GFQ3" localSheetId="4" hidden="1">'[5]Capital orders'!#REF!</definedName>
    <definedName name="BExQEK54SZATP11ZZ75GH6P9GFQ3" localSheetId="13" hidden="1">'[5]Capital orders'!#REF!</definedName>
    <definedName name="BExQEK54SZATP11ZZ75GH6P9GFQ3" localSheetId="18" hidden="1">'[5]Capital orders'!#REF!</definedName>
    <definedName name="BExQEK54SZATP11ZZ75GH6P9GFQ3" hidden="1">'[5]Capital orders'!#REF!</definedName>
    <definedName name="BExQEMUA4HEFM4OVO8M8MA8PIAW1" localSheetId="3" hidden="1">'[3]AMI P &amp; L'!#REF!</definedName>
    <definedName name="BExQEMUA4HEFM4OVO8M8MA8PIAW1" localSheetId="10" hidden="1">'[3]AMI P &amp; L'!#REF!</definedName>
    <definedName name="BExQEMUA4HEFM4OVO8M8MA8PIAW1" localSheetId="9" hidden="1">'[3]AMI P &amp; L'!#REF!</definedName>
    <definedName name="BExQEMUA4HEFM4OVO8M8MA8PIAW1" localSheetId="14" hidden="1">'[3]AMI P &amp; L'!#REF!</definedName>
    <definedName name="BExQEMUA4HEFM4OVO8M8MA8PIAW1" localSheetId="16" hidden="1">'[3]AMI P &amp; L'!#REF!</definedName>
    <definedName name="BExQEMUA4HEFM4OVO8M8MA8PIAW1" localSheetId="5" hidden="1">'[3]AMI P &amp; L'!#REF!</definedName>
    <definedName name="BExQEMUA4HEFM4OVO8M8MA8PIAW1" localSheetId="8" hidden="1">'[3]AMI P &amp; L'!#REF!</definedName>
    <definedName name="BExQEMUA4HEFM4OVO8M8MA8PIAW1" localSheetId="17" hidden="1">'[3]AMI P &amp; L'!#REF!</definedName>
    <definedName name="BExQEMUA4HEFM4OVO8M8MA8PIAW1" localSheetId="6" hidden="1">'[3]AMI P &amp; L'!#REF!</definedName>
    <definedName name="BExQEMUA4HEFM4OVO8M8MA8PIAW1" localSheetId="1" hidden="1">'[3]AMI P &amp; L'!#REF!</definedName>
    <definedName name="BExQEMUA4HEFM4OVO8M8MA8PIAW1" localSheetId="12" hidden="1">'[3]AMI P &amp; L'!#REF!</definedName>
    <definedName name="BExQEMUA4HEFM4OVO8M8MA8PIAW1" localSheetId="4" hidden="1">'[3]AMI P &amp; L'!#REF!</definedName>
    <definedName name="BExQEMUA4HEFM4OVO8M8MA8PIAW1" localSheetId="13" hidden="1">'[3]AMI P &amp; L'!#REF!</definedName>
    <definedName name="BExQEMUA4HEFM4OVO8M8MA8PIAW1" localSheetId="18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54F62R5B3N9BG47XYK8T6XS" localSheetId="3" hidden="1">#REF!</definedName>
    <definedName name="BExQF54F62R5B3N9BG47XYK8T6XS" localSheetId="10" hidden="1">#REF!</definedName>
    <definedName name="BExQF54F62R5B3N9BG47XYK8T6XS" localSheetId="9" hidden="1">#REF!</definedName>
    <definedName name="BExQF54F62R5B3N9BG47XYK8T6XS" localSheetId="14" hidden="1">#REF!</definedName>
    <definedName name="BExQF54F62R5B3N9BG47XYK8T6XS" localSheetId="16" hidden="1">#REF!</definedName>
    <definedName name="BExQF54F62R5B3N9BG47XYK8T6XS" localSheetId="5" hidden="1">#REF!</definedName>
    <definedName name="BExQF54F62R5B3N9BG47XYK8T6XS" localSheetId="8" hidden="1">#REF!</definedName>
    <definedName name="BExQF54F62R5B3N9BG47XYK8T6XS" localSheetId="17" hidden="1">#REF!</definedName>
    <definedName name="BExQF54F62R5B3N9BG47XYK8T6XS" localSheetId="6" hidden="1">#REF!</definedName>
    <definedName name="BExQF54F62R5B3N9BG47XYK8T6XS" localSheetId="1" hidden="1">#REF!</definedName>
    <definedName name="BExQF54F62R5B3N9BG47XYK8T6XS" localSheetId="12" hidden="1">#REF!</definedName>
    <definedName name="BExQF54F62R5B3N9BG47XYK8T6XS" localSheetId="4" hidden="1">#REF!</definedName>
    <definedName name="BExQF54F62R5B3N9BG47XYK8T6XS" localSheetId="13" hidden="1">#REF!</definedName>
    <definedName name="BExQF54F62R5B3N9BG47XYK8T6XS" localSheetId="18" hidden="1">#REF!</definedName>
    <definedName name="BExQF54F62R5B3N9BG47XYK8T6XS" hidden="1">#REF!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3" hidden="1">'[3]AMI P &amp; L'!#REF!</definedName>
    <definedName name="BExQFEK8NUD04X2OBRA275ADPSDL" localSheetId="10" hidden="1">'[3]AMI P &amp; L'!#REF!</definedName>
    <definedName name="BExQFEK8NUD04X2OBRA275ADPSDL" localSheetId="9" hidden="1">'[3]AMI P &amp; L'!#REF!</definedName>
    <definedName name="BExQFEK8NUD04X2OBRA275ADPSDL" localSheetId="14" hidden="1">'[3]AMI P &amp; L'!#REF!</definedName>
    <definedName name="BExQFEK8NUD04X2OBRA275ADPSDL" localSheetId="16" hidden="1">'[3]AMI P &amp; L'!#REF!</definedName>
    <definedName name="BExQFEK8NUD04X2OBRA275ADPSDL" localSheetId="5" hidden="1">'[3]AMI P &amp; L'!#REF!</definedName>
    <definedName name="BExQFEK8NUD04X2OBRA275ADPSDL" localSheetId="8" hidden="1">'[3]AMI P &amp; L'!#REF!</definedName>
    <definedName name="BExQFEK8NUD04X2OBRA275ADPSDL" localSheetId="17" hidden="1">'[3]AMI P &amp; L'!#REF!</definedName>
    <definedName name="BExQFEK8NUD04X2OBRA275ADPSDL" localSheetId="6" hidden="1">'[3]AMI P &amp; L'!#REF!</definedName>
    <definedName name="BExQFEK8NUD04X2OBRA275ADPSDL" localSheetId="1" hidden="1">'[3]AMI P &amp; L'!#REF!</definedName>
    <definedName name="BExQFEK8NUD04X2OBRA275ADPSDL" localSheetId="12" hidden="1">'[3]AMI P &amp; L'!#REF!</definedName>
    <definedName name="BExQFEK8NUD04X2OBRA275ADPSDL" localSheetId="4" hidden="1">'[3]AMI P &amp; L'!#REF!</definedName>
    <definedName name="BExQFEK8NUD04X2OBRA275ADPSDL" localSheetId="13" hidden="1">'[3]AMI P &amp; L'!#REF!</definedName>
    <definedName name="BExQFEK8NUD04X2OBRA275ADPSDL" localSheetId="18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K9CM9S7VEN838EI8DKI9WSL" localSheetId="3" hidden="1">#REF!</definedName>
    <definedName name="BExQFK9CM9S7VEN838EI8DKI9WSL" localSheetId="10" hidden="1">#REF!</definedName>
    <definedName name="BExQFK9CM9S7VEN838EI8DKI9WSL" localSheetId="9" hidden="1">#REF!</definedName>
    <definedName name="BExQFK9CM9S7VEN838EI8DKI9WSL" localSheetId="14" hidden="1">#REF!</definedName>
    <definedName name="BExQFK9CM9S7VEN838EI8DKI9WSL" localSheetId="16" hidden="1">#REF!</definedName>
    <definedName name="BExQFK9CM9S7VEN838EI8DKI9WSL" localSheetId="5" hidden="1">#REF!</definedName>
    <definedName name="BExQFK9CM9S7VEN838EI8DKI9WSL" localSheetId="8" hidden="1">#REF!</definedName>
    <definedName name="BExQFK9CM9S7VEN838EI8DKI9WSL" localSheetId="17" hidden="1">#REF!</definedName>
    <definedName name="BExQFK9CM9S7VEN838EI8DKI9WSL" localSheetId="6" hidden="1">#REF!</definedName>
    <definedName name="BExQFK9CM9S7VEN838EI8DKI9WSL" localSheetId="1" hidden="1">#REF!</definedName>
    <definedName name="BExQFK9CM9S7VEN838EI8DKI9WSL" localSheetId="12" hidden="1">#REF!</definedName>
    <definedName name="BExQFK9CM9S7VEN838EI8DKI9WSL" localSheetId="4" hidden="1">#REF!</definedName>
    <definedName name="BExQFK9CM9S7VEN838EI8DKI9WSL" localSheetId="13" hidden="1">#REF!</definedName>
    <definedName name="BExQFK9CM9S7VEN838EI8DKI9WSL" localSheetId="18" hidden="1">#REF!</definedName>
    <definedName name="BExQFK9CM9S7VEN838EI8DKI9WSL" hidden="1">#REF!</definedName>
    <definedName name="BExQFOGG5ULYNV6XAFVJ1T69RAUZ" hidden="1">'[4]Bud Mth'!$I$10:$J$10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3" hidden="1">'[3]AMI P &amp; L'!#REF!</definedName>
    <definedName name="BExQFSYARQ5AIUI2V7O1EDCDM882" localSheetId="10" hidden="1">'[3]AMI P &amp; L'!#REF!</definedName>
    <definedName name="BExQFSYARQ5AIUI2V7O1EDCDM882" localSheetId="9" hidden="1">'[3]AMI P &amp; L'!#REF!</definedName>
    <definedName name="BExQFSYARQ5AIUI2V7O1EDCDM882" localSheetId="14" hidden="1">'[3]AMI P &amp; L'!#REF!</definedName>
    <definedName name="BExQFSYARQ5AIUI2V7O1EDCDM882" localSheetId="16" hidden="1">'[3]AMI P &amp; L'!#REF!</definedName>
    <definedName name="BExQFSYARQ5AIUI2V7O1EDCDM882" localSheetId="5" hidden="1">'[3]AMI P &amp; L'!#REF!</definedName>
    <definedName name="BExQFSYARQ5AIUI2V7O1EDCDM882" localSheetId="8" hidden="1">'[3]AMI P &amp; L'!#REF!</definedName>
    <definedName name="BExQFSYARQ5AIUI2V7O1EDCDM882" localSheetId="17" hidden="1">'[3]AMI P &amp; L'!#REF!</definedName>
    <definedName name="BExQFSYARQ5AIUI2V7O1EDCDM882" localSheetId="6" hidden="1">'[3]AMI P &amp; L'!#REF!</definedName>
    <definedName name="BExQFSYARQ5AIUI2V7O1EDCDM882" localSheetId="1" hidden="1">'[3]AMI P &amp; L'!#REF!</definedName>
    <definedName name="BExQFSYARQ5AIUI2V7O1EDCDM882" localSheetId="12" hidden="1">'[3]AMI P &amp; L'!#REF!</definedName>
    <definedName name="BExQFSYARQ5AIUI2V7O1EDCDM882" localSheetId="4" hidden="1">'[3]AMI P &amp; L'!#REF!</definedName>
    <definedName name="BExQFSYARQ5AIUI2V7O1EDCDM882" localSheetId="13" hidden="1">'[3]AMI P &amp; L'!#REF!</definedName>
    <definedName name="BExQFSYARQ5AIUI2V7O1EDCDM882" localSheetId="18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GZ7H6ND6DRMZMKKTMXLFYHJC" localSheetId="3" hidden="1">#REF!</definedName>
    <definedName name="BExQGZ7H6ND6DRMZMKKTMXLFYHJC" localSheetId="10" hidden="1">#REF!</definedName>
    <definedName name="BExQGZ7H6ND6DRMZMKKTMXLFYHJC" localSheetId="9" hidden="1">#REF!</definedName>
    <definedName name="BExQGZ7H6ND6DRMZMKKTMXLFYHJC" localSheetId="14" hidden="1">#REF!</definedName>
    <definedName name="BExQGZ7H6ND6DRMZMKKTMXLFYHJC" localSheetId="16" hidden="1">#REF!</definedName>
    <definedName name="BExQGZ7H6ND6DRMZMKKTMXLFYHJC" localSheetId="5" hidden="1">#REF!</definedName>
    <definedName name="BExQGZ7H6ND6DRMZMKKTMXLFYHJC" localSheetId="8" hidden="1">#REF!</definedName>
    <definedName name="BExQGZ7H6ND6DRMZMKKTMXLFYHJC" localSheetId="17" hidden="1">#REF!</definedName>
    <definedName name="BExQGZ7H6ND6DRMZMKKTMXLFYHJC" localSheetId="6" hidden="1">#REF!</definedName>
    <definedName name="BExQGZ7H6ND6DRMZMKKTMXLFYHJC" localSheetId="1" hidden="1">#REF!</definedName>
    <definedName name="BExQGZ7H6ND6DRMZMKKTMXLFYHJC" localSheetId="12" hidden="1">#REF!</definedName>
    <definedName name="BExQGZ7H6ND6DRMZMKKTMXLFYHJC" localSheetId="4" hidden="1">#REF!</definedName>
    <definedName name="BExQGZ7H6ND6DRMZMKKTMXLFYHJC" localSheetId="13" hidden="1">#REF!</definedName>
    <definedName name="BExQGZ7H6ND6DRMZMKKTMXLFYHJC" localSheetId="18" hidden="1">#REF!</definedName>
    <definedName name="BExQGZ7H6ND6DRMZMKKTMXLFYHJC" hidden="1">#REF!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3" hidden="1">'[3]AMI P &amp; L'!#REF!</definedName>
    <definedName name="BExQHC3DXXZX5BWEIV17DNSO0EB6" localSheetId="10" hidden="1">'[3]AMI P &amp; L'!#REF!</definedName>
    <definedName name="BExQHC3DXXZX5BWEIV17DNSO0EB6" localSheetId="9" hidden="1">'[3]AMI P &amp; L'!#REF!</definedName>
    <definedName name="BExQHC3DXXZX5BWEIV17DNSO0EB6" localSheetId="14" hidden="1">'[3]AMI P &amp; L'!#REF!</definedName>
    <definedName name="BExQHC3DXXZX5BWEIV17DNSO0EB6" localSheetId="16" hidden="1">'[3]AMI P &amp; L'!#REF!</definedName>
    <definedName name="BExQHC3DXXZX5BWEIV17DNSO0EB6" localSheetId="5" hidden="1">'[3]AMI P &amp; L'!#REF!</definedName>
    <definedName name="BExQHC3DXXZX5BWEIV17DNSO0EB6" localSheetId="8" hidden="1">'[3]AMI P &amp; L'!#REF!</definedName>
    <definedName name="BExQHC3DXXZX5BWEIV17DNSO0EB6" localSheetId="17" hidden="1">'[3]AMI P &amp; L'!#REF!</definedName>
    <definedName name="BExQHC3DXXZX5BWEIV17DNSO0EB6" localSheetId="6" hidden="1">'[3]AMI P &amp; L'!#REF!</definedName>
    <definedName name="BExQHC3DXXZX5BWEIV17DNSO0EB6" localSheetId="1" hidden="1">'[3]AMI P &amp; L'!#REF!</definedName>
    <definedName name="BExQHC3DXXZX5BWEIV17DNSO0EB6" localSheetId="12" hidden="1">'[3]AMI P &amp; L'!#REF!</definedName>
    <definedName name="BExQHC3DXXZX5BWEIV17DNSO0EB6" localSheetId="4" hidden="1">'[3]AMI P &amp; L'!#REF!</definedName>
    <definedName name="BExQHC3DXXZX5BWEIV17DNSO0EB6" localSheetId="13" hidden="1">'[3]AMI P &amp; L'!#REF!</definedName>
    <definedName name="BExQHC3DXXZX5BWEIV17DNSO0EB6" localSheetId="18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FBF3KAMSKYCE9AX0C3FDWJE" localSheetId="3" hidden="1">#REF!</definedName>
    <definedName name="BExQJFBF3KAMSKYCE9AX0C3FDWJE" localSheetId="10" hidden="1">#REF!</definedName>
    <definedName name="BExQJFBF3KAMSKYCE9AX0C3FDWJE" localSheetId="9" hidden="1">#REF!</definedName>
    <definedName name="BExQJFBF3KAMSKYCE9AX0C3FDWJE" localSheetId="14" hidden="1">#REF!</definedName>
    <definedName name="BExQJFBF3KAMSKYCE9AX0C3FDWJE" localSheetId="16" hidden="1">#REF!</definedName>
    <definedName name="BExQJFBF3KAMSKYCE9AX0C3FDWJE" localSheetId="5" hidden="1">#REF!</definedName>
    <definedName name="BExQJFBF3KAMSKYCE9AX0C3FDWJE" localSheetId="8" hidden="1">#REF!</definedName>
    <definedName name="BExQJFBF3KAMSKYCE9AX0C3FDWJE" localSheetId="17" hidden="1">#REF!</definedName>
    <definedName name="BExQJFBF3KAMSKYCE9AX0C3FDWJE" localSheetId="6" hidden="1">#REF!</definedName>
    <definedName name="BExQJFBF3KAMSKYCE9AX0C3FDWJE" localSheetId="1" hidden="1">#REF!</definedName>
    <definedName name="BExQJFBF3KAMSKYCE9AX0C3FDWJE" localSheetId="12" hidden="1">#REF!</definedName>
    <definedName name="BExQJFBF3KAMSKYCE9AX0C3FDWJE" localSheetId="4" hidden="1">#REF!</definedName>
    <definedName name="BExQJFBF3KAMSKYCE9AX0C3FDWJE" localSheetId="13" hidden="1">#REF!</definedName>
    <definedName name="BExQJFBF3KAMSKYCE9AX0C3FDWJE" localSheetId="18" hidden="1">#REF!</definedName>
    <definedName name="BExQJFBF3KAMSKYCE9AX0C3FDWJE" hidden="1">#REF!</definedName>
    <definedName name="BExQJIBC34O4SDXEWBX0XXJ9F93B" localSheetId="3" hidden="1">#REF!</definedName>
    <definedName name="BExQJIBC34O4SDXEWBX0XXJ9F93B" localSheetId="10" hidden="1">#REF!</definedName>
    <definedName name="BExQJIBC34O4SDXEWBX0XXJ9F93B" localSheetId="9" hidden="1">#REF!</definedName>
    <definedName name="BExQJIBC34O4SDXEWBX0XXJ9F93B" localSheetId="14" hidden="1">#REF!</definedName>
    <definedName name="BExQJIBC34O4SDXEWBX0XXJ9F93B" localSheetId="16" hidden="1">#REF!</definedName>
    <definedName name="BExQJIBC34O4SDXEWBX0XXJ9F93B" localSheetId="5" hidden="1">#REF!</definedName>
    <definedName name="BExQJIBC34O4SDXEWBX0XXJ9F93B" localSheetId="8" hidden="1">#REF!</definedName>
    <definedName name="BExQJIBC34O4SDXEWBX0XXJ9F93B" localSheetId="17" hidden="1">#REF!</definedName>
    <definedName name="BExQJIBC34O4SDXEWBX0XXJ9F93B" localSheetId="6" hidden="1">#REF!</definedName>
    <definedName name="BExQJIBC34O4SDXEWBX0XXJ9F93B" localSheetId="1" hidden="1">#REF!</definedName>
    <definedName name="BExQJIBC34O4SDXEWBX0XXJ9F93B" localSheetId="12" hidden="1">#REF!</definedName>
    <definedName name="BExQJIBC34O4SDXEWBX0XXJ9F93B" localSheetId="4" hidden="1">#REF!</definedName>
    <definedName name="BExQJIBC34O4SDXEWBX0XXJ9F93B" localSheetId="13" hidden="1">#REF!</definedName>
    <definedName name="BExQJIBC34O4SDXEWBX0XXJ9F93B" localSheetId="18" hidden="1">#REF!</definedName>
    <definedName name="BExQJIBC34O4SDXEWBX0XXJ9F93B" hidden="1">#REF!</definedName>
    <definedName name="BExQJJYSDX8B0J1QGF2HL071KKA3" hidden="1">'[2]Reco Sheet for Fcast'!$F$7:$G$7</definedName>
    <definedName name="BExQJL0FR3OWBYI6TVYE6R6KPU28" localSheetId="3" hidden="1">#REF!</definedName>
    <definedName name="BExQJL0FR3OWBYI6TVYE6R6KPU28" localSheetId="10" hidden="1">#REF!</definedName>
    <definedName name="BExQJL0FR3OWBYI6TVYE6R6KPU28" localSheetId="9" hidden="1">#REF!</definedName>
    <definedName name="BExQJL0FR3OWBYI6TVYE6R6KPU28" localSheetId="14" hidden="1">#REF!</definedName>
    <definedName name="BExQJL0FR3OWBYI6TVYE6R6KPU28" localSheetId="16" hidden="1">#REF!</definedName>
    <definedName name="BExQJL0FR3OWBYI6TVYE6R6KPU28" localSheetId="5" hidden="1">#REF!</definedName>
    <definedName name="BExQJL0FR3OWBYI6TVYE6R6KPU28" localSheetId="8" hidden="1">#REF!</definedName>
    <definedName name="BExQJL0FR3OWBYI6TVYE6R6KPU28" localSheetId="17" hidden="1">#REF!</definedName>
    <definedName name="BExQJL0FR3OWBYI6TVYE6R6KPU28" localSheetId="6" hidden="1">#REF!</definedName>
    <definedName name="BExQJL0FR3OWBYI6TVYE6R6KPU28" localSheetId="1" hidden="1">#REF!</definedName>
    <definedName name="BExQJL0FR3OWBYI6TVYE6R6KPU28" localSheetId="12" hidden="1">#REF!</definedName>
    <definedName name="BExQJL0FR3OWBYI6TVYE6R6KPU28" localSheetId="4" hidden="1">#REF!</definedName>
    <definedName name="BExQJL0FR3OWBYI6TVYE6R6KPU28" localSheetId="13" hidden="1">#REF!</definedName>
    <definedName name="BExQJL0FR3OWBYI6TVYE6R6KPU28" localSheetId="18" hidden="1">#REF!</definedName>
    <definedName name="BExQJL0FR3OWBYI6TVYE6R6KPU28" hidden="1">#REF!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RZR0LVVK3899VBSAJ65GT2E3B" localSheetId="3" hidden="1">#REF!</definedName>
    <definedName name="BExRZR0LVVK3899VBSAJ65GT2E3B" localSheetId="10" hidden="1">#REF!</definedName>
    <definedName name="BExRZR0LVVK3899VBSAJ65GT2E3B" localSheetId="9" hidden="1">#REF!</definedName>
    <definedName name="BExRZR0LVVK3899VBSAJ65GT2E3B" localSheetId="14" hidden="1">#REF!</definedName>
    <definedName name="BExRZR0LVVK3899VBSAJ65GT2E3B" localSheetId="16" hidden="1">#REF!</definedName>
    <definedName name="BExRZR0LVVK3899VBSAJ65GT2E3B" localSheetId="5" hidden="1">#REF!</definedName>
    <definedName name="BExRZR0LVVK3899VBSAJ65GT2E3B" localSheetId="8" hidden="1">#REF!</definedName>
    <definedName name="BExRZR0LVVK3899VBSAJ65GT2E3B" localSheetId="17" hidden="1">#REF!</definedName>
    <definedName name="BExRZR0LVVK3899VBSAJ65GT2E3B" localSheetId="6" hidden="1">#REF!</definedName>
    <definedName name="BExRZR0LVVK3899VBSAJ65GT2E3B" localSheetId="1" hidden="1">#REF!</definedName>
    <definedName name="BExRZR0LVVK3899VBSAJ65GT2E3B" localSheetId="12" hidden="1">#REF!</definedName>
    <definedName name="BExRZR0LVVK3899VBSAJ65GT2E3B" localSheetId="4" hidden="1">#REF!</definedName>
    <definedName name="BExRZR0LVVK3899VBSAJ65GT2E3B" localSheetId="13" hidden="1">#REF!</definedName>
    <definedName name="BExRZR0LVVK3899VBSAJ65GT2E3B" localSheetId="18" hidden="1">#REF!</definedName>
    <definedName name="BExRZR0LVVK3899VBSAJ65GT2E3B" hidden="1">#REF!</definedName>
    <definedName name="BExS0ASQBKRTPDWFK0KUDFOS9LE5" hidden="1">'[2]Reco Sheet for Fcast'!$F$8:$G$8</definedName>
    <definedName name="BExS0GHQUF6YT0RU3TKDEO8CSJYB" hidden="1">'[2]Reco Sheet for Fcast'!$K$2</definedName>
    <definedName name="BExS0JSDQ1GV78JIPV6TBXM2DTJL" hidden="1">'[4]Bud Mth'!$F$11:$G$11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1VL8PBT2LUQ4ZEAPPFJ4XW2N" hidden="1">'[4]Bud Mth'!$F$7:$G$7</definedName>
    <definedName name="BExS226HTWL5WVC76MP5A1IBI8WD" hidden="1">'[2]Reco Sheet for Fcast'!$F$6:$G$6</definedName>
    <definedName name="BExS26OI2QNNAH2WMDD95Z400048" hidden="1">'[2]Reco Sheet for Fcast'!$F$10:$G$10</definedName>
    <definedName name="BExS2BH5B8XAQLRCALR1KDKIS6AP" hidden="1">'[4]Bud Mth'!$F$10:$G$10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FMRX3LHIDMNRZT9X7Q9I9B2" localSheetId="3" hidden="1">#REF!</definedName>
    <definedName name="BExS3FMRX3LHIDMNRZT9X7Q9I9B2" localSheetId="10" hidden="1">#REF!</definedName>
    <definedName name="BExS3FMRX3LHIDMNRZT9X7Q9I9B2" localSheetId="9" hidden="1">#REF!</definedName>
    <definedName name="BExS3FMRX3LHIDMNRZT9X7Q9I9B2" localSheetId="14" hidden="1">#REF!</definedName>
    <definedName name="BExS3FMRX3LHIDMNRZT9X7Q9I9B2" localSheetId="16" hidden="1">#REF!</definedName>
    <definedName name="BExS3FMRX3LHIDMNRZT9X7Q9I9B2" localSheetId="5" hidden="1">#REF!</definedName>
    <definedName name="BExS3FMRX3LHIDMNRZT9X7Q9I9B2" localSheetId="8" hidden="1">#REF!</definedName>
    <definedName name="BExS3FMRX3LHIDMNRZT9X7Q9I9B2" localSheetId="17" hidden="1">#REF!</definedName>
    <definedName name="BExS3FMRX3LHIDMNRZT9X7Q9I9B2" localSheetId="6" hidden="1">#REF!</definedName>
    <definedName name="BExS3FMRX3LHIDMNRZT9X7Q9I9B2" localSheetId="1" hidden="1">#REF!</definedName>
    <definedName name="BExS3FMRX3LHIDMNRZT9X7Q9I9B2" localSheetId="12" hidden="1">#REF!</definedName>
    <definedName name="BExS3FMRX3LHIDMNRZT9X7Q9I9B2" localSheetId="4" hidden="1">#REF!</definedName>
    <definedName name="BExS3FMRX3LHIDMNRZT9X7Q9I9B2" localSheetId="13" hidden="1">#REF!</definedName>
    <definedName name="BExS3FMRX3LHIDMNRZT9X7Q9I9B2" localSheetId="18" hidden="1">#REF!</definedName>
    <definedName name="BExS3FMRX3LHIDMNRZT9X7Q9I9B2" hidden="1">#REF!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DSSYMU66HS480YWZC1VZML6" localSheetId="3" hidden="1">'[5]Capital orders'!#REF!</definedName>
    <definedName name="BExS4DSSYMU66HS480YWZC1VZML6" localSheetId="10" hidden="1">'[5]Capital orders'!#REF!</definedName>
    <definedName name="BExS4DSSYMU66HS480YWZC1VZML6" localSheetId="9" hidden="1">'[5]Capital orders'!#REF!</definedName>
    <definedName name="BExS4DSSYMU66HS480YWZC1VZML6" localSheetId="14" hidden="1">'[5]Capital orders'!#REF!</definedName>
    <definedName name="BExS4DSSYMU66HS480YWZC1VZML6" localSheetId="16" hidden="1">'[5]Capital orders'!#REF!</definedName>
    <definedName name="BExS4DSSYMU66HS480YWZC1VZML6" localSheetId="5" hidden="1">'[5]Capital orders'!#REF!</definedName>
    <definedName name="BExS4DSSYMU66HS480YWZC1VZML6" localSheetId="8" hidden="1">'[5]Capital orders'!#REF!</definedName>
    <definedName name="BExS4DSSYMU66HS480YWZC1VZML6" localSheetId="17" hidden="1">'[5]Capital orders'!#REF!</definedName>
    <definedName name="BExS4DSSYMU66HS480YWZC1VZML6" localSheetId="6" hidden="1">'[5]Capital orders'!#REF!</definedName>
    <definedName name="BExS4DSSYMU66HS480YWZC1VZML6" localSheetId="1" hidden="1">'[5]Capital orders'!#REF!</definedName>
    <definedName name="BExS4DSSYMU66HS480YWZC1VZML6" localSheetId="12" hidden="1">'[5]Capital orders'!#REF!</definedName>
    <definedName name="BExS4DSSYMU66HS480YWZC1VZML6" localSheetId="4" hidden="1">'[5]Capital orders'!#REF!</definedName>
    <definedName name="BExS4DSSYMU66HS480YWZC1VZML6" localSheetId="13" hidden="1">'[5]Capital orders'!#REF!</definedName>
    <definedName name="BExS4DSSYMU66HS480YWZC1VZML6" localSheetId="18" hidden="1">'[5]Capital orders'!#REF!</definedName>
    <definedName name="BExS4DSSYMU66HS480YWZC1VZML6" hidden="1">'[5]Capital orders'!#REF!</definedName>
    <definedName name="BExS4JN3Y6SVBKILQK0R9HS45Y52" hidden="1">'[2]Reco Sheet for Fcast'!$F$8:$G$8</definedName>
    <definedName name="BExS4LQMUTP91FH4M5NM9Y7L6XN6" localSheetId="3" hidden="1">#REF!</definedName>
    <definedName name="BExS4LQMUTP91FH4M5NM9Y7L6XN6" localSheetId="10" hidden="1">#REF!</definedName>
    <definedName name="BExS4LQMUTP91FH4M5NM9Y7L6XN6" localSheetId="9" hidden="1">#REF!</definedName>
    <definedName name="BExS4LQMUTP91FH4M5NM9Y7L6XN6" localSheetId="14" hidden="1">#REF!</definedName>
    <definedName name="BExS4LQMUTP91FH4M5NM9Y7L6XN6" localSheetId="16" hidden="1">#REF!</definedName>
    <definedName name="BExS4LQMUTP91FH4M5NM9Y7L6XN6" localSheetId="5" hidden="1">#REF!</definedName>
    <definedName name="BExS4LQMUTP91FH4M5NM9Y7L6XN6" localSheetId="8" hidden="1">#REF!</definedName>
    <definedName name="BExS4LQMUTP91FH4M5NM9Y7L6XN6" localSheetId="17" hidden="1">#REF!</definedName>
    <definedName name="BExS4LQMUTP91FH4M5NM9Y7L6XN6" localSheetId="6" hidden="1">#REF!</definedName>
    <definedName name="BExS4LQMUTP91FH4M5NM9Y7L6XN6" localSheetId="1" hidden="1">#REF!</definedName>
    <definedName name="BExS4LQMUTP91FH4M5NM9Y7L6XN6" localSheetId="12" hidden="1">#REF!</definedName>
    <definedName name="BExS4LQMUTP91FH4M5NM9Y7L6XN6" localSheetId="4" hidden="1">#REF!</definedName>
    <definedName name="BExS4LQMUTP91FH4M5NM9Y7L6XN6" localSheetId="13" hidden="1">#REF!</definedName>
    <definedName name="BExS4LQMUTP91FH4M5NM9Y7L6XN6" localSheetId="18" hidden="1">#REF!</definedName>
    <definedName name="BExS4LQMUTP91FH4M5NM9Y7L6XN6" hidden="1">#REF!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5TCGLYOBBY10G49VWHGM40DJ" localSheetId="3" hidden="1">#REF!</definedName>
    <definedName name="BExS5TCGLYOBBY10G49VWHGM40DJ" localSheetId="10" hidden="1">#REF!</definedName>
    <definedName name="BExS5TCGLYOBBY10G49VWHGM40DJ" localSheetId="9" hidden="1">#REF!</definedName>
    <definedName name="BExS5TCGLYOBBY10G49VWHGM40DJ" localSheetId="14" hidden="1">#REF!</definedName>
    <definedName name="BExS5TCGLYOBBY10G49VWHGM40DJ" localSheetId="16" hidden="1">#REF!</definedName>
    <definedName name="BExS5TCGLYOBBY10G49VWHGM40DJ" localSheetId="5" hidden="1">#REF!</definedName>
    <definedName name="BExS5TCGLYOBBY10G49VWHGM40DJ" localSheetId="8" hidden="1">#REF!</definedName>
    <definedName name="BExS5TCGLYOBBY10G49VWHGM40DJ" localSheetId="17" hidden="1">#REF!</definedName>
    <definedName name="BExS5TCGLYOBBY10G49VWHGM40DJ" localSheetId="6" hidden="1">#REF!</definedName>
    <definedName name="BExS5TCGLYOBBY10G49VWHGM40DJ" localSheetId="1" hidden="1">#REF!</definedName>
    <definedName name="BExS5TCGLYOBBY10G49VWHGM40DJ" localSheetId="12" hidden="1">#REF!</definedName>
    <definedName name="BExS5TCGLYOBBY10G49VWHGM40DJ" localSheetId="4" hidden="1">#REF!</definedName>
    <definedName name="BExS5TCGLYOBBY10G49VWHGM40DJ" localSheetId="13" hidden="1">#REF!</definedName>
    <definedName name="BExS5TCGLYOBBY10G49VWHGM40DJ" localSheetId="18" hidden="1">#REF!</definedName>
    <definedName name="BExS5TCGLYOBBY10G49VWHGM40DJ" hidden="1">#REF!</definedName>
    <definedName name="BExS6GKQ96EHVLYWNJDWXZXUZW90" hidden="1">'[2]Reco Sheet for Fcast'!$F$8:$G$8</definedName>
    <definedName name="BExS6ITKSZFRR01YD5B0F676SYN7" localSheetId="3" hidden="1">'[3]AMI P &amp; L'!#REF!</definedName>
    <definedName name="BExS6ITKSZFRR01YD5B0F676SYN7" localSheetId="10" hidden="1">'[3]AMI P &amp; L'!#REF!</definedName>
    <definedName name="BExS6ITKSZFRR01YD5B0F676SYN7" localSheetId="9" hidden="1">'[3]AMI P &amp; L'!#REF!</definedName>
    <definedName name="BExS6ITKSZFRR01YD5B0F676SYN7" localSheetId="14" hidden="1">'[3]AMI P &amp; L'!#REF!</definedName>
    <definedName name="BExS6ITKSZFRR01YD5B0F676SYN7" localSheetId="16" hidden="1">'[3]AMI P &amp; L'!#REF!</definedName>
    <definedName name="BExS6ITKSZFRR01YD5B0F676SYN7" localSheetId="5" hidden="1">'[3]AMI P &amp; L'!#REF!</definedName>
    <definedName name="BExS6ITKSZFRR01YD5B0F676SYN7" localSheetId="8" hidden="1">'[3]AMI P &amp; L'!#REF!</definedName>
    <definedName name="BExS6ITKSZFRR01YD5B0F676SYN7" localSheetId="17" hidden="1">'[3]AMI P &amp; L'!#REF!</definedName>
    <definedName name="BExS6ITKSZFRR01YD5B0F676SYN7" localSheetId="6" hidden="1">'[3]AMI P &amp; L'!#REF!</definedName>
    <definedName name="BExS6ITKSZFRR01YD5B0F676SYN7" localSheetId="1" hidden="1">'[3]AMI P &amp; L'!#REF!</definedName>
    <definedName name="BExS6ITKSZFRR01YD5B0F676SYN7" localSheetId="12" hidden="1">'[3]AMI P &amp; L'!#REF!</definedName>
    <definedName name="BExS6ITKSZFRR01YD5B0F676SYN7" localSheetId="4" hidden="1">'[3]AMI P &amp; L'!#REF!</definedName>
    <definedName name="BExS6ITKSZFRR01YD5B0F676SYN7" localSheetId="13" hidden="1">'[3]AMI P &amp; L'!#REF!</definedName>
    <definedName name="BExS6ITKSZFRR01YD5B0F676SYN7" localSheetId="18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CSJZR2R51S2LFXJ1OO82L9R" hidden="1">'[4]Bud Mth'!$L$6:$M$11</definedName>
    <definedName name="BExS7TKQYLRZGM93UY3ZJZJBQNFJ" hidden="1">'[2]Reco Sheet for Fcast'!$I$6:$J$6</definedName>
    <definedName name="BExS7Y2LNGVHSIBKC7C3R6X4LDR6" hidden="1">'[2]Reco Sheet for Fcast'!$I$11:$J$11</definedName>
    <definedName name="BExS7YDEJWVULTHX3SF8FS5KQAPB" localSheetId="3" hidden="1">#REF!</definedName>
    <definedName name="BExS7YDEJWVULTHX3SF8FS5KQAPB" localSheetId="10" hidden="1">#REF!</definedName>
    <definedName name="BExS7YDEJWVULTHX3SF8FS5KQAPB" localSheetId="9" hidden="1">#REF!</definedName>
    <definedName name="BExS7YDEJWVULTHX3SF8FS5KQAPB" localSheetId="14" hidden="1">#REF!</definedName>
    <definedName name="BExS7YDEJWVULTHX3SF8FS5KQAPB" localSheetId="16" hidden="1">#REF!</definedName>
    <definedName name="BExS7YDEJWVULTHX3SF8FS5KQAPB" localSheetId="5" hidden="1">#REF!</definedName>
    <definedName name="BExS7YDEJWVULTHX3SF8FS5KQAPB" localSheetId="8" hidden="1">#REF!</definedName>
    <definedName name="BExS7YDEJWVULTHX3SF8FS5KQAPB" localSheetId="17" hidden="1">#REF!</definedName>
    <definedName name="BExS7YDEJWVULTHX3SF8FS5KQAPB" localSheetId="6" hidden="1">#REF!</definedName>
    <definedName name="BExS7YDEJWVULTHX3SF8FS5KQAPB" localSheetId="1" hidden="1">#REF!</definedName>
    <definedName name="BExS7YDEJWVULTHX3SF8FS5KQAPB" localSheetId="12" hidden="1">#REF!</definedName>
    <definedName name="BExS7YDEJWVULTHX3SF8FS5KQAPB" localSheetId="4" hidden="1">#REF!</definedName>
    <definedName name="BExS7YDEJWVULTHX3SF8FS5KQAPB" localSheetId="13" hidden="1">#REF!</definedName>
    <definedName name="BExS7YDEJWVULTHX3SF8FS5KQAPB" localSheetId="18" hidden="1">#REF!</definedName>
    <definedName name="BExS7YDEJWVULTHX3SF8FS5KQAPB" hidden="1">#REF!</definedName>
    <definedName name="BExS81TE0EY44Y3W2M4Z4MGNP5OM" localSheetId="3" hidden="1">'[3]AMI P &amp; L'!#REF!</definedName>
    <definedName name="BExS81TE0EY44Y3W2M4Z4MGNP5OM" localSheetId="10" hidden="1">'[3]AMI P &amp; L'!#REF!</definedName>
    <definedName name="BExS81TE0EY44Y3W2M4Z4MGNP5OM" localSheetId="9" hidden="1">'[3]AMI P &amp; L'!#REF!</definedName>
    <definedName name="BExS81TE0EY44Y3W2M4Z4MGNP5OM" localSheetId="14" hidden="1">'[3]AMI P &amp; L'!#REF!</definedName>
    <definedName name="BExS81TE0EY44Y3W2M4Z4MGNP5OM" localSheetId="16" hidden="1">'[3]AMI P &amp; L'!#REF!</definedName>
    <definedName name="BExS81TE0EY44Y3W2M4Z4MGNP5OM" localSheetId="5" hidden="1">'[3]AMI P &amp; L'!#REF!</definedName>
    <definedName name="BExS81TE0EY44Y3W2M4Z4MGNP5OM" localSheetId="8" hidden="1">'[3]AMI P &amp; L'!#REF!</definedName>
    <definedName name="BExS81TE0EY44Y3W2M4Z4MGNP5OM" localSheetId="17" hidden="1">'[3]AMI P &amp; L'!#REF!</definedName>
    <definedName name="BExS81TE0EY44Y3W2M4Z4MGNP5OM" localSheetId="6" hidden="1">'[3]AMI P &amp; L'!#REF!</definedName>
    <definedName name="BExS81TE0EY44Y3W2M4Z4MGNP5OM" localSheetId="1" hidden="1">'[3]AMI P &amp; L'!#REF!</definedName>
    <definedName name="BExS81TE0EY44Y3W2M4Z4MGNP5OM" localSheetId="12" hidden="1">'[3]AMI P &amp; L'!#REF!</definedName>
    <definedName name="BExS81TE0EY44Y3W2M4Z4MGNP5OM" localSheetId="4" hidden="1">'[3]AMI P &amp; L'!#REF!</definedName>
    <definedName name="BExS81TE0EY44Y3W2M4Z4MGNP5OM" localSheetId="13" hidden="1">'[3]AMI P &amp; L'!#REF!</definedName>
    <definedName name="BExS81TE0EY44Y3W2M4Z4MGNP5OM" localSheetId="18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3" hidden="1">#REF!</definedName>
    <definedName name="BExS8FR1778VV7DHWQTG4B927FMB" localSheetId="10" hidden="1">#REF!</definedName>
    <definedName name="BExS8FR1778VV7DHWQTG4B927FMB" localSheetId="9" hidden="1">#REF!</definedName>
    <definedName name="BExS8FR1778VV7DHWQTG4B927FMB" localSheetId="14" hidden="1">#REF!</definedName>
    <definedName name="BExS8FR1778VV7DHWQTG4B927FMB" localSheetId="16" hidden="1">#REF!</definedName>
    <definedName name="BExS8FR1778VV7DHWQTG4B927FMB" localSheetId="5" hidden="1">#REF!</definedName>
    <definedName name="BExS8FR1778VV7DHWQTG4B927FMB" localSheetId="8" hidden="1">#REF!</definedName>
    <definedName name="BExS8FR1778VV7DHWQTG4B927FMB" localSheetId="17" hidden="1">#REF!</definedName>
    <definedName name="BExS8FR1778VV7DHWQTG4B927FMB" localSheetId="6" hidden="1">#REF!</definedName>
    <definedName name="BExS8FR1778VV7DHWQTG4B927FMB" localSheetId="1" hidden="1">#REF!</definedName>
    <definedName name="BExS8FR1778VV7DHWQTG4B927FMB" localSheetId="12" hidden="1">#REF!</definedName>
    <definedName name="BExS8FR1778VV7DHWQTG4B927FMB" localSheetId="4" hidden="1">#REF!</definedName>
    <definedName name="BExS8FR1778VV7DHWQTG4B927FMB" localSheetId="13" hidden="1">#REF!</definedName>
    <definedName name="BExS8FR1778VV7DHWQTG4B927FMB" localSheetId="18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6Q4LPS2XW49NMVPAVI6Y2PQ" localSheetId="3" hidden="1">'[5]Capital orders'!#REF!</definedName>
    <definedName name="BExS96Q4LPS2XW49NMVPAVI6Y2PQ" localSheetId="10" hidden="1">'[5]Capital orders'!#REF!</definedName>
    <definedName name="BExS96Q4LPS2XW49NMVPAVI6Y2PQ" localSheetId="9" hidden="1">'[5]Capital orders'!#REF!</definedName>
    <definedName name="BExS96Q4LPS2XW49NMVPAVI6Y2PQ" localSheetId="14" hidden="1">'[5]Capital orders'!#REF!</definedName>
    <definedName name="BExS96Q4LPS2XW49NMVPAVI6Y2PQ" localSheetId="16" hidden="1">'[5]Capital orders'!#REF!</definedName>
    <definedName name="BExS96Q4LPS2XW49NMVPAVI6Y2PQ" localSheetId="5" hidden="1">'[5]Capital orders'!#REF!</definedName>
    <definedName name="BExS96Q4LPS2XW49NMVPAVI6Y2PQ" localSheetId="8" hidden="1">'[5]Capital orders'!#REF!</definedName>
    <definedName name="BExS96Q4LPS2XW49NMVPAVI6Y2PQ" localSheetId="17" hidden="1">'[5]Capital orders'!#REF!</definedName>
    <definedName name="BExS96Q4LPS2XW49NMVPAVI6Y2PQ" localSheetId="6" hidden="1">'[5]Capital orders'!#REF!</definedName>
    <definedName name="BExS96Q4LPS2XW49NMVPAVI6Y2PQ" localSheetId="1" hidden="1">'[5]Capital orders'!#REF!</definedName>
    <definedName name="BExS96Q4LPS2XW49NMVPAVI6Y2PQ" localSheetId="12" hidden="1">'[5]Capital orders'!#REF!</definedName>
    <definedName name="BExS96Q4LPS2XW49NMVPAVI6Y2PQ" localSheetId="4" hidden="1">'[5]Capital orders'!#REF!</definedName>
    <definedName name="BExS96Q4LPS2XW49NMVPAVI6Y2PQ" localSheetId="13" hidden="1">'[5]Capital orders'!#REF!</definedName>
    <definedName name="BExS96Q4LPS2XW49NMVPAVI6Y2PQ" localSheetId="18" hidden="1">'[5]Capital orders'!#REF!</definedName>
    <definedName name="BExS96Q4LPS2XW49NMVPAVI6Y2PQ" hidden="1">'[5]Capital orders'!#REF!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1QQVF4PNV7K3S1BMNPN0TK8" localSheetId="3" hidden="1">#REF!</definedName>
    <definedName name="BExSA1QQVF4PNV7K3S1BMNPN0TK8" localSheetId="10" hidden="1">#REF!</definedName>
    <definedName name="BExSA1QQVF4PNV7K3S1BMNPN0TK8" localSheetId="9" hidden="1">#REF!</definedName>
    <definedName name="BExSA1QQVF4PNV7K3S1BMNPN0TK8" localSheetId="14" hidden="1">#REF!</definedName>
    <definedName name="BExSA1QQVF4PNV7K3S1BMNPN0TK8" localSheetId="16" hidden="1">#REF!</definedName>
    <definedName name="BExSA1QQVF4PNV7K3S1BMNPN0TK8" localSheetId="5" hidden="1">#REF!</definedName>
    <definedName name="BExSA1QQVF4PNV7K3S1BMNPN0TK8" localSheetId="8" hidden="1">#REF!</definedName>
    <definedName name="BExSA1QQVF4PNV7K3S1BMNPN0TK8" localSheetId="17" hidden="1">#REF!</definedName>
    <definedName name="BExSA1QQVF4PNV7K3S1BMNPN0TK8" localSheetId="6" hidden="1">#REF!</definedName>
    <definedName name="BExSA1QQVF4PNV7K3S1BMNPN0TK8" localSheetId="1" hidden="1">#REF!</definedName>
    <definedName name="BExSA1QQVF4PNV7K3S1BMNPN0TK8" localSheetId="12" hidden="1">#REF!</definedName>
    <definedName name="BExSA1QQVF4PNV7K3S1BMNPN0TK8" localSheetId="4" hidden="1">#REF!</definedName>
    <definedName name="BExSA1QQVF4PNV7K3S1BMNPN0TK8" localSheetId="13" hidden="1">#REF!</definedName>
    <definedName name="BExSA1QQVF4PNV7K3S1BMNPN0TK8" localSheetId="18" hidden="1">#REF!</definedName>
    <definedName name="BExSA1QQVF4PNV7K3S1BMNPN0TK8" hidden="1">#REF!</definedName>
    <definedName name="BExSA5HP306TN9XJS0TU619DLRR7" hidden="1">'[2]Reco Sheet for Fcast'!$H$2:$I$2</definedName>
    <definedName name="BExSAAVWQOOIA6B3JHQVGP08HFEM" hidden="1">'[2]Reco Sheet for Fcast'!$I$8:$J$8</definedName>
    <definedName name="BExSABS96AQZ56MKQWBDQWUWTPX5" localSheetId="3" hidden="1">#REF!</definedName>
    <definedName name="BExSABS96AQZ56MKQWBDQWUWTPX5" localSheetId="10" hidden="1">#REF!</definedName>
    <definedName name="BExSABS96AQZ56MKQWBDQWUWTPX5" localSheetId="9" hidden="1">#REF!</definedName>
    <definedName name="BExSABS96AQZ56MKQWBDQWUWTPX5" localSheetId="14" hidden="1">#REF!</definedName>
    <definedName name="BExSABS96AQZ56MKQWBDQWUWTPX5" localSheetId="16" hidden="1">#REF!</definedName>
    <definedName name="BExSABS96AQZ56MKQWBDQWUWTPX5" localSheetId="5" hidden="1">#REF!</definedName>
    <definedName name="BExSABS96AQZ56MKQWBDQWUWTPX5" localSheetId="8" hidden="1">#REF!</definedName>
    <definedName name="BExSABS96AQZ56MKQWBDQWUWTPX5" localSheetId="17" hidden="1">#REF!</definedName>
    <definedName name="BExSABS96AQZ56MKQWBDQWUWTPX5" localSheetId="6" hidden="1">#REF!</definedName>
    <definedName name="BExSABS96AQZ56MKQWBDQWUWTPX5" localSheetId="1" hidden="1">#REF!</definedName>
    <definedName name="BExSABS96AQZ56MKQWBDQWUWTPX5" localSheetId="12" hidden="1">#REF!</definedName>
    <definedName name="BExSABS96AQZ56MKQWBDQWUWTPX5" localSheetId="4" hidden="1">#REF!</definedName>
    <definedName name="BExSABS96AQZ56MKQWBDQWUWTPX5" localSheetId="13" hidden="1">#REF!</definedName>
    <definedName name="BExSABS96AQZ56MKQWBDQWUWTPX5" localSheetId="18" hidden="1">#REF!</definedName>
    <definedName name="BExSABS96AQZ56MKQWBDQWUWTPX5" hidden="1">#REF!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3" hidden="1">'[3]AMI P &amp; L'!#REF!</definedName>
    <definedName name="BExSAY9CA9TFXQ9M9FBJRGJO9T9E" localSheetId="10" hidden="1">'[3]AMI P &amp; L'!#REF!</definedName>
    <definedName name="BExSAY9CA9TFXQ9M9FBJRGJO9T9E" localSheetId="9" hidden="1">'[3]AMI P &amp; L'!#REF!</definedName>
    <definedName name="BExSAY9CA9TFXQ9M9FBJRGJO9T9E" localSheetId="14" hidden="1">'[3]AMI P &amp; L'!#REF!</definedName>
    <definedName name="BExSAY9CA9TFXQ9M9FBJRGJO9T9E" localSheetId="16" hidden="1">'[3]AMI P &amp; L'!#REF!</definedName>
    <definedName name="BExSAY9CA9TFXQ9M9FBJRGJO9T9E" localSheetId="5" hidden="1">'[3]AMI P &amp; L'!#REF!</definedName>
    <definedName name="BExSAY9CA9TFXQ9M9FBJRGJO9T9E" localSheetId="8" hidden="1">'[3]AMI P &amp; L'!#REF!</definedName>
    <definedName name="BExSAY9CA9TFXQ9M9FBJRGJO9T9E" localSheetId="17" hidden="1">'[3]AMI P &amp; L'!#REF!</definedName>
    <definedName name="BExSAY9CA9TFXQ9M9FBJRGJO9T9E" localSheetId="6" hidden="1">'[3]AMI P &amp; L'!#REF!</definedName>
    <definedName name="BExSAY9CA9TFXQ9M9FBJRGJO9T9E" localSheetId="1" hidden="1">'[3]AMI P &amp; L'!#REF!</definedName>
    <definedName name="BExSAY9CA9TFXQ9M9FBJRGJO9T9E" localSheetId="12" hidden="1">'[3]AMI P &amp; L'!#REF!</definedName>
    <definedName name="BExSAY9CA9TFXQ9M9FBJRGJO9T9E" localSheetId="4" hidden="1">'[3]AMI P &amp; L'!#REF!</definedName>
    <definedName name="BExSAY9CA9TFXQ9M9FBJRGJO9T9E" localSheetId="13" hidden="1">'[3]AMI P &amp; L'!#REF!</definedName>
    <definedName name="BExSAY9CA9TFXQ9M9FBJRGJO9T9E" localSheetId="18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85FV73BJGCHMB5WBRYZT69Z" localSheetId="3" hidden="1">'[5]Capital orders'!#REF!</definedName>
    <definedName name="BExSB85FV73BJGCHMB5WBRYZT69Z" localSheetId="10" hidden="1">'[5]Capital orders'!#REF!</definedName>
    <definedName name="BExSB85FV73BJGCHMB5WBRYZT69Z" localSheetId="9" hidden="1">'[5]Capital orders'!#REF!</definedName>
    <definedName name="BExSB85FV73BJGCHMB5WBRYZT69Z" localSheetId="14" hidden="1">'[5]Capital orders'!#REF!</definedName>
    <definedName name="BExSB85FV73BJGCHMB5WBRYZT69Z" localSheetId="16" hidden="1">'[5]Capital orders'!#REF!</definedName>
    <definedName name="BExSB85FV73BJGCHMB5WBRYZT69Z" localSheetId="5" hidden="1">'[5]Capital orders'!#REF!</definedName>
    <definedName name="BExSB85FV73BJGCHMB5WBRYZT69Z" localSheetId="8" hidden="1">'[5]Capital orders'!#REF!</definedName>
    <definedName name="BExSB85FV73BJGCHMB5WBRYZT69Z" localSheetId="17" hidden="1">'[5]Capital orders'!#REF!</definedName>
    <definedName name="BExSB85FV73BJGCHMB5WBRYZT69Z" localSheetId="6" hidden="1">'[5]Capital orders'!#REF!</definedName>
    <definedName name="BExSB85FV73BJGCHMB5WBRYZT69Z" localSheetId="1" hidden="1">'[5]Capital orders'!#REF!</definedName>
    <definedName name="BExSB85FV73BJGCHMB5WBRYZT69Z" localSheetId="12" hidden="1">'[5]Capital orders'!#REF!</definedName>
    <definedName name="BExSB85FV73BJGCHMB5WBRYZT69Z" localSheetId="4" hidden="1">'[5]Capital orders'!#REF!</definedName>
    <definedName name="BExSB85FV73BJGCHMB5WBRYZT69Z" localSheetId="13" hidden="1">'[5]Capital orders'!#REF!</definedName>
    <definedName name="BExSB85FV73BJGCHMB5WBRYZT69Z" localSheetId="18" hidden="1">'[5]Capital orders'!#REF!</definedName>
    <definedName name="BExSB85FV73BJGCHMB5WBRYZT69Z" hidden="1">'[5]Capital orders'!#REF!</definedName>
    <definedName name="BExSBD8TZE1B5CZK6VNCCA977BCZ" localSheetId="3" hidden="1">#REF!</definedName>
    <definedName name="BExSBD8TZE1B5CZK6VNCCA977BCZ" localSheetId="10" hidden="1">#REF!</definedName>
    <definedName name="BExSBD8TZE1B5CZK6VNCCA977BCZ" localSheetId="9" hidden="1">#REF!</definedName>
    <definedName name="BExSBD8TZE1B5CZK6VNCCA977BCZ" localSheetId="14" hidden="1">#REF!</definedName>
    <definedName name="BExSBD8TZE1B5CZK6VNCCA977BCZ" localSheetId="16" hidden="1">#REF!</definedName>
    <definedName name="BExSBD8TZE1B5CZK6VNCCA977BCZ" localSheetId="5" hidden="1">#REF!</definedName>
    <definedName name="BExSBD8TZE1B5CZK6VNCCA977BCZ" localSheetId="8" hidden="1">#REF!</definedName>
    <definedName name="BExSBD8TZE1B5CZK6VNCCA977BCZ" localSheetId="17" hidden="1">#REF!</definedName>
    <definedName name="BExSBD8TZE1B5CZK6VNCCA977BCZ" localSheetId="6" hidden="1">#REF!</definedName>
    <definedName name="BExSBD8TZE1B5CZK6VNCCA977BCZ" localSheetId="1" hidden="1">#REF!</definedName>
    <definedName name="BExSBD8TZE1B5CZK6VNCCA977BCZ" localSheetId="12" hidden="1">#REF!</definedName>
    <definedName name="BExSBD8TZE1B5CZK6VNCCA977BCZ" localSheetId="4" hidden="1">#REF!</definedName>
    <definedName name="BExSBD8TZE1B5CZK6VNCCA977BCZ" localSheetId="13" hidden="1">#REF!</definedName>
    <definedName name="BExSBD8TZE1B5CZK6VNCCA977BCZ" localSheetId="18" hidden="1">#REF!</definedName>
    <definedName name="BExSBD8TZE1B5CZK6VNCCA977BCZ" hidden="1">#REF!</definedName>
    <definedName name="BExSBMOS41ZRLWYLOU29V6Y7YORR" localSheetId="3" hidden="1">'[3]AMI P &amp; L'!#REF!</definedName>
    <definedName name="BExSBMOS41ZRLWYLOU29V6Y7YORR" localSheetId="10" hidden="1">'[3]AMI P &amp; L'!#REF!</definedName>
    <definedName name="BExSBMOS41ZRLWYLOU29V6Y7YORR" localSheetId="9" hidden="1">'[3]AMI P &amp; L'!#REF!</definedName>
    <definedName name="BExSBMOS41ZRLWYLOU29V6Y7YORR" localSheetId="14" hidden="1">'[3]AMI P &amp; L'!#REF!</definedName>
    <definedName name="BExSBMOS41ZRLWYLOU29V6Y7YORR" localSheetId="16" hidden="1">'[3]AMI P &amp; L'!#REF!</definedName>
    <definedName name="BExSBMOS41ZRLWYLOU29V6Y7YORR" localSheetId="5" hidden="1">'[3]AMI P &amp; L'!#REF!</definedName>
    <definedName name="BExSBMOS41ZRLWYLOU29V6Y7YORR" localSheetId="8" hidden="1">'[3]AMI P &amp; L'!#REF!</definedName>
    <definedName name="BExSBMOS41ZRLWYLOU29V6Y7YORR" localSheetId="17" hidden="1">'[3]AMI P &amp; L'!#REF!</definedName>
    <definedName name="BExSBMOS41ZRLWYLOU29V6Y7YORR" localSheetId="6" hidden="1">'[3]AMI P &amp; L'!#REF!</definedName>
    <definedName name="BExSBMOS41ZRLWYLOU29V6Y7YORR" localSheetId="1" hidden="1">'[3]AMI P &amp; L'!#REF!</definedName>
    <definedName name="BExSBMOS41ZRLWYLOU29V6Y7YORR" localSheetId="12" hidden="1">'[3]AMI P &amp; L'!#REF!</definedName>
    <definedName name="BExSBMOS41ZRLWYLOU29V6Y7YORR" localSheetId="4" hidden="1">'[3]AMI P &amp; L'!#REF!</definedName>
    <definedName name="BExSBMOS41ZRLWYLOU29V6Y7YORR" localSheetId="13" hidden="1">'[3]AMI P &amp; L'!#REF!</definedName>
    <definedName name="BExSBMOS41ZRLWYLOU29V6Y7YORR" localSheetId="18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RAPD4F1ENO6Q7M8FSCSMREW" localSheetId="3" hidden="1">#REF!</definedName>
    <definedName name="BExSCRAPD4F1ENO6Q7M8FSCSMREW" localSheetId="10" hidden="1">#REF!</definedName>
    <definedName name="BExSCRAPD4F1ENO6Q7M8FSCSMREW" localSheetId="9" hidden="1">#REF!</definedName>
    <definedName name="BExSCRAPD4F1ENO6Q7M8FSCSMREW" localSheetId="14" hidden="1">#REF!</definedName>
    <definedName name="BExSCRAPD4F1ENO6Q7M8FSCSMREW" localSheetId="16" hidden="1">#REF!</definedName>
    <definedName name="BExSCRAPD4F1ENO6Q7M8FSCSMREW" localSheetId="5" hidden="1">#REF!</definedName>
    <definedName name="BExSCRAPD4F1ENO6Q7M8FSCSMREW" localSheetId="8" hidden="1">#REF!</definedName>
    <definedName name="BExSCRAPD4F1ENO6Q7M8FSCSMREW" localSheetId="17" hidden="1">#REF!</definedName>
    <definedName name="BExSCRAPD4F1ENO6Q7M8FSCSMREW" localSheetId="6" hidden="1">#REF!</definedName>
    <definedName name="BExSCRAPD4F1ENO6Q7M8FSCSMREW" localSheetId="1" hidden="1">#REF!</definedName>
    <definedName name="BExSCRAPD4F1ENO6Q7M8FSCSMREW" localSheetId="12" hidden="1">#REF!</definedName>
    <definedName name="BExSCRAPD4F1ENO6Q7M8FSCSMREW" localSheetId="4" hidden="1">#REF!</definedName>
    <definedName name="BExSCRAPD4F1ENO6Q7M8FSCSMREW" localSheetId="13" hidden="1">#REF!</definedName>
    <definedName name="BExSCRAPD4F1ENO6Q7M8FSCSMREW" localSheetId="18" hidden="1">#REF!</definedName>
    <definedName name="BExSCRAPD4F1ENO6Q7M8FSCSMREW" hidden="1">#REF!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DUEOM0DE6ENOXB9XUONYJI7X" localSheetId="3" hidden="1">#REF!</definedName>
    <definedName name="BExSDUEOM0DE6ENOXB9XUONYJI7X" localSheetId="10" hidden="1">#REF!</definedName>
    <definedName name="BExSDUEOM0DE6ENOXB9XUONYJI7X" localSheetId="9" hidden="1">#REF!</definedName>
    <definedName name="BExSDUEOM0DE6ENOXB9XUONYJI7X" localSheetId="14" hidden="1">#REF!</definedName>
    <definedName name="BExSDUEOM0DE6ENOXB9XUONYJI7X" localSheetId="16" hidden="1">#REF!</definedName>
    <definedName name="BExSDUEOM0DE6ENOXB9XUONYJI7X" localSheetId="5" hidden="1">#REF!</definedName>
    <definedName name="BExSDUEOM0DE6ENOXB9XUONYJI7X" localSheetId="8" hidden="1">#REF!</definedName>
    <definedName name="BExSDUEOM0DE6ENOXB9XUONYJI7X" localSheetId="17" hidden="1">#REF!</definedName>
    <definedName name="BExSDUEOM0DE6ENOXB9XUONYJI7X" localSheetId="6" hidden="1">#REF!</definedName>
    <definedName name="BExSDUEOM0DE6ENOXB9XUONYJI7X" localSheetId="1" hidden="1">#REF!</definedName>
    <definedName name="BExSDUEOM0DE6ENOXB9XUONYJI7X" localSheetId="12" hidden="1">#REF!</definedName>
    <definedName name="BExSDUEOM0DE6ENOXB9XUONYJI7X" localSheetId="4" hidden="1">#REF!</definedName>
    <definedName name="BExSDUEOM0DE6ENOXB9XUONYJI7X" localSheetId="13" hidden="1">#REF!</definedName>
    <definedName name="BExSDUEOM0DE6ENOXB9XUONYJI7X" localSheetId="18" hidden="1">#REF!</definedName>
    <definedName name="BExSDUEOM0DE6ENOXB9XUONYJI7X" hidden="1">#REF!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60TZAT2SKO046IKGMD8SGUE" localSheetId="3" hidden="1">#REF!</definedName>
    <definedName name="BExSG60TZAT2SKO046IKGMD8SGUE" localSheetId="10" hidden="1">#REF!</definedName>
    <definedName name="BExSG60TZAT2SKO046IKGMD8SGUE" localSheetId="9" hidden="1">#REF!</definedName>
    <definedName name="BExSG60TZAT2SKO046IKGMD8SGUE" localSheetId="14" hidden="1">#REF!</definedName>
    <definedName name="BExSG60TZAT2SKO046IKGMD8SGUE" localSheetId="16" hidden="1">#REF!</definedName>
    <definedName name="BExSG60TZAT2SKO046IKGMD8SGUE" localSheetId="5" hidden="1">#REF!</definedName>
    <definedName name="BExSG60TZAT2SKO046IKGMD8SGUE" localSheetId="8" hidden="1">#REF!</definedName>
    <definedName name="BExSG60TZAT2SKO046IKGMD8SGUE" localSheetId="17" hidden="1">#REF!</definedName>
    <definedName name="BExSG60TZAT2SKO046IKGMD8SGUE" localSheetId="6" hidden="1">#REF!</definedName>
    <definedName name="BExSG60TZAT2SKO046IKGMD8SGUE" localSheetId="1" hidden="1">#REF!</definedName>
    <definedName name="BExSG60TZAT2SKO046IKGMD8SGUE" localSheetId="12" hidden="1">#REF!</definedName>
    <definedName name="BExSG60TZAT2SKO046IKGMD8SGUE" localSheetId="4" hidden="1">#REF!</definedName>
    <definedName name="BExSG60TZAT2SKO046IKGMD8SGUE" localSheetId="13" hidden="1">#REF!</definedName>
    <definedName name="BExSG60TZAT2SKO046IKGMD8SGUE" localSheetId="18" hidden="1">#REF!</definedName>
    <definedName name="BExSG60TZAT2SKO046IKGMD8SGUE" hidden="1">#REF!</definedName>
    <definedName name="BExSG90Q4ZUU2IPGDYOM169NJV9S" hidden="1">'[2]Reco Sheet for Fcast'!$I$9:$J$9</definedName>
    <definedName name="BExSG9X3DU845PNXYJGGLBQY2UHG" localSheetId="3" hidden="1">'[3]AMI P &amp; L'!#REF!</definedName>
    <definedName name="BExSG9X3DU845PNXYJGGLBQY2UHG" localSheetId="10" hidden="1">'[3]AMI P &amp; L'!#REF!</definedName>
    <definedName name="BExSG9X3DU845PNXYJGGLBQY2UHG" localSheetId="9" hidden="1">'[3]AMI P &amp; L'!#REF!</definedName>
    <definedName name="BExSG9X3DU845PNXYJGGLBQY2UHG" localSheetId="14" hidden="1">'[3]AMI P &amp; L'!#REF!</definedName>
    <definedName name="BExSG9X3DU845PNXYJGGLBQY2UHG" localSheetId="16" hidden="1">'[3]AMI P &amp; L'!#REF!</definedName>
    <definedName name="BExSG9X3DU845PNXYJGGLBQY2UHG" localSheetId="5" hidden="1">'[3]AMI P &amp; L'!#REF!</definedName>
    <definedName name="BExSG9X3DU845PNXYJGGLBQY2UHG" localSheetId="8" hidden="1">'[3]AMI P &amp; L'!#REF!</definedName>
    <definedName name="BExSG9X3DU845PNXYJGGLBQY2UHG" localSheetId="17" hidden="1">'[3]AMI P &amp; L'!#REF!</definedName>
    <definedName name="BExSG9X3DU845PNXYJGGLBQY2UHG" localSheetId="6" hidden="1">'[3]AMI P &amp; L'!#REF!</definedName>
    <definedName name="BExSG9X3DU845PNXYJGGLBQY2UHG" localSheetId="1" hidden="1">'[3]AMI P &amp; L'!#REF!</definedName>
    <definedName name="BExSG9X3DU845PNXYJGGLBQY2UHG" localSheetId="12" hidden="1">'[3]AMI P &amp; L'!#REF!</definedName>
    <definedName name="BExSG9X3DU845PNXYJGGLBQY2UHG" localSheetId="4" hidden="1">'[3]AMI P &amp; L'!#REF!</definedName>
    <definedName name="BExSG9X3DU845PNXYJGGLBQY2UHG" localSheetId="13" hidden="1">'[3]AMI P &amp; L'!#REF!</definedName>
    <definedName name="BExSG9X3DU845PNXYJGGLBQY2UHG" localSheetId="18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EPPAC5VNZNBFZ6X4J18CUCB" hidden="1">'[4]Bud Mth'!$F$15</definedName>
    <definedName name="BExSGIB6UEU4H2UHIK30B61ELOCC" hidden="1">'[4]Bud Mth'!$I$7:$J$7</definedName>
    <definedName name="BExSGLB2URTLBCKBB4Y885W925F2" hidden="1">'[2]Reco Sheet for Fcast'!$H$2:$I$2</definedName>
    <definedName name="BExSGM25R69NWJV48BYBJO2J24VT" hidden="1">'[4]Bud Mth'!$I$8:$J$8</definedName>
    <definedName name="BExSGOAYG73SFWOPAQV80P710GID" localSheetId="3" hidden="1">'[3]AMI P &amp; L'!#REF!</definedName>
    <definedName name="BExSGOAYG73SFWOPAQV80P710GID" localSheetId="10" hidden="1">'[3]AMI P &amp; L'!#REF!</definedName>
    <definedName name="BExSGOAYG73SFWOPAQV80P710GID" localSheetId="9" hidden="1">'[3]AMI P &amp; L'!#REF!</definedName>
    <definedName name="BExSGOAYG73SFWOPAQV80P710GID" localSheetId="14" hidden="1">'[3]AMI P &amp; L'!#REF!</definedName>
    <definedName name="BExSGOAYG73SFWOPAQV80P710GID" localSheetId="16" hidden="1">'[3]AMI P &amp; L'!#REF!</definedName>
    <definedName name="BExSGOAYG73SFWOPAQV80P710GID" localSheetId="5" hidden="1">'[3]AMI P &amp; L'!#REF!</definedName>
    <definedName name="BExSGOAYG73SFWOPAQV80P710GID" localSheetId="8" hidden="1">'[3]AMI P &amp; L'!#REF!</definedName>
    <definedName name="BExSGOAYG73SFWOPAQV80P710GID" localSheetId="17" hidden="1">'[3]AMI P &amp; L'!#REF!</definedName>
    <definedName name="BExSGOAYG73SFWOPAQV80P710GID" localSheetId="6" hidden="1">'[3]AMI P &amp; L'!#REF!</definedName>
    <definedName name="BExSGOAYG73SFWOPAQV80P710GID" localSheetId="1" hidden="1">'[3]AMI P &amp; L'!#REF!</definedName>
    <definedName name="BExSGOAYG73SFWOPAQV80P710GID" localSheetId="12" hidden="1">'[3]AMI P &amp; L'!#REF!</definedName>
    <definedName name="BExSGOAYG73SFWOPAQV80P710GID" localSheetId="4" hidden="1">'[3]AMI P &amp; L'!#REF!</definedName>
    <definedName name="BExSGOAYG73SFWOPAQV80P710GID" localSheetId="13" hidden="1">'[3]AMI P &amp; L'!#REF!</definedName>
    <definedName name="BExSGOAYG73SFWOPAQV80P710GID" localSheetId="18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QO1L8X0LZLRFIGPEK60LN5P" localSheetId="3" hidden="1">#REF!</definedName>
    <definedName name="BExSHQO1L8X0LZLRFIGPEK60LN5P" localSheetId="10" hidden="1">#REF!</definedName>
    <definedName name="BExSHQO1L8X0LZLRFIGPEK60LN5P" localSheetId="9" hidden="1">#REF!</definedName>
    <definedName name="BExSHQO1L8X0LZLRFIGPEK60LN5P" localSheetId="14" hidden="1">#REF!</definedName>
    <definedName name="BExSHQO1L8X0LZLRFIGPEK60LN5P" localSheetId="16" hidden="1">#REF!</definedName>
    <definedName name="BExSHQO1L8X0LZLRFIGPEK60LN5P" localSheetId="5" hidden="1">#REF!</definedName>
    <definedName name="BExSHQO1L8X0LZLRFIGPEK60LN5P" localSheetId="8" hidden="1">#REF!</definedName>
    <definedName name="BExSHQO1L8X0LZLRFIGPEK60LN5P" localSheetId="17" hidden="1">#REF!</definedName>
    <definedName name="BExSHQO1L8X0LZLRFIGPEK60LN5P" localSheetId="6" hidden="1">#REF!</definedName>
    <definedName name="BExSHQO1L8X0LZLRFIGPEK60LN5P" localSheetId="1" hidden="1">#REF!</definedName>
    <definedName name="BExSHQO1L8X0LZLRFIGPEK60LN5P" localSheetId="12" hidden="1">#REF!</definedName>
    <definedName name="BExSHQO1L8X0LZLRFIGPEK60LN5P" localSheetId="4" hidden="1">#REF!</definedName>
    <definedName name="BExSHQO1L8X0LZLRFIGPEK60LN5P" localSheetId="13" hidden="1">#REF!</definedName>
    <definedName name="BExSHQO1L8X0LZLRFIGPEK60LN5P" localSheetId="18" hidden="1">#REF!</definedName>
    <definedName name="BExSHQO1L8X0LZLRFIGPEK60LN5P" hidden="1">#REF!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3" hidden="1">'[3]AMI P &amp; L'!#REF!</definedName>
    <definedName name="BExTTZNS2PBCR93C9IUW49UZ4I6T" localSheetId="10" hidden="1">'[3]AMI P &amp; L'!#REF!</definedName>
    <definedName name="BExTTZNS2PBCR93C9IUW49UZ4I6T" localSheetId="9" hidden="1">'[3]AMI P &amp; L'!#REF!</definedName>
    <definedName name="BExTTZNS2PBCR93C9IUW49UZ4I6T" localSheetId="14" hidden="1">'[3]AMI P &amp; L'!#REF!</definedName>
    <definedName name="BExTTZNS2PBCR93C9IUW49UZ4I6T" localSheetId="16" hidden="1">'[3]AMI P &amp; L'!#REF!</definedName>
    <definedName name="BExTTZNS2PBCR93C9IUW49UZ4I6T" localSheetId="5" hidden="1">'[3]AMI P &amp; L'!#REF!</definedName>
    <definedName name="BExTTZNS2PBCR93C9IUW49UZ4I6T" localSheetId="8" hidden="1">'[3]AMI P &amp; L'!#REF!</definedName>
    <definedName name="BExTTZNS2PBCR93C9IUW49UZ4I6T" localSheetId="17" hidden="1">'[3]AMI P &amp; L'!#REF!</definedName>
    <definedName name="BExTTZNS2PBCR93C9IUW49UZ4I6T" localSheetId="6" hidden="1">'[3]AMI P &amp; L'!#REF!</definedName>
    <definedName name="BExTTZNS2PBCR93C9IUW49UZ4I6T" localSheetId="1" hidden="1">'[3]AMI P &amp; L'!#REF!</definedName>
    <definedName name="BExTTZNS2PBCR93C9IUW49UZ4I6T" localSheetId="12" hidden="1">'[3]AMI P &amp; L'!#REF!</definedName>
    <definedName name="BExTTZNS2PBCR93C9IUW49UZ4I6T" localSheetId="4" hidden="1">'[3]AMI P &amp; L'!#REF!</definedName>
    <definedName name="BExTTZNS2PBCR93C9IUW49UZ4I6T" localSheetId="13" hidden="1">'[3]AMI P &amp; L'!#REF!</definedName>
    <definedName name="BExTTZNS2PBCR93C9IUW49UZ4I6T" localSheetId="18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XDIWLJS33T33GOZENENX702" localSheetId="3" hidden="1">#REF!</definedName>
    <definedName name="BExTUXDIWLJS33T33GOZENENX702" localSheetId="10" hidden="1">#REF!</definedName>
    <definedName name="BExTUXDIWLJS33T33GOZENENX702" localSheetId="9" hidden="1">#REF!</definedName>
    <definedName name="BExTUXDIWLJS33T33GOZENENX702" localSheetId="14" hidden="1">#REF!</definedName>
    <definedName name="BExTUXDIWLJS33T33GOZENENX702" localSheetId="16" hidden="1">#REF!</definedName>
    <definedName name="BExTUXDIWLJS33T33GOZENENX702" localSheetId="5" hidden="1">#REF!</definedName>
    <definedName name="BExTUXDIWLJS33T33GOZENENX702" localSheetId="8" hidden="1">#REF!</definedName>
    <definedName name="BExTUXDIWLJS33T33GOZENENX702" localSheetId="17" hidden="1">#REF!</definedName>
    <definedName name="BExTUXDIWLJS33T33GOZENENX702" localSheetId="6" hidden="1">#REF!</definedName>
    <definedName name="BExTUXDIWLJS33T33GOZENENX702" localSheetId="1" hidden="1">#REF!</definedName>
    <definedName name="BExTUXDIWLJS33T33GOZENENX702" localSheetId="12" hidden="1">#REF!</definedName>
    <definedName name="BExTUXDIWLJS33T33GOZENENX702" localSheetId="4" hidden="1">#REF!</definedName>
    <definedName name="BExTUXDIWLJS33T33GOZENENX702" localSheetId="13" hidden="1">#REF!</definedName>
    <definedName name="BExTUXDIWLJS33T33GOZENENX702" localSheetId="18" hidden="1">#REF!</definedName>
    <definedName name="BExTUXDIWLJS33T33GOZENENX702" hidden="1">#REF!</definedName>
    <definedName name="BExTUY9WNSJ91GV8CP0SKJTEIV82" localSheetId="3" hidden="1">'[3]AMI P &amp; L'!#REF!</definedName>
    <definedName name="BExTUY9WNSJ91GV8CP0SKJTEIV82" localSheetId="10" hidden="1">'[3]AMI P &amp; L'!#REF!</definedName>
    <definedName name="BExTUY9WNSJ91GV8CP0SKJTEIV82" localSheetId="9" hidden="1">'[3]AMI P &amp; L'!#REF!</definedName>
    <definedName name="BExTUY9WNSJ91GV8CP0SKJTEIV82" localSheetId="14" hidden="1">'[3]AMI P &amp; L'!#REF!</definedName>
    <definedName name="BExTUY9WNSJ91GV8CP0SKJTEIV82" localSheetId="16" hidden="1">'[3]AMI P &amp; L'!#REF!</definedName>
    <definedName name="BExTUY9WNSJ91GV8CP0SKJTEIV82" localSheetId="5" hidden="1">'[3]AMI P &amp; L'!#REF!</definedName>
    <definedName name="BExTUY9WNSJ91GV8CP0SKJTEIV82" localSheetId="8" hidden="1">'[3]AMI P &amp; L'!#REF!</definedName>
    <definedName name="BExTUY9WNSJ91GV8CP0SKJTEIV82" localSheetId="17" hidden="1">'[3]AMI P &amp; L'!#REF!</definedName>
    <definedName name="BExTUY9WNSJ91GV8CP0SKJTEIV82" localSheetId="6" hidden="1">'[3]AMI P &amp; L'!#REF!</definedName>
    <definedName name="BExTUY9WNSJ91GV8CP0SKJTEIV82" localSheetId="1" hidden="1">'[3]AMI P &amp; L'!#REF!</definedName>
    <definedName name="BExTUY9WNSJ91GV8CP0SKJTEIV82" localSheetId="12" hidden="1">'[3]AMI P &amp; L'!#REF!</definedName>
    <definedName name="BExTUY9WNSJ91GV8CP0SKJTEIV82" localSheetId="4" hidden="1">'[3]AMI P &amp; L'!#REF!</definedName>
    <definedName name="BExTUY9WNSJ91GV8CP0SKJTEIV82" localSheetId="13" hidden="1">'[3]AMI P &amp; L'!#REF!</definedName>
    <definedName name="BExTUY9WNSJ91GV8CP0SKJTEIV82" localSheetId="18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3" hidden="1">'[3]AMI P &amp; L'!#REF!</definedName>
    <definedName name="BExTVELZCF2YA5L6F23BYZZR6WHF" localSheetId="10" hidden="1">'[3]AMI P &amp; L'!#REF!</definedName>
    <definedName name="BExTVELZCF2YA5L6F23BYZZR6WHF" localSheetId="9" hidden="1">'[3]AMI P &amp; L'!#REF!</definedName>
    <definedName name="BExTVELZCF2YA5L6F23BYZZR6WHF" localSheetId="14" hidden="1">'[3]AMI P &amp; L'!#REF!</definedName>
    <definedName name="BExTVELZCF2YA5L6F23BYZZR6WHF" localSheetId="16" hidden="1">'[3]AMI P &amp; L'!#REF!</definedName>
    <definedName name="BExTVELZCF2YA5L6F23BYZZR6WHF" localSheetId="5" hidden="1">'[3]AMI P &amp; L'!#REF!</definedName>
    <definedName name="BExTVELZCF2YA5L6F23BYZZR6WHF" localSheetId="8" hidden="1">'[3]AMI P &amp; L'!#REF!</definedName>
    <definedName name="BExTVELZCF2YA5L6F23BYZZR6WHF" localSheetId="17" hidden="1">'[3]AMI P &amp; L'!#REF!</definedName>
    <definedName name="BExTVELZCF2YA5L6F23BYZZR6WHF" localSheetId="6" hidden="1">'[3]AMI P &amp; L'!#REF!</definedName>
    <definedName name="BExTVELZCF2YA5L6F23BYZZR6WHF" localSheetId="1" hidden="1">'[3]AMI P &amp; L'!#REF!</definedName>
    <definedName name="BExTVELZCF2YA5L6F23BYZZR6WHF" localSheetId="12" hidden="1">'[3]AMI P &amp; L'!#REF!</definedName>
    <definedName name="BExTVELZCF2YA5L6F23BYZZR6WHF" localSheetId="4" hidden="1">'[3]AMI P &amp; L'!#REF!</definedName>
    <definedName name="BExTVELZCF2YA5L6F23BYZZR6WHF" localSheetId="13" hidden="1">'[3]AMI P &amp; L'!#REF!</definedName>
    <definedName name="BExTVELZCF2YA5L6F23BYZZR6WHF" localSheetId="18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S8U0EZLJRZ2MIUYGE8U301G" localSheetId="3" hidden="1">#REF!</definedName>
    <definedName name="BExTVS8U0EZLJRZ2MIUYGE8U301G" localSheetId="10" hidden="1">#REF!</definedName>
    <definedName name="BExTVS8U0EZLJRZ2MIUYGE8U301G" localSheetId="9" hidden="1">#REF!</definedName>
    <definedName name="BExTVS8U0EZLJRZ2MIUYGE8U301G" localSheetId="14" hidden="1">#REF!</definedName>
    <definedName name="BExTVS8U0EZLJRZ2MIUYGE8U301G" localSheetId="16" hidden="1">#REF!</definedName>
    <definedName name="BExTVS8U0EZLJRZ2MIUYGE8U301G" localSheetId="5" hidden="1">#REF!</definedName>
    <definedName name="BExTVS8U0EZLJRZ2MIUYGE8U301G" localSheetId="8" hidden="1">#REF!</definedName>
    <definedName name="BExTVS8U0EZLJRZ2MIUYGE8U301G" localSheetId="17" hidden="1">#REF!</definedName>
    <definedName name="BExTVS8U0EZLJRZ2MIUYGE8U301G" localSheetId="6" hidden="1">#REF!</definedName>
    <definedName name="BExTVS8U0EZLJRZ2MIUYGE8U301G" localSheetId="1" hidden="1">#REF!</definedName>
    <definedName name="BExTVS8U0EZLJRZ2MIUYGE8U301G" localSheetId="12" hidden="1">#REF!</definedName>
    <definedName name="BExTVS8U0EZLJRZ2MIUYGE8U301G" localSheetId="4" hidden="1">#REF!</definedName>
    <definedName name="BExTVS8U0EZLJRZ2MIUYGE8U301G" localSheetId="13" hidden="1">#REF!</definedName>
    <definedName name="BExTVS8U0EZLJRZ2MIUYGE8U301G" localSheetId="18" hidden="1">#REF!</definedName>
    <definedName name="BExTVS8U0EZLJRZ2MIUYGE8U301G" hidden="1">#REF!</definedName>
    <definedName name="BExTVZQLP9VFLEYQ9280W13X7E8K" hidden="1">'[2]Reco Sheet for Fcast'!$I$7:$J$7</definedName>
    <definedName name="BExTW5QDSCAJ7RXS743LW6RL5SJK" hidden="1">'[4]Bud Mth'!$L$6:$M$11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3" hidden="1">#REF!</definedName>
    <definedName name="BExTX11TGMK4J1I8SCX5QV40L2NX" localSheetId="10" hidden="1">#REF!</definedName>
    <definedName name="BExTX11TGMK4J1I8SCX5QV40L2NX" localSheetId="9" hidden="1">#REF!</definedName>
    <definedName name="BExTX11TGMK4J1I8SCX5QV40L2NX" localSheetId="14" hidden="1">#REF!</definedName>
    <definedName name="BExTX11TGMK4J1I8SCX5QV40L2NX" localSheetId="16" hidden="1">#REF!</definedName>
    <definedName name="BExTX11TGMK4J1I8SCX5QV40L2NX" localSheetId="5" hidden="1">#REF!</definedName>
    <definedName name="BExTX11TGMK4J1I8SCX5QV40L2NX" localSheetId="8" hidden="1">#REF!</definedName>
    <definedName name="BExTX11TGMK4J1I8SCX5QV40L2NX" localSheetId="17" hidden="1">#REF!</definedName>
    <definedName name="BExTX11TGMK4J1I8SCX5QV40L2NX" localSheetId="6" hidden="1">#REF!</definedName>
    <definedName name="BExTX11TGMK4J1I8SCX5QV40L2NX" localSheetId="1" hidden="1">#REF!</definedName>
    <definedName name="BExTX11TGMK4J1I8SCX5QV40L2NX" localSheetId="12" hidden="1">#REF!</definedName>
    <definedName name="BExTX11TGMK4J1I8SCX5QV40L2NX" localSheetId="4" hidden="1">#REF!</definedName>
    <definedName name="BExTX11TGMK4J1I8SCX5QV40L2NX" localSheetId="13" hidden="1">#REF!</definedName>
    <definedName name="BExTX11TGMK4J1I8SCX5QV40L2NX" localSheetId="18" hidden="1">#REF!</definedName>
    <definedName name="BExTX11TGMK4J1I8SCX5QV40L2NX" hidden="1">#REF!</definedName>
    <definedName name="BExTX1NDJMYRERGKCYTBGJXXUSGU" localSheetId="3" hidden="1">#REF!</definedName>
    <definedName name="BExTX1NDJMYRERGKCYTBGJXXUSGU" localSheetId="10" hidden="1">#REF!</definedName>
    <definedName name="BExTX1NDJMYRERGKCYTBGJXXUSGU" localSheetId="9" hidden="1">#REF!</definedName>
    <definedName name="BExTX1NDJMYRERGKCYTBGJXXUSGU" localSheetId="14" hidden="1">#REF!</definedName>
    <definedName name="BExTX1NDJMYRERGKCYTBGJXXUSGU" localSheetId="16" hidden="1">#REF!</definedName>
    <definedName name="BExTX1NDJMYRERGKCYTBGJXXUSGU" localSheetId="5" hidden="1">#REF!</definedName>
    <definedName name="BExTX1NDJMYRERGKCYTBGJXXUSGU" localSheetId="8" hidden="1">#REF!</definedName>
    <definedName name="BExTX1NDJMYRERGKCYTBGJXXUSGU" localSheetId="17" hidden="1">#REF!</definedName>
    <definedName name="BExTX1NDJMYRERGKCYTBGJXXUSGU" localSheetId="6" hidden="1">#REF!</definedName>
    <definedName name="BExTX1NDJMYRERGKCYTBGJXXUSGU" localSheetId="1" hidden="1">#REF!</definedName>
    <definedName name="BExTX1NDJMYRERGKCYTBGJXXUSGU" localSheetId="12" hidden="1">#REF!</definedName>
    <definedName name="BExTX1NDJMYRERGKCYTBGJXXUSGU" localSheetId="4" hidden="1">#REF!</definedName>
    <definedName name="BExTX1NDJMYRERGKCYTBGJXXUSGU" localSheetId="13" hidden="1">#REF!</definedName>
    <definedName name="BExTX1NDJMYRERGKCYTBGJXXUSGU" localSheetId="18" hidden="1">#REF!</definedName>
    <definedName name="BExTX1NDJMYRERGKCYTBGJXXUSGU" hidden="1">#REF!</definedName>
    <definedName name="BExTX476KI0RNB71XI5TYMANSGBG" hidden="1">'[2]Reco Sheet for Fcast'!$F$10:$G$10</definedName>
    <definedName name="BExTX8UBV7014XRKCDCLI03YH4RN" localSheetId="3" hidden="1">'[5]Capital orders'!#REF!</definedName>
    <definedName name="BExTX8UBV7014XRKCDCLI03YH4RN" localSheetId="10" hidden="1">'[5]Capital orders'!#REF!</definedName>
    <definedName name="BExTX8UBV7014XRKCDCLI03YH4RN" localSheetId="9" hidden="1">'[5]Capital orders'!#REF!</definedName>
    <definedName name="BExTX8UBV7014XRKCDCLI03YH4RN" localSheetId="14" hidden="1">'[5]Capital orders'!#REF!</definedName>
    <definedName name="BExTX8UBV7014XRKCDCLI03YH4RN" localSheetId="16" hidden="1">'[5]Capital orders'!#REF!</definedName>
    <definedName name="BExTX8UBV7014XRKCDCLI03YH4RN" localSheetId="5" hidden="1">'[5]Capital orders'!#REF!</definedName>
    <definedName name="BExTX8UBV7014XRKCDCLI03YH4RN" localSheetId="8" hidden="1">'[5]Capital orders'!#REF!</definedName>
    <definedName name="BExTX8UBV7014XRKCDCLI03YH4RN" localSheetId="17" hidden="1">'[5]Capital orders'!#REF!</definedName>
    <definedName name="BExTX8UBV7014XRKCDCLI03YH4RN" localSheetId="6" hidden="1">'[5]Capital orders'!#REF!</definedName>
    <definedName name="BExTX8UBV7014XRKCDCLI03YH4RN" localSheetId="1" hidden="1">'[5]Capital orders'!#REF!</definedName>
    <definedName name="BExTX8UBV7014XRKCDCLI03YH4RN" localSheetId="12" hidden="1">'[5]Capital orders'!#REF!</definedName>
    <definedName name="BExTX8UBV7014XRKCDCLI03YH4RN" localSheetId="4" hidden="1">'[5]Capital orders'!#REF!</definedName>
    <definedName name="BExTX8UBV7014XRKCDCLI03YH4RN" localSheetId="13" hidden="1">'[5]Capital orders'!#REF!</definedName>
    <definedName name="BExTX8UBV7014XRKCDCLI03YH4RN" localSheetId="18" hidden="1">'[5]Capital orders'!#REF!</definedName>
    <definedName name="BExTX8UBV7014XRKCDCLI03YH4RN" hidden="1">'[5]Capital orders'!#REF!</definedName>
    <definedName name="BExTXJ6HBAIXMMWKZTJNFDYVZCAY" localSheetId="3" hidden="1">'[3]AMI P &amp; L'!#REF!</definedName>
    <definedName name="BExTXJ6HBAIXMMWKZTJNFDYVZCAY" localSheetId="10" hidden="1">'[3]AMI P &amp; L'!#REF!</definedName>
    <definedName name="BExTXJ6HBAIXMMWKZTJNFDYVZCAY" localSheetId="9" hidden="1">'[3]AMI P &amp; L'!#REF!</definedName>
    <definedName name="BExTXJ6HBAIXMMWKZTJNFDYVZCAY" localSheetId="14" hidden="1">'[3]AMI P &amp; L'!#REF!</definedName>
    <definedName name="BExTXJ6HBAIXMMWKZTJNFDYVZCAY" localSheetId="16" hidden="1">'[3]AMI P &amp; L'!#REF!</definedName>
    <definedName name="BExTXJ6HBAIXMMWKZTJNFDYVZCAY" localSheetId="5" hidden="1">'[3]AMI P &amp; L'!#REF!</definedName>
    <definedName name="BExTXJ6HBAIXMMWKZTJNFDYVZCAY" localSheetId="8" hidden="1">'[3]AMI P &amp; L'!#REF!</definedName>
    <definedName name="BExTXJ6HBAIXMMWKZTJNFDYVZCAY" localSheetId="17" hidden="1">'[3]AMI P &amp; L'!#REF!</definedName>
    <definedName name="BExTXJ6HBAIXMMWKZTJNFDYVZCAY" localSheetId="6" hidden="1">'[3]AMI P &amp; L'!#REF!</definedName>
    <definedName name="BExTXJ6HBAIXMMWKZTJNFDYVZCAY" localSheetId="1" hidden="1">'[3]AMI P &amp; L'!#REF!</definedName>
    <definedName name="BExTXJ6HBAIXMMWKZTJNFDYVZCAY" localSheetId="12" hidden="1">'[3]AMI P &amp; L'!#REF!</definedName>
    <definedName name="BExTXJ6HBAIXMMWKZTJNFDYVZCAY" localSheetId="4" hidden="1">'[3]AMI P &amp; L'!#REF!</definedName>
    <definedName name="BExTXJ6HBAIXMMWKZTJNFDYVZCAY" localSheetId="13" hidden="1">'[3]AMI P &amp; L'!#REF!</definedName>
    <definedName name="BExTXJ6HBAIXMMWKZTJNFDYVZCAY" localSheetId="18" hidden="1">'[3]AMI P &amp; L'!#REF!</definedName>
    <definedName name="BExTXJ6HBAIXMMWKZTJNFDYVZCAY" hidden="1">'[3]AMI P &amp; L'!#REF!</definedName>
    <definedName name="BExTXT812NQT8GAEGH738U29BI0D" localSheetId="3" hidden="1">'[3]AMI P &amp; L'!#REF!</definedName>
    <definedName name="BExTXT812NQT8GAEGH738U29BI0D" localSheetId="10" hidden="1">'[3]AMI P &amp; L'!#REF!</definedName>
    <definedName name="BExTXT812NQT8GAEGH738U29BI0D" localSheetId="9" hidden="1">'[3]AMI P &amp; L'!#REF!</definedName>
    <definedName name="BExTXT812NQT8GAEGH738U29BI0D" localSheetId="14" hidden="1">'[3]AMI P &amp; L'!#REF!</definedName>
    <definedName name="BExTXT812NQT8GAEGH738U29BI0D" localSheetId="16" hidden="1">'[3]AMI P &amp; L'!#REF!</definedName>
    <definedName name="BExTXT812NQT8GAEGH738U29BI0D" localSheetId="5" hidden="1">'[3]AMI P &amp; L'!#REF!</definedName>
    <definedName name="BExTXT812NQT8GAEGH738U29BI0D" localSheetId="8" hidden="1">'[3]AMI P &amp; L'!#REF!</definedName>
    <definedName name="BExTXT812NQT8GAEGH738U29BI0D" localSheetId="17" hidden="1">'[3]AMI P &amp; L'!#REF!</definedName>
    <definedName name="BExTXT812NQT8GAEGH738U29BI0D" localSheetId="6" hidden="1">'[3]AMI P &amp; L'!#REF!</definedName>
    <definedName name="BExTXT812NQT8GAEGH738U29BI0D" localSheetId="1" hidden="1">'[3]AMI P &amp; L'!#REF!</definedName>
    <definedName name="BExTXT812NQT8GAEGH738U29BI0D" localSheetId="12" hidden="1">'[3]AMI P &amp; L'!#REF!</definedName>
    <definedName name="BExTXT812NQT8GAEGH738U29BI0D" localSheetId="4" hidden="1">'[3]AMI P &amp; L'!#REF!</definedName>
    <definedName name="BExTXT812NQT8GAEGH738U29BI0D" localSheetId="13" hidden="1">'[3]AMI P &amp; L'!#REF!</definedName>
    <definedName name="BExTXT812NQT8GAEGH738U29BI0D" localSheetId="18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3" hidden="1">'[3]AMI P &amp; L'!#REF!</definedName>
    <definedName name="BExTY5T62H651VC86QM4X7E28JVA" localSheetId="10" hidden="1">'[3]AMI P &amp; L'!#REF!</definedName>
    <definedName name="BExTY5T62H651VC86QM4X7E28JVA" localSheetId="9" hidden="1">'[3]AMI P &amp; L'!#REF!</definedName>
    <definedName name="BExTY5T62H651VC86QM4X7E28JVA" localSheetId="14" hidden="1">'[3]AMI P &amp; L'!#REF!</definedName>
    <definedName name="BExTY5T62H651VC86QM4X7E28JVA" localSheetId="16" hidden="1">'[3]AMI P &amp; L'!#REF!</definedName>
    <definedName name="BExTY5T62H651VC86QM4X7E28JVA" localSheetId="5" hidden="1">'[3]AMI P &amp; L'!#REF!</definedName>
    <definedName name="BExTY5T62H651VC86QM4X7E28JVA" localSheetId="8" hidden="1">'[3]AMI P &amp; L'!#REF!</definedName>
    <definedName name="BExTY5T62H651VC86QM4X7E28JVA" localSheetId="17" hidden="1">'[3]AMI P &amp; L'!#REF!</definedName>
    <definedName name="BExTY5T62H651VC86QM4X7E28JVA" localSheetId="6" hidden="1">'[3]AMI P &amp; L'!#REF!</definedName>
    <definedName name="BExTY5T62H651VC86QM4X7E28JVA" localSheetId="1" hidden="1">'[3]AMI P &amp; L'!#REF!</definedName>
    <definedName name="BExTY5T62H651VC86QM4X7E28JVA" localSheetId="12" hidden="1">'[3]AMI P &amp; L'!#REF!</definedName>
    <definedName name="BExTY5T62H651VC86QM4X7E28JVA" localSheetId="4" hidden="1">'[3]AMI P &amp; L'!#REF!</definedName>
    <definedName name="BExTY5T62H651VC86QM4X7E28JVA" localSheetId="13" hidden="1">'[3]AMI P &amp; L'!#REF!</definedName>
    <definedName name="BExTY5T62H651VC86QM4X7E28JVA" localSheetId="18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CNYJOB7B7OI7V27ZVLV1X2D" localSheetId="3" hidden="1">#REF!</definedName>
    <definedName name="BExTZCNYJOB7B7OI7V27ZVLV1X2D" localSheetId="10" hidden="1">#REF!</definedName>
    <definedName name="BExTZCNYJOB7B7OI7V27ZVLV1X2D" localSheetId="9" hidden="1">#REF!</definedName>
    <definedName name="BExTZCNYJOB7B7OI7V27ZVLV1X2D" localSheetId="14" hidden="1">#REF!</definedName>
    <definedName name="BExTZCNYJOB7B7OI7V27ZVLV1X2D" localSheetId="16" hidden="1">#REF!</definedName>
    <definedName name="BExTZCNYJOB7B7OI7V27ZVLV1X2D" localSheetId="5" hidden="1">#REF!</definedName>
    <definedName name="BExTZCNYJOB7B7OI7V27ZVLV1X2D" localSheetId="8" hidden="1">#REF!</definedName>
    <definedName name="BExTZCNYJOB7B7OI7V27ZVLV1X2D" localSheetId="17" hidden="1">#REF!</definedName>
    <definedName name="BExTZCNYJOB7B7OI7V27ZVLV1X2D" localSheetId="6" hidden="1">#REF!</definedName>
    <definedName name="BExTZCNYJOB7B7OI7V27ZVLV1X2D" localSheetId="1" hidden="1">#REF!</definedName>
    <definedName name="BExTZCNYJOB7B7OI7V27ZVLV1X2D" localSheetId="12" hidden="1">#REF!</definedName>
    <definedName name="BExTZCNYJOB7B7OI7V27ZVLV1X2D" localSheetId="4" hidden="1">#REF!</definedName>
    <definedName name="BExTZCNYJOB7B7OI7V27ZVLV1X2D" localSheetId="13" hidden="1">#REF!</definedName>
    <definedName name="BExTZCNYJOB7B7OI7V27ZVLV1X2D" localSheetId="18" hidden="1">#REF!</definedName>
    <definedName name="BExTZCNYJOB7B7OI7V27ZVLV1X2D" hidden="1">#REF!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3" hidden="1">'[3]AMI P &amp; L'!#REF!</definedName>
    <definedName name="BExTZO2596CBZKPI7YNA1QQNPAIJ" localSheetId="10" hidden="1">'[3]AMI P &amp; L'!#REF!</definedName>
    <definedName name="BExTZO2596CBZKPI7YNA1QQNPAIJ" localSheetId="9" hidden="1">'[3]AMI P &amp; L'!#REF!</definedName>
    <definedName name="BExTZO2596CBZKPI7YNA1QQNPAIJ" localSheetId="14" hidden="1">'[3]AMI P &amp; L'!#REF!</definedName>
    <definedName name="BExTZO2596CBZKPI7YNA1QQNPAIJ" localSheetId="16" hidden="1">'[3]AMI P &amp; L'!#REF!</definedName>
    <definedName name="BExTZO2596CBZKPI7YNA1QQNPAIJ" localSheetId="5" hidden="1">'[3]AMI P &amp; L'!#REF!</definedName>
    <definedName name="BExTZO2596CBZKPI7YNA1QQNPAIJ" localSheetId="8" hidden="1">'[3]AMI P &amp; L'!#REF!</definedName>
    <definedName name="BExTZO2596CBZKPI7YNA1QQNPAIJ" localSheetId="17" hidden="1">'[3]AMI P &amp; L'!#REF!</definedName>
    <definedName name="BExTZO2596CBZKPI7YNA1QQNPAIJ" localSheetId="6" hidden="1">'[3]AMI P &amp; L'!#REF!</definedName>
    <definedName name="BExTZO2596CBZKPI7YNA1QQNPAIJ" localSheetId="1" hidden="1">'[3]AMI P &amp; L'!#REF!</definedName>
    <definedName name="BExTZO2596CBZKPI7YNA1QQNPAIJ" localSheetId="12" hidden="1">'[3]AMI P &amp; L'!#REF!</definedName>
    <definedName name="BExTZO2596CBZKPI7YNA1QQNPAIJ" localSheetId="4" hidden="1">'[3]AMI P &amp; L'!#REF!</definedName>
    <definedName name="BExTZO2596CBZKPI7YNA1QQNPAIJ" localSheetId="13" hidden="1">'[3]AMI P &amp; L'!#REF!</definedName>
    <definedName name="BExTZO2596CBZKPI7YNA1QQNPAIJ" localSheetId="18" hidden="1">'[3]AMI P &amp; L'!#REF!</definedName>
    <definedName name="BExTZO2596CBZKPI7YNA1QQNPAIJ" hidden="1">'[3]AMI P &amp; L'!#REF!</definedName>
    <definedName name="BExTZRI5JZ4A251Y611W94RCOSWH" localSheetId="3" hidden="1">#REF!</definedName>
    <definedName name="BExTZRI5JZ4A251Y611W94RCOSWH" localSheetId="10" hidden="1">#REF!</definedName>
    <definedName name="BExTZRI5JZ4A251Y611W94RCOSWH" localSheetId="9" hidden="1">#REF!</definedName>
    <definedName name="BExTZRI5JZ4A251Y611W94RCOSWH" localSheetId="14" hidden="1">#REF!</definedName>
    <definedName name="BExTZRI5JZ4A251Y611W94RCOSWH" localSheetId="16" hidden="1">#REF!</definedName>
    <definedName name="BExTZRI5JZ4A251Y611W94RCOSWH" localSheetId="5" hidden="1">#REF!</definedName>
    <definedName name="BExTZRI5JZ4A251Y611W94RCOSWH" localSheetId="8" hidden="1">#REF!</definedName>
    <definedName name="BExTZRI5JZ4A251Y611W94RCOSWH" localSheetId="17" hidden="1">#REF!</definedName>
    <definedName name="BExTZRI5JZ4A251Y611W94RCOSWH" localSheetId="6" hidden="1">#REF!</definedName>
    <definedName name="BExTZRI5JZ4A251Y611W94RCOSWH" localSheetId="1" hidden="1">#REF!</definedName>
    <definedName name="BExTZRI5JZ4A251Y611W94RCOSWH" localSheetId="12" hidden="1">#REF!</definedName>
    <definedName name="BExTZRI5JZ4A251Y611W94RCOSWH" localSheetId="4" hidden="1">#REF!</definedName>
    <definedName name="BExTZRI5JZ4A251Y611W94RCOSWH" localSheetId="13" hidden="1">#REF!</definedName>
    <definedName name="BExTZRI5JZ4A251Y611W94RCOSWH" localSheetId="18" hidden="1">#REF!</definedName>
    <definedName name="BExTZRI5JZ4A251Y611W94RCOSWH" hidden="1">#REF!</definedName>
    <definedName name="BExTZY8TDV4U7FQL7O10G6VKWKPJ" hidden="1">'[2]Reco Sheet for Fcast'!$F$10:$G$10</definedName>
    <definedName name="BExU02QNT4LT7H9JPUC4FXTLVGZT" localSheetId="3" hidden="1">'[3]AMI P &amp; L'!#REF!</definedName>
    <definedName name="BExU02QNT4LT7H9JPUC4FXTLVGZT" localSheetId="10" hidden="1">'[3]AMI P &amp; L'!#REF!</definedName>
    <definedName name="BExU02QNT4LT7H9JPUC4FXTLVGZT" localSheetId="9" hidden="1">'[3]AMI P &amp; L'!#REF!</definedName>
    <definedName name="BExU02QNT4LT7H9JPUC4FXTLVGZT" localSheetId="14" hidden="1">'[3]AMI P &amp; L'!#REF!</definedName>
    <definedName name="BExU02QNT4LT7H9JPUC4FXTLVGZT" localSheetId="16" hidden="1">'[3]AMI P &amp; L'!#REF!</definedName>
    <definedName name="BExU02QNT4LT7H9JPUC4FXTLVGZT" localSheetId="5" hidden="1">'[3]AMI P &amp; L'!#REF!</definedName>
    <definedName name="BExU02QNT4LT7H9JPUC4FXTLVGZT" localSheetId="8" hidden="1">'[3]AMI P &amp; L'!#REF!</definedName>
    <definedName name="BExU02QNT4LT7H9JPUC4FXTLVGZT" localSheetId="17" hidden="1">'[3]AMI P &amp; L'!#REF!</definedName>
    <definedName name="BExU02QNT4LT7H9JPUC4FXTLVGZT" localSheetId="6" hidden="1">'[3]AMI P &amp; L'!#REF!</definedName>
    <definedName name="BExU02QNT4LT7H9JPUC4FXTLVGZT" localSheetId="1" hidden="1">'[3]AMI P &amp; L'!#REF!</definedName>
    <definedName name="BExU02QNT4LT7H9JPUC4FXTLVGZT" localSheetId="12" hidden="1">'[3]AMI P &amp; L'!#REF!</definedName>
    <definedName name="BExU02QNT4LT7H9JPUC4FXTLVGZT" localSheetId="4" hidden="1">'[3]AMI P &amp; L'!#REF!</definedName>
    <definedName name="BExU02QNT4LT7H9JPUC4FXTLVGZT" localSheetId="13" hidden="1">'[3]AMI P &amp; L'!#REF!</definedName>
    <definedName name="BExU02QNT4LT7H9JPUC4FXTLVGZT" localSheetId="18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GTRJDB0T7KEE27AHPJ1VG21" localSheetId="3" hidden="1">#REF!</definedName>
    <definedName name="BExU0GTRJDB0T7KEE27AHPJ1VG21" localSheetId="10" hidden="1">#REF!</definedName>
    <definedName name="BExU0GTRJDB0T7KEE27AHPJ1VG21" localSheetId="9" hidden="1">#REF!</definedName>
    <definedName name="BExU0GTRJDB0T7KEE27AHPJ1VG21" localSheetId="14" hidden="1">#REF!</definedName>
    <definedName name="BExU0GTRJDB0T7KEE27AHPJ1VG21" localSheetId="16" hidden="1">#REF!</definedName>
    <definedName name="BExU0GTRJDB0T7KEE27AHPJ1VG21" localSheetId="5" hidden="1">#REF!</definedName>
    <definedName name="BExU0GTRJDB0T7KEE27AHPJ1VG21" localSheetId="8" hidden="1">#REF!</definedName>
    <definedName name="BExU0GTRJDB0T7KEE27AHPJ1VG21" localSheetId="17" hidden="1">#REF!</definedName>
    <definedName name="BExU0GTRJDB0T7KEE27AHPJ1VG21" localSheetId="6" hidden="1">#REF!</definedName>
    <definedName name="BExU0GTRJDB0T7KEE27AHPJ1VG21" localSheetId="1" hidden="1">#REF!</definedName>
    <definedName name="BExU0GTRJDB0T7KEE27AHPJ1VG21" localSheetId="12" hidden="1">#REF!</definedName>
    <definedName name="BExU0GTRJDB0T7KEE27AHPJ1VG21" localSheetId="4" hidden="1">#REF!</definedName>
    <definedName name="BExU0GTRJDB0T7KEE27AHPJ1VG21" localSheetId="13" hidden="1">#REF!</definedName>
    <definedName name="BExU0GTRJDB0T7KEE27AHPJ1VG21" localSheetId="18" hidden="1">#REF!</definedName>
    <definedName name="BExU0GTRJDB0T7KEE27AHPJ1VG21" hidden="1">#REF!</definedName>
    <definedName name="BExU0HKTO8WJDQDWRTUK5TETM3HS" hidden="1">'[2]Reco Sheet for Fcast'!$F$15</definedName>
    <definedName name="BExU0HQ4TX5Q172958BE5EAUX5J9" localSheetId="3" hidden="1">#REF!</definedName>
    <definedName name="BExU0HQ4TX5Q172958BE5EAUX5J9" localSheetId="10" hidden="1">#REF!</definedName>
    <definedName name="BExU0HQ4TX5Q172958BE5EAUX5J9" localSheetId="9" hidden="1">#REF!</definedName>
    <definedName name="BExU0HQ4TX5Q172958BE5EAUX5J9" localSheetId="14" hidden="1">#REF!</definedName>
    <definedName name="BExU0HQ4TX5Q172958BE5EAUX5J9" localSheetId="16" hidden="1">#REF!</definedName>
    <definedName name="BExU0HQ4TX5Q172958BE5EAUX5J9" localSheetId="5" hidden="1">#REF!</definedName>
    <definedName name="BExU0HQ4TX5Q172958BE5EAUX5J9" localSheetId="8" hidden="1">#REF!</definedName>
    <definedName name="BExU0HQ4TX5Q172958BE5EAUX5J9" localSheetId="17" hidden="1">#REF!</definedName>
    <definedName name="BExU0HQ4TX5Q172958BE5EAUX5J9" localSheetId="6" hidden="1">#REF!</definedName>
    <definedName name="BExU0HQ4TX5Q172958BE5EAUX5J9" localSheetId="1" hidden="1">#REF!</definedName>
    <definedName name="BExU0HQ4TX5Q172958BE5EAUX5J9" localSheetId="12" hidden="1">#REF!</definedName>
    <definedName name="BExU0HQ4TX5Q172958BE5EAUX5J9" localSheetId="4" hidden="1">#REF!</definedName>
    <definedName name="BExU0HQ4TX5Q172958BE5EAUX5J9" localSheetId="13" hidden="1">#REF!</definedName>
    <definedName name="BExU0HQ4TX5Q172958BE5EAUX5J9" localSheetId="18" hidden="1">#REF!</definedName>
    <definedName name="BExU0HQ4TX5Q172958BE5EAUX5J9" hidden="1">#REF!</definedName>
    <definedName name="BExU0MO3IK2BK6Z03N91DRPAM4ZL" localSheetId="3" hidden="1">'[5]Capital orders'!#REF!</definedName>
    <definedName name="BExU0MO3IK2BK6Z03N91DRPAM4ZL" localSheetId="10" hidden="1">'[5]Capital orders'!#REF!</definedName>
    <definedName name="BExU0MO3IK2BK6Z03N91DRPAM4ZL" localSheetId="9" hidden="1">'[5]Capital orders'!#REF!</definedName>
    <definedName name="BExU0MO3IK2BK6Z03N91DRPAM4ZL" localSheetId="14" hidden="1">'[5]Capital orders'!#REF!</definedName>
    <definedName name="BExU0MO3IK2BK6Z03N91DRPAM4ZL" localSheetId="16" hidden="1">'[5]Capital orders'!#REF!</definedName>
    <definedName name="BExU0MO3IK2BK6Z03N91DRPAM4ZL" localSheetId="5" hidden="1">'[5]Capital orders'!#REF!</definedName>
    <definedName name="BExU0MO3IK2BK6Z03N91DRPAM4ZL" localSheetId="8" hidden="1">'[5]Capital orders'!#REF!</definedName>
    <definedName name="BExU0MO3IK2BK6Z03N91DRPAM4ZL" localSheetId="17" hidden="1">'[5]Capital orders'!#REF!</definedName>
    <definedName name="BExU0MO3IK2BK6Z03N91DRPAM4ZL" localSheetId="6" hidden="1">'[5]Capital orders'!#REF!</definedName>
    <definedName name="BExU0MO3IK2BK6Z03N91DRPAM4ZL" localSheetId="1" hidden="1">'[5]Capital orders'!#REF!</definedName>
    <definedName name="BExU0MO3IK2BK6Z03N91DRPAM4ZL" localSheetId="12" hidden="1">'[5]Capital orders'!#REF!</definedName>
    <definedName name="BExU0MO3IK2BK6Z03N91DRPAM4ZL" localSheetId="4" hidden="1">'[5]Capital orders'!#REF!</definedName>
    <definedName name="BExU0MO3IK2BK6Z03N91DRPAM4ZL" localSheetId="13" hidden="1">'[5]Capital orders'!#REF!</definedName>
    <definedName name="BExU0MO3IK2BK6Z03N91DRPAM4ZL" localSheetId="18" hidden="1">'[5]Capital orders'!#REF!</definedName>
    <definedName name="BExU0MO3IK2BK6Z03N91DRPAM4ZL" hidden="1">'[5]Capital orders'!#REF!</definedName>
    <definedName name="BExU0MTJQPE041ZN7H8UKGV6MZT7" hidden="1">'[2]Reco Sheet for Fcast'!$F$10:$G$10</definedName>
    <definedName name="BExU0V279SQQZ2OOHNLK0LYLXALV" localSheetId="3" hidden="1">#REF!</definedName>
    <definedName name="BExU0V279SQQZ2OOHNLK0LYLXALV" localSheetId="10" hidden="1">#REF!</definedName>
    <definedName name="BExU0V279SQQZ2OOHNLK0LYLXALV" localSheetId="9" hidden="1">#REF!</definedName>
    <definedName name="BExU0V279SQQZ2OOHNLK0LYLXALV" localSheetId="14" hidden="1">#REF!</definedName>
    <definedName name="BExU0V279SQQZ2OOHNLK0LYLXALV" localSheetId="16" hidden="1">#REF!</definedName>
    <definedName name="BExU0V279SQQZ2OOHNLK0LYLXALV" localSheetId="5" hidden="1">#REF!</definedName>
    <definedName name="BExU0V279SQQZ2OOHNLK0LYLXALV" localSheetId="8" hidden="1">#REF!</definedName>
    <definedName name="BExU0V279SQQZ2OOHNLK0LYLXALV" localSheetId="17" hidden="1">#REF!</definedName>
    <definedName name="BExU0V279SQQZ2OOHNLK0LYLXALV" localSheetId="6" hidden="1">#REF!</definedName>
    <definedName name="BExU0V279SQQZ2OOHNLK0LYLXALV" localSheetId="1" hidden="1">#REF!</definedName>
    <definedName name="BExU0V279SQQZ2OOHNLK0LYLXALV" localSheetId="12" hidden="1">#REF!</definedName>
    <definedName name="BExU0V279SQQZ2OOHNLK0LYLXALV" localSheetId="4" hidden="1">#REF!</definedName>
    <definedName name="BExU0V279SQQZ2OOHNLK0LYLXALV" localSheetId="13" hidden="1">#REF!</definedName>
    <definedName name="BExU0V279SQQZ2OOHNLK0LYLXALV" localSheetId="18" hidden="1">#REF!</definedName>
    <definedName name="BExU0V279SQQZ2OOHNLK0LYLXALV" hidden="1">#REF!</definedName>
    <definedName name="BExU0XWRUGFUSOVL9IX14W0517FO" localSheetId="3" hidden="1">'[5]Capital orders'!#REF!</definedName>
    <definedName name="BExU0XWRUGFUSOVL9IX14W0517FO" localSheetId="10" hidden="1">'[5]Capital orders'!#REF!</definedName>
    <definedName name="BExU0XWRUGFUSOVL9IX14W0517FO" localSheetId="9" hidden="1">'[5]Capital orders'!#REF!</definedName>
    <definedName name="BExU0XWRUGFUSOVL9IX14W0517FO" localSheetId="14" hidden="1">'[5]Capital orders'!#REF!</definedName>
    <definedName name="BExU0XWRUGFUSOVL9IX14W0517FO" localSheetId="16" hidden="1">'[5]Capital orders'!#REF!</definedName>
    <definedName name="BExU0XWRUGFUSOVL9IX14W0517FO" localSheetId="5" hidden="1">'[5]Capital orders'!#REF!</definedName>
    <definedName name="BExU0XWRUGFUSOVL9IX14W0517FO" localSheetId="8" hidden="1">'[5]Capital orders'!#REF!</definedName>
    <definedName name="BExU0XWRUGFUSOVL9IX14W0517FO" localSheetId="17" hidden="1">'[5]Capital orders'!#REF!</definedName>
    <definedName name="BExU0XWRUGFUSOVL9IX14W0517FO" localSheetId="6" hidden="1">'[5]Capital orders'!#REF!</definedName>
    <definedName name="BExU0XWRUGFUSOVL9IX14W0517FO" localSheetId="1" hidden="1">'[5]Capital orders'!#REF!</definedName>
    <definedName name="BExU0XWRUGFUSOVL9IX14W0517FO" localSheetId="12" hidden="1">'[5]Capital orders'!#REF!</definedName>
    <definedName name="BExU0XWRUGFUSOVL9IX14W0517FO" localSheetId="4" hidden="1">'[5]Capital orders'!#REF!</definedName>
    <definedName name="BExU0XWRUGFUSOVL9IX14W0517FO" localSheetId="13" hidden="1">'[5]Capital orders'!#REF!</definedName>
    <definedName name="BExU0XWRUGFUSOVL9IX14W0517FO" localSheetId="18" hidden="1">'[5]Capital orders'!#REF!</definedName>
    <definedName name="BExU0XWRUGFUSOVL9IX14W0517FO" hidden="1">'[5]Capital orders'!#REF!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3" hidden="1">'[3]AMI P &amp; L'!#REF!</definedName>
    <definedName name="BExU1IL9AOHFO85BZB6S60DK3N8H" localSheetId="10" hidden="1">'[3]AMI P &amp; L'!#REF!</definedName>
    <definedName name="BExU1IL9AOHFO85BZB6S60DK3N8H" localSheetId="9" hidden="1">'[3]AMI P &amp; L'!#REF!</definedName>
    <definedName name="BExU1IL9AOHFO85BZB6S60DK3N8H" localSheetId="14" hidden="1">'[3]AMI P &amp; L'!#REF!</definedName>
    <definedName name="BExU1IL9AOHFO85BZB6S60DK3N8H" localSheetId="16" hidden="1">'[3]AMI P &amp; L'!#REF!</definedName>
    <definedName name="BExU1IL9AOHFO85BZB6S60DK3N8H" localSheetId="5" hidden="1">'[3]AMI P &amp; L'!#REF!</definedName>
    <definedName name="BExU1IL9AOHFO85BZB6S60DK3N8H" localSheetId="8" hidden="1">'[3]AMI P &amp; L'!#REF!</definedName>
    <definedName name="BExU1IL9AOHFO85BZB6S60DK3N8H" localSheetId="17" hidden="1">'[3]AMI P &amp; L'!#REF!</definedName>
    <definedName name="BExU1IL9AOHFO85BZB6S60DK3N8H" localSheetId="6" hidden="1">'[3]AMI P &amp; L'!#REF!</definedName>
    <definedName name="BExU1IL9AOHFO85BZB6S60DK3N8H" localSheetId="1" hidden="1">'[3]AMI P &amp; L'!#REF!</definedName>
    <definedName name="BExU1IL9AOHFO85BZB6S60DK3N8H" localSheetId="12" hidden="1">'[3]AMI P &amp; L'!#REF!</definedName>
    <definedName name="BExU1IL9AOHFO85BZB6S60DK3N8H" localSheetId="4" hidden="1">'[3]AMI P &amp; L'!#REF!</definedName>
    <definedName name="BExU1IL9AOHFO85BZB6S60DK3N8H" localSheetId="13" hidden="1">'[3]AMI P &amp; L'!#REF!</definedName>
    <definedName name="BExU1IL9AOHFO85BZB6S60DK3N8H" localSheetId="18" hidden="1">'[3]AMI P &amp; L'!#REF!</definedName>
    <definedName name="BExU1IL9AOHFO85BZB6S60DK3N8H" hidden="1">'[3]AMI P &amp; L'!#REF!</definedName>
    <definedName name="BExU1NOPS09CLFZL1O31RAF9BQNQ" localSheetId="3" hidden="1">'[3]AMI P &amp; L'!#REF!</definedName>
    <definedName name="BExU1NOPS09CLFZL1O31RAF9BQNQ" localSheetId="10" hidden="1">'[3]AMI P &amp; L'!#REF!</definedName>
    <definedName name="BExU1NOPS09CLFZL1O31RAF9BQNQ" localSheetId="9" hidden="1">'[3]AMI P &amp; L'!#REF!</definedName>
    <definedName name="BExU1NOPS09CLFZL1O31RAF9BQNQ" localSheetId="14" hidden="1">'[3]AMI P &amp; L'!#REF!</definedName>
    <definedName name="BExU1NOPS09CLFZL1O31RAF9BQNQ" localSheetId="16" hidden="1">'[3]AMI P &amp; L'!#REF!</definedName>
    <definedName name="BExU1NOPS09CLFZL1O31RAF9BQNQ" localSheetId="5" hidden="1">'[3]AMI P &amp; L'!#REF!</definedName>
    <definedName name="BExU1NOPS09CLFZL1O31RAF9BQNQ" localSheetId="8" hidden="1">'[3]AMI P &amp; L'!#REF!</definedName>
    <definedName name="BExU1NOPS09CLFZL1O31RAF9BQNQ" localSheetId="17" hidden="1">'[3]AMI P &amp; L'!#REF!</definedName>
    <definedName name="BExU1NOPS09CLFZL1O31RAF9BQNQ" localSheetId="6" hidden="1">'[3]AMI P &amp; L'!#REF!</definedName>
    <definedName name="BExU1NOPS09CLFZL1O31RAF9BQNQ" localSheetId="1" hidden="1">'[3]AMI P &amp; L'!#REF!</definedName>
    <definedName name="BExU1NOPS09CLFZL1O31RAF9BQNQ" localSheetId="12" hidden="1">'[3]AMI P &amp; L'!#REF!</definedName>
    <definedName name="BExU1NOPS09CLFZL1O31RAF9BQNQ" localSheetId="4" hidden="1">'[3]AMI P &amp; L'!#REF!</definedName>
    <definedName name="BExU1NOPS09CLFZL1O31RAF9BQNQ" localSheetId="13" hidden="1">'[3]AMI P &amp; L'!#REF!</definedName>
    <definedName name="BExU1NOPS09CLFZL1O31RAF9BQNQ" localSheetId="18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3" hidden="1">'[3]AMI P &amp; L'!#REF!</definedName>
    <definedName name="BExU1VRURIWWVJ95O40WA23LMTJD" localSheetId="10" hidden="1">'[3]AMI P &amp; L'!#REF!</definedName>
    <definedName name="BExU1VRURIWWVJ95O40WA23LMTJD" localSheetId="9" hidden="1">'[3]AMI P &amp; L'!#REF!</definedName>
    <definedName name="BExU1VRURIWWVJ95O40WA23LMTJD" localSheetId="14" hidden="1">'[3]AMI P &amp; L'!#REF!</definedName>
    <definedName name="BExU1VRURIWWVJ95O40WA23LMTJD" localSheetId="16" hidden="1">'[3]AMI P &amp; L'!#REF!</definedName>
    <definedName name="BExU1VRURIWWVJ95O40WA23LMTJD" localSheetId="5" hidden="1">'[3]AMI P &amp; L'!#REF!</definedName>
    <definedName name="BExU1VRURIWWVJ95O40WA23LMTJD" localSheetId="8" hidden="1">'[3]AMI P &amp; L'!#REF!</definedName>
    <definedName name="BExU1VRURIWWVJ95O40WA23LMTJD" localSheetId="17" hidden="1">'[3]AMI P &amp; L'!#REF!</definedName>
    <definedName name="BExU1VRURIWWVJ95O40WA23LMTJD" localSheetId="6" hidden="1">'[3]AMI P &amp; L'!#REF!</definedName>
    <definedName name="BExU1VRURIWWVJ95O40WA23LMTJD" localSheetId="1" hidden="1">'[3]AMI P &amp; L'!#REF!</definedName>
    <definedName name="BExU1VRURIWWVJ95O40WA23LMTJD" localSheetId="12" hidden="1">'[3]AMI P &amp; L'!#REF!</definedName>
    <definedName name="BExU1VRURIWWVJ95O40WA23LMTJD" localSheetId="4" hidden="1">'[3]AMI P &amp; L'!#REF!</definedName>
    <definedName name="BExU1VRURIWWVJ95O40WA23LMTJD" localSheetId="13" hidden="1">'[3]AMI P &amp; L'!#REF!</definedName>
    <definedName name="BExU1VRURIWWVJ95O40WA23LMTJD" localSheetId="18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1FMG5EZ3RLMEW3HTVQ1N7XG" localSheetId="3" hidden="1">#REF!</definedName>
    <definedName name="BExU31FMG5EZ3RLMEW3HTVQ1N7XG" localSheetId="10" hidden="1">#REF!</definedName>
    <definedName name="BExU31FMG5EZ3RLMEW3HTVQ1N7XG" localSheetId="9" hidden="1">#REF!</definedName>
    <definedName name="BExU31FMG5EZ3RLMEW3HTVQ1N7XG" localSheetId="14" hidden="1">#REF!</definedName>
    <definedName name="BExU31FMG5EZ3RLMEW3HTVQ1N7XG" localSheetId="16" hidden="1">#REF!</definedName>
    <definedName name="BExU31FMG5EZ3RLMEW3HTVQ1N7XG" localSheetId="5" hidden="1">#REF!</definedName>
    <definedName name="BExU31FMG5EZ3RLMEW3HTVQ1N7XG" localSheetId="8" hidden="1">#REF!</definedName>
    <definedName name="BExU31FMG5EZ3RLMEW3HTVQ1N7XG" localSheetId="17" hidden="1">#REF!</definedName>
    <definedName name="BExU31FMG5EZ3RLMEW3HTVQ1N7XG" localSheetId="6" hidden="1">#REF!</definedName>
    <definedName name="BExU31FMG5EZ3RLMEW3HTVQ1N7XG" localSheetId="1" hidden="1">#REF!</definedName>
    <definedName name="BExU31FMG5EZ3RLMEW3HTVQ1N7XG" localSheetId="12" hidden="1">#REF!</definedName>
    <definedName name="BExU31FMG5EZ3RLMEW3HTVQ1N7XG" localSheetId="4" hidden="1">#REF!</definedName>
    <definedName name="BExU31FMG5EZ3RLMEW3HTVQ1N7XG" localSheetId="13" hidden="1">#REF!</definedName>
    <definedName name="BExU31FMG5EZ3RLMEW3HTVQ1N7XG" localSheetId="18" hidden="1">#REF!</definedName>
    <definedName name="BExU31FMG5EZ3RLMEW3HTVQ1N7XG" hidden="1">#REF!</definedName>
    <definedName name="BExU3B66MCKJFSKT3HL8B5EJGVX0" hidden="1">'[2]Reco Sheet for Fcast'!$G$2</definedName>
    <definedName name="BExU3RYEDSJFAKYWNZXCULXMIK83" hidden="1">'[4]Bud Mth'!$F$11:$G$11</definedName>
    <definedName name="BExU3UNI9NR1RNZR07NSLSZMDOQQ" hidden="1">'[2]Reco Sheet for Fcast'!$I$6:$J$6</definedName>
    <definedName name="BExU401R18N6XKZKL7CNFOZQCM14" hidden="1">'[2]Reco Sheet for Fcast'!$F$10:$G$10</definedName>
    <definedName name="BExU41UI1HPSMTWQ49N53B0N2Y8P" localSheetId="3" hidden="1">#REF!</definedName>
    <definedName name="BExU41UI1HPSMTWQ49N53B0N2Y8P" localSheetId="10" hidden="1">#REF!</definedName>
    <definedName name="BExU41UI1HPSMTWQ49N53B0N2Y8P" localSheetId="9" hidden="1">#REF!</definedName>
    <definedName name="BExU41UI1HPSMTWQ49N53B0N2Y8P" localSheetId="14" hidden="1">#REF!</definedName>
    <definedName name="BExU41UI1HPSMTWQ49N53B0N2Y8P" localSheetId="16" hidden="1">#REF!</definedName>
    <definedName name="BExU41UI1HPSMTWQ49N53B0N2Y8P" localSheetId="5" hidden="1">#REF!</definedName>
    <definedName name="BExU41UI1HPSMTWQ49N53B0N2Y8P" localSheetId="8" hidden="1">#REF!</definedName>
    <definedName name="BExU41UI1HPSMTWQ49N53B0N2Y8P" localSheetId="17" hidden="1">#REF!</definedName>
    <definedName name="BExU41UI1HPSMTWQ49N53B0N2Y8P" localSheetId="6" hidden="1">#REF!</definedName>
    <definedName name="BExU41UI1HPSMTWQ49N53B0N2Y8P" localSheetId="1" hidden="1">#REF!</definedName>
    <definedName name="BExU41UI1HPSMTWQ49N53B0N2Y8P" localSheetId="12" hidden="1">#REF!</definedName>
    <definedName name="BExU41UI1HPSMTWQ49N53B0N2Y8P" localSheetId="4" hidden="1">#REF!</definedName>
    <definedName name="BExU41UI1HPSMTWQ49N53B0N2Y8P" localSheetId="13" hidden="1">#REF!</definedName>
    <definedName name="BExU41UI1HPSMTWQ49N53B0N2Y8P" localSheetId="18" hidden="1">#REF!</definedName>
    <definedName name="BExU41UI1HPSMTWQ49N53B0N2Y8P" hidden="1">#REF!</definedName>
    <definedName name="BExU42QVGY7TK39W1BIN6CDRG2OE" hidden="1">'[2]Reco Sheet for Fcast'!$I$10:$J$10</definedName>
    <definedName name="BExU46CCJ3OAXXF669QU83U8505X" localSheetId="3" hidden="1">#REF!</definedName>
    <definedName name="BExU46CCJ3OAXXF669QU83U8505X" localSheetId="10" hidden="1">#REF!</definedName>
    <definedName name="BExU46CCJ3OAXXF669QU83U8505X" localSheetId="9" hidden="1">#REF!</definedName>
    <definedName name="BExU46CCJ3OAXXF669QU83U8505X" localSheetId="14" hidden="1">#REF!</definedName>
    <definedName name="BExU46CCJ3OAXXF669QU83U8505X" localSheetId="16" hidden="1">#REF!</definedName>
    <definedName name="BExU46CCJ3OAXXF669QU83U8505X" localSheetId="5" hidden="1">#REF!</definedName>
    <definedName name="BExU46CCJ3OAXXF669QU83U8505X" localSheetId="8" hidden="1">#REF!</definedName>
    <definedName name="BExU46CCJ3OAXXF669QU83U8505X" localSheetId="17" hidden="1">#REF!</definedName>
    <definedName name="BExU46CCJ3OAXXF669QU83U8505X" localSheetId="6" hidden="1">#REF!</definedName>
    <definedName name="BExU46CCJ3OAXXF669QU83U8505X" localSheetId="1" hidden="1">#REF!</definedName>
    <definedName name="BExU46CCJ3OAXXF669QU83U8505X" localSheetId="12" hidden="1">#REF!</definedName>
    <definedName name="BExU46CCJ3OAXXF669QU83U8505X" localSheetId="4" hidden="1">#REF!</definedName>
    <definedName name="BExU46CCJ3OAXXF669QU83U8505X" localSheetId="13" hidden="1">#REF!</definedName>
    <definedName name="BExU46CCJ3OAXXF669QU83U8505X" localSheetId="18" hidden="1">#REF!</definedName>
    <definedName name="BExU46CCJ3OAXXF669QU83U8505X" hidden="1">#REF!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3" hidden="1">'[3]AMI P &amp; L'!#REF!</definedName>
    <definedName name="BExU4GDVLPUEWBA4MRYRTQAUNO7B" localSheetId="10" hidden="1">'[3]AMI P &amp; L'!#REF!</definedName>
    <definedName name="BExU4GDVLPUEWBA4MRYRTQAUNO7B" localSheetId="9" hidden="1">'[3]AMI P &amp; L'!#REF!</definedName>
    <definedName name="BExU4GDVLPUEWBA4MRYRTQAUNO7B" localSheetId="14" hidden="1">'[3]AMI P &amp; L'!#REF!</definedName>
    <definedName name="BExU4GDVLPUEWBA4MRYRTQAUNO7B" localSheetId="16" hidden="1">'[3]AMI P &amp; L'!#REF!</definedName>
    <definedName name="BExU4GDVLPUEWBA4MRYRTQAUNO7B" localSheetId="5" hidden="1">'[3]AMI P &amp; L'!#REF!</definedName>
    <definedName name="BExU4GDVLPUEWBA4MRYRTQAUNO7B" localSheetId="8" hidden="1">'[3]AMI P &amp; L'!#REF!</definedName>
    <definedName name="BExU4GDVLPUEWBA4MRYRTQAUNO7B" localSheetId="17" hidden="1">'[3]AMI P &amp; L'!#REF!</definedName>
    <definedName name="BExU4GDVLPUEWBA4MRYRTQAUNO7B" localSheetId="6" hidden="1">'[3]AMI P &amp; L'!#REF!</definedName>
    <definedName name="BExU4GDVLPUEWBA4MRYRTQAUNO7B" localSheetId="1" hidden="1">'[3]AMI P &amp; L'!#REF!</definedName>
    <definedName name="BExU4GDVLPUEWBA4MRYRTQAUNO7B" localSheetId="12" hidden="1">'[3]AMI P &amp; L'!#REF!</definedName>
    <definedName name="BExU4GDVLPUEWBA4MRYRTQAUNO7B" localSheetId="4" hidden="1">'[3]AMI P &amp; L'!#REF!</definedName>
    <definedName name="BExU4GDVLPUEWBA4MRYRTQAUNO7B" localSheetId="13" hidden="1">'[3]AMI P &amp; L'!#REF!</definedName>
    <definedName name="BExU4GDVLPUEWBA4MRYRTQAUNO7B" localSheetId="18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U4T9X5KDP3VK3NW53ZHZR0J" localSheetId="3" hidden="1">#REF!</definedName>
    <definedName name="BExU5U4T9X5KDP3VK3NW53ZHZR0J" localSheetId="10" hidden="1">#REF!</definedName>
    <definedName name="BExU5U4T9X5KDP3VK3NW53ZHZR0J" localSheetId="9" hidden="1">#REF!</definedName>
    <definedName name="BExU5U4T9X5KDP3VK3NW53ZHZR0J" localSheetId="14" hidden="1">#REF!</definedName>
    <definedName name="BExU5U4T9X5KDP3VK3NW53ZHZR0J" localSheetId="16" hidden="1">#REF!</definedName>
    <definedName name="BExU5U4T9X5KDP3VK3NW53ZHZR0J" localSheetId="5" hidden="1">#REF!</definedName>
    <definedName name="BExU5U4T9X5KDP3VK3NW53ZHZR0J" localSheetId="8" hidden="1">#REF!</definedName>
    <definedName name="BExU5U4T9X5KDP3VK3NW53ZHZR0J" localSheetId="17" hidden="1">#REF!</definedName>
    <definedName name="BExU5U4T9X5KDP3VK3NW53ZHZR0J" localSheetId="6" hidden="1">#REF!</definedName>
    <definedName name="BExU5U4T9X5KDP3VK3NW53ZHZR0J" localSheetId="1" hidden="1">#REF!</definedName>
    <definedName name="BExU5U4T9X5KDP3VK3NW53ZHZR0J" localSheetId="12" hidden="1">#REF!</definedName>
    <definedName name="BExU5U4T9X5KDP3VK3NW53ZHZR0J" localSheetId="4" hidden="1">#REF!</definedName>
    <definedName name="BExU5U4T9X5KDP3VK3NW53ZHZR0J" localSheetId="13" hidden="1">#REF!</definedName>
    <definedName name="BExU5U4T9X5KDP3VK3NW53ZHZR0J" localSheetId="18" hidden="1">#REF!</definedName>
    <definedName name="BExU5U4T9X5KDP3VK3NW53ZHZR0J" hidden="1">#REF!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ECYWW93VXVS8TAIJBYECM1V" localSheetId="3" hidden="1">#REF!</definedName>
    <definedName name="BExU6ECYWW93VXVS8TAIJBYECM1V" localSheetId="10" hidden="1">#REF!</definedName>
    <definedName name="BExU6ECYWW93VXVS8TAIJBYECM1V" localSheetId="9" hidden="1">#REF!</definedName>
    <definedName name="BExU6ECYWW93VXVS8TAIJBYECM1V" localSheetId="14" hidden="1">#REF!</definedName>
    <definedName name="BExU6ECYWW93VXVS8TAIJBYECM1V" localSheetId="16" hidden="1">#REF!</definedName>
    <definedName name="BExU6ECYWW93VXVS8TAIJBYECM1V" localSheetId="5" hidden="1">#REF!</definedName>
    <definedName name="BExU6ECYWW93VXVS8TAIJBYECM1V" localSheetId="8" hidden="1">#REF!</definedName>
    <definedName name="BExU6ECYWW93VXVS8TAIJBYECM1V" localSheetId="17" hidden="1">#REF!</definedName>
    <definedName name="BExU6ECYWW93VXVS8TAIJBYECM1V" localSheetId="6" hidden="1">#REF!</definedName>
    <definedName name="BExU6ECYWW93VXVS8TAIJBYECM1V" localSheetId="1" hidden="1">#REF!</definedName>
    <definedName name="BExU6ECYWW93VXVS8TAIJBYECM1V" localSheetId="12" hidden="1">#REF!</definedName>
    <definedName name="BExU6ECYWW93VXVS8TAIJBYECM1V" localSheetId="4" hidden="1">#REF!</definedName>
    <definedName name="BExU6ECYWW93VXVS8TAIJBYECM1V" localSheetId="13" hidden="1">#REF!</definedName>
    <definedName name="BExU6ECYWW93VXVS8TAIJBYECM1V" localSheetId="18" hidden="1">#REF!</definedName>
    <definedName name="BExU6ECYWW93VXVS8TAIJBYECM1V" hidden="1">#REF!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3" hidden="1">#REF!</definedName>
    <definedName name="BExU7ES0XCYMF26C2IBWVI4GIYRC" localSheetId="10" hidden="1">#REF!</definedName>
    <definedName name="BExU7ES0XCYMF26C2IBWVI4GIYRC" localSheetId="9" hidden="1">#REF!</definedName>
    <definedName name="BExU7ES0XCYMF26C2IBWVI4GIYRC" localSheetId="14" hidden="1">#REF!</definedName>
    <definedName name="BExU7ES0XCYMF26C2IBWVI4GIYRC" localSheetId="16" hidden="1">#REF!</definedName>
    <definedName name="BExU7ES0XCYMF26C2IBWVI4GIYRC" localSheetId="5" hidden="1">#REF!</definedName>
    <definedName name="BExU7ES0XCYMF26C2IBWVI4GIYRC" localSheetId="8" hidden="1">#REF!</definedName>
    <definedName name="BExU7ES0XCYMF26C2IBWVI4GIYRC" localSheetId="17" hidden="1">#REF!</definedName>
    <definedName name="BExU7ES0XCYMF26C2IBWVI4GIYRC" localSheetId="6" hidden="1">#REF!</definedName>
    <definedName name="BExU7ES0XCYMF26C2IBWVI4GIYRC" localSheetId="1" hidden="1">#REF!</definedName>
    <definedName name="BExU7ES0XCYMF26C2IBWVI4GIYRC" localSheetId="12" hidden="1">#REF!</definedName>
    <definedName name="BExU7ES0XCYMF26C2IBWVI4GIYRC" localSheetId="4" hidden="1">#REF!</definedName>
    <definedName name="BExU7ES0XCYMF26C2IBWVI4GIYRC" localSheetId="13" hidden="1">#REF!</definedName>
    <definedName name="BExU7ES0XCYMF26C2IBWVI4GIYRC" localSheetId="18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3" hidden="1">'[3]AMI P &amp; L'!#REF!</definedName>
    <definedName name="BExU80I6AE5OU7P7F5V7HWIZBJ4P" localSheetId="10" hidden="1">'[3]AMI P &amp; L'!#REF!</definedName>
    <definedName name="BExU80I6AE5OU7P7F5V7HWIZBJ4P" localSheetId="9" hidden="1">'[3]AMI P &amp; L'!#REF!</definedName>
    <definedName name="BExU80I6AE5OU7P7F5V7HWIZBJ4P" localSheetId="14" hidden="1">'[3]AMI P &amp; L'!#REF!</definedName>
    <definedName name="BExU80I6AE5OU7P7F5V7HWIZBJ4P" localSheetId="16" hidden="1">'[3]AMI P &amp; L'!#REF!</definedName>
    <definedName name="BExU80I6AE5OU7P7F5V7HWIZBJ4P" localSheetId="5" hidden="1">'[3]AMI P &amp; L'!#REF!</definedName>
    <definedName name="BExU80I6AE5OU7P7F5V7HWIZBJ4P" localSheetId="8" hidden="1">'[3]AMI P &amp; L'!#REF!</definedName>
    <definedName name="BExU80I6AE5OU7P7F5V7HWIZBJ4P" localSheetId="17" hidden="1">'[3]AMI P &amp; L'!#REF!</definedName>
    <definedName name="BExU80I6AE5OU7P7F5V7HWIZBJ4P" localSheetId="6" hidden="1">'[3]AMI P &amp; L'!#REF!</definedName>
    <definedName name="BExU80I6AE5OU7P7F5V7HWIZBJ4P" localSheetId="1" hidden="1">'[3]AMI P &amp; L'!#REF!</definedName>
    <definedName name="BExU80I6AE5OU7P7F5V7HWIZBJ4P" localSheetId="12" hidden="1">'[3]AMI P &amp; L'!#REF!</definedName>
    <definedName name="BExU80I6AE5OU7P7F5V7HWIZBJ4P" localSheetId="4" hidden="1">'[3]AMI P &amp; L'!#REF!</definedName>
    <definedName name="BExU80I6AE5OU7P7F5V7HWIZBJ4P" localSheetId="13" hidden="1">'[3]AMI P &amp; L'!#REF!</definedName>
    <definedName name="BExU80I6AE5OU7P7F5V7HWIZBJ4P" localSheetId="18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8ZKKDINBKQPVOBFCFBCNK8RG" localSheetId="3" hidden="1">#REF!</definedName>
    <definedName name="BExU8ZKKDINBKQPVOBFCFBCNK8RG" localSheetId="10" hidden="1">#REF!</definedName>
    <definedName name="BExU8ZKKDINBKQPVOBFCFBCNK8RG" localSheetId="9" hidden="1">#REF!</definedName>
    <definedName name="BExU8ZKKDINBKQPVOBFCFBCNK8RG" localSheetId="14" hidden="1">#REF!</definedName>
    <definedName name="BExU8ZKKDINBKQPVOBFCFBCNK8RG" localSheetId="16" hidden="1">#REF!</definedName>
    <definedName name="BExU8ZKKDINBKQPVOBFCFBCNK8RG" localSheetId="5" hidden="1">#REF!</definedName>
    <definedName name="BExU8ZKKDINBKQPVOBFCFBCNK8RG" localSheetId="8" hidden="1">#REF!</definedName>
    <definedName name="BExU8ZKKDINBKQPVOBFCFBCNK8RG" localSheetId="17" hidden="1">#REF!</definedName>
    <definedName name="BExU8ZKKDINBKQPVOBFCFBCNK8RG" localSheetId="6" hidden="1">#REF!</definedName>
    <definedName name="BExU8ZKKDINBKQPVOBFCFBCNK8RG" localSheetId="1" hidden="1">#REF!</definedName>
    <definedName name="BExU8ZKKDINBKQPVOBFCFBCNK8RG" localSheetId="12" hidden="1">#REF!</definedName>
    <definedName name="BExU8ZKKDINBKQPVOBFCFBCNK8RG" localSheetId="4" hidden="1">#REF!</definedName>
    <definedName name="BExU8ZKKDINBKQPVOBFCFBCNK8RG" localSheetId="13" hidden="1">#REF!</definedName>
    <definedName name="BExU8ZKKDINBKQPVOBFCFBCNK8RG" localSheetId="18" hidden="1">#REF!</definedName>
    <definedName name="BExU8ZKKDINBKQPVOBFCFBCNK8RG" hidden="1">#REF!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08T2BYPVAJVBMXLIDWLL1OE" localSheetId="3" hidden="1">#REF!</definedName>
    <definedName name="BExUB08T2BYPVAJVBMXLIDWLL1OE" localSheetId="10" hidden="1">#REF!</definedName>
    <definedName name="BExUB08T2BYPVAJVBMXLIDWLL1OE" localSheetId="9" hidden="1">#REF!</definedName>
    <definedName name="BExUB08T2BYPVAJVBMXLIDWLL1OE" localSheetId="14" hidden="1">#REF!</definedName>
    <definedName name="BExUB08T2BYPVAJVBMXLIDWLL1OE" localSheetId="16" hidden="1">#REF!</definedName>
    <definedName name="BExUB08T2BYPVAJVBMXLIDWLL1OE" localSheetId="5" hidden="1">#REF!</definedName>
    <definedName name="BExUB08T2BYPVAJVBMXLIDWLL1OE" localSheetId="8" hidden="1">#REF!</definedName>
    <definedName name="BExUB08T2BYPVAJVBMXLIDWLL1OE" localSheetId="17" hidden="1">#REF!</definedName>
    <definedName name="BExUB08T2BYPVAJVBMXLIDWLL1OE" localSheetId="6" hidden="1">#REF!</definedName>
    <definedName name="BExUB08T2BYPVAJVBMXLIDWLL1OE" localSheetId="1" hidden="1">#REF!</definedName>
    <definedName name="BExUB08T2BYPVAJVBMXLIDWLL1OE" localSheetId="12" hidden="1">#REF!</definedName>
    <definedName name="BExUB08T2BYPVAJVBMXLIDWLL1OE" localSheetId="4" hidden="1">#REF!</definedName>
    <definedName name="BExUB08T2BYPVAJVBMXLIDWLL1OE" localSheetId="13" hidden="1">#REF!</definedName>
    <definedName name="BExUB08T2BYPVAJVBMXLIDWLL1OE" localSheetId="18" hidden="1">#REF!</definedName>
    <definedName name="BExUB08T2BYPVAJVBMXLIDWLL1OE" hidden="1">#REF!</definedName>
    <definedName name="BExUB33EK29TFQ0BN3SU5AAHUXYI" hidden="1">'[4]Bud Mth'!$I$9:$J$9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BWBAQDH3CAWZ4R4K50QVAO9Z" localSheetId="3" hidden="1">#REF!</definedName>
    <definedName name="BExUBWBAQDH3CAWZ4R4K50QVAO9Z" localSheetId="10" hidden="1">#REF!</definedName>
    <definedName name="BExUBWBAQDH3CAWZ4R4K50QVAO9Z" localSheetId="9" hidden="1">#REF!</definedName>
    <definedName name="BExUBWBAQDH3CAWZ4R4K50QVAO9Z" localSheetId="14" hidden="1">#REF!</definedName>
    <definedName name="BExUBWBAQDH3CAWZ4R4K50QVAO9Z" localSheetId="16" hidden="1">#REF!</definedName>
    <definedName name="BExUBWBAQDH3CAWZ4R4K50QVAO9Z" localSheetId="5" hidden="1">#REF!</definedName>
    <definedName name="BExUBWBAQDH3CAWZ4R4K50QVAO9Z" localSheetId="8" hidden="1">#REF!</definedName>
    <definedName name="BExUBWBAQDH3CAWZ4R4K50QVAO9Z" localSheetId="17" hidden="1">#REF!</definedName>
    <definedName name="BExUBWBAQDH3CAWZ4R4K50QVAO9Z" localSheetId="6" hidden="1">#REF!</definedName>
    <definedName name="BExUBWBAQDH3CAWZ4R4K50QVAO9Z" localSheetId="1" hidden="1">#REF!</definedName>
    <definedName name="BExUBWBAQDH3CAWZ4R4K50QVAO9Z" localSheetId="12" hidden="1">#REF!</definedName>
    <definedName name="BExUBWBAQDH3CAWZ4R4K50QVAO9Z" localSheetId="4" hidden="1">#REF!</definedName>
    <definedName name="BExUBWBAQDH3CAWZ4R4K50QVAO9Z" localSheetId="13" hidden="1">#REF!</definedName>
    <definedName name="BExUBWBAQDH3CAWZ4R4K50QVAO9Z" localSheetId="18" hidden="1">#REF!</definedName>
    <definedName name="BExUBWBAQDH3CAWZ4R4K50QVAO9Z" hidden="1">#REF!</definedName>
    <definedName name="BExUBWBBDMQYIMES51STJPTYF2KB" localSheetId="3" hidden="1">'[5]Capital orders'!#REF!</definedName>
    <definedName name="BExUBWBBDMQYIMES51STJPTYF2KB" localSheetId="10" hidden="1">'[5]Capital orders'!#REF!</definedName>
    <definedName name="BExUBWBBDMQYIMES51STJPTYF2KB" localSheetId="9" hidden="1">'[5]Capital orders'!#REF!</definedName>
    <definedName name="BExUBWBBDMQYIMES51STJPTYF2KB" localSheetId="14" hidden="1">'[5]Capital orders'!#REF!</definedName>
    <definedName name="BExUBWBBDMQYIMES51STJPTYF2KB" localSheetId="16" hidden="1">'[5]Capital orders'!#REF!</definedName>
    <definedName name="BExUBWBBDMQYIMES51STJPTYF2KB" localSheetId="5" hidden="1">'[5]Capital orders'!#REF!</definedName>
    <definedName name="BExUBWBBDMQYIMES51STJPTYF2KB" localSheetId="8" hidden="1">'[5]Capital orders'!#REF!</definedName>
    <definedName name="BExUBWBBDMQYIMES51STJPTYF2KB" localSheetId="17" hidden="1">'[5]Capital orders'!#REF!</definedName>
    <definedName name="BExUBWBBDMQYIMES51STJPTYF2KB" localSheetId="6" hidden="1">'[5]Capital orders'!#REF!</definedName>
    <definedName name="BExUBWBBDMQYIMES51STJPTYF2KB" localSheetId="1" hidden="1">'[5]Capital orders'!#REF!</definedName>
    <definedName name="BExUBWBBDMQYIMES51STJPTYF2KB" localSheetId="12" hidden="1">'[5]Capital orders'!#REF!</definedName>
    <definedName name="BExUBWBBDMQYIMES51STJPTYF2KB" localSheetId="4" hidden="1">'[5]Capital orders'!#REF!</definedName>
    <definedName name="BExUBWBBDMQYIMES51STJPTYF2KB" localSheetId="13" hidden="1">'[5]Capital orders'!#REF!</definedName>
    <definedName name="BExUBWBBDMQYIMES51STJPTYF2KB" localSheetId="18" hidden="1">'[5]Capital orders'!#REF!</definedName>
    <definedName name="BExUBWBBDMQYIMES51STJPTYF2KB" hidden="1">'[5]Capital orders'!#REF!</definedName>
    <definedName name="BExUC623BDYEODBN0N4DO6PJQ7NU" localSheetId="3" hidden="1">'[3]AMI P &amp; L'!#REF!</definedName>
    <definedName name="BExUC623BDYEODBN0N4DO6PJQ7NU" localSheetId="10" hidden="1">'[3]AMI P &amp; L'!#REF!</definedName>
    <definedName name="BExUC623BDYEODBN0N4DO6PJQ7NU" localSheetId="9" hidden="1">'[3]AMI P &amp; L'!#REF!</definedName>
    <definedName name="BExUC623BDYEODBN0N4DO6PJQ7NU" localSheetId="14" hidden="1">'[3]AMI P &amp; L'!#REF!</definedName>
    <definedName name="BExUC623BDYEODBN0N4DO6PJQ7NU" localSheetId="16" hidden="1">'[3]AMI P &amp; L'!#REF!</definedName>
    <definedName name="BExUC623BDYEODBN0N4DO6PJQ7NU" localSheetId="5" hidden="1">'[3]AMI P &amp; L'!#REF!</definedName>
    <definedName name="BExUC623BDYEODBN0N4DO6PJQ7NU" localSheetId="8" hidden="1">'[3]AMI P &amp; L'!#REF!</definedName>
    <definedName name="BExUC623BDYEODBN0N4DO6PJQ7NU" localSheetId="17" hidden="1">'[3]AMI P &amp; L'!#REF!</definedName>
    <definedName name="BExUC623BDYEODBN0N4DO6PJQ7NU" localSheetId="6" hidden="1">'[3]AMI P &amp; L'!#REF!</definedName>
    <definedName name="BExUC623BDYEODBN0N4DO6PJQ7NU" localSheetId="1" hidden="1">'[3]AMI P &amp; L'!#REF!</definedName>
    <definedName name="BExUC623BDYEODBN0N4DO6PJQ7NU" localSheetId="12" hidden="1">'[3]AMI P &amp; L'!#REF!</definedName>
    <definedName name="BExUC623BDYEODBN0N4DO6PJQ7NU" localSheetId="4" hidden="1">'[3]AMI P &amp; L'!#REF!</definedName>
    <definedName name="BExUC623BDYEODBN0N4DO6PJQ7NU" localSheetId="13" hidden="1">'[3]AMI P &amp; L'!#REF!</definedName>
    <definedName name="BExUC623BDYEODBN0N4DO6PJQ7NU" localSheetId="18" hidden="1">'[3]AMI P &amp; L'!#REF!</definedName>
    <definedName name="BExUC623BDYEODBN0N4DO6PJQ7NU" hidden="1">'[3]AMI P &amp; L'!#REF!</definedName>
    <definedName name="BExUC8G72O2YXWX0KZM5IEBC5NYF" hidden="1">'[4]Bud Mth'!$C$15:$D$29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3" hidden="1">'[3]AMI P &amp; L'!#REF!</definedName>
    <definedName name="BExUDEV0CYVO7Y5IQQBEJ6FUY9S6" localSheetId="10" hidden="1">'[3]AMI P &amp; L'!#REF!</definedName>
    <definedName name="BExUDEV0CYVO7Y5IQQBEJ6FUY9S6" localSheetId="9" hidden="1">'[3]AMI P &amp; L'!#REF!</definedName>
    <definedName name="BExUDEV0CYVO7Y5IQQBEJ6FUY9S6" localSheetId="14" hidden="1">'[3]AMI P &amp; L'!#REF!</definedName>
    <definedName name="BExUDEV0CYVO7Y5IQQBEJ6FUY9S6" localSheetId="16" hidden="1">'[3]AMI P &amp; L'!#REF!</definedName>
    <definedName name="BExUDEV0CYVO7Y5IQQBEJ6FUY9S6" localSheetId="5" hidden="1">'[3]AMI P &amp; L'!#REF!</definedName>
    <definedName name="BExUDEV0CYVO7Y5IQQBEJ6FUY9S6" localSheetId="8" hidden="1">'[3]AMI P &amp; L'!#REF!</definedName>
    <definedName name="BExUDEV0CYVO7Y5IQQBEJ6FUY9S6" localSheetId="17" hidden="1">'[3]AMI P &amp; L'!#REF!</definedName>
    <definedName name="BExUDEV0CYVO7Y5IQQBEJ6FUY9S6" localSheetId="6" hidden="1">'[3]AMI P &amp; L'!#REF!</definedName>
    <definedName name="BExUDEV0CYVO7Y5IQQBEJ6FUY9S6" localSheetId="1" hidden="1">'[3]AMI P &amp; L'!#REF!</definedName>
    <definedName name="BExUDEV0CYVO7Y5IQQBEJ6FUY9S6" localSheetId="12" hidden="1">'[3]AMI P &amp; L'!#REF!</definedName>
    <definedName name="BExUDEV0CYVO7Y5IQQBEJ6FUY9S6" localSheetId="4" hidden="1">'[3]AMI P &amp; L'!#REF!</definedName>
    <definedName name="BExUDEV0CYVO7Y5IQQBEJ6FUY9S6" localSheetId="13" hidden="1">'[3]AMI P &amp; L'!#REF!</definedName>
    <definedName name="BExUDEV0CYVO7Y5IQQBEJ6FUY9S6" localSheetId="18" hidden="1">'[3]AMI P &amp; L'!#REF!</definedName>
    <definedName name="BExUDEV0CYVO7Y5IQQBEJ6FUY9S6" hidden="1">'[3]AMI P &amp; L'!#REF!</definedName>
    <definedName name="BExUDJ7DYJ87DXRZ8X55DX7WPECP" hidden="1">'[4]Bud Mth'!$F$11:$G$11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3" hidden="1">'[3]AMI P &amp; L'!#REF!</definedName>
    <definedName name="BExUEJGX3OQQP5KFRJSRCZ70EI9V" localSheetId="10" hidden="1">'[3]AMI P &amp; L'!#REF!</definedName>
    <definedName name="BExUEJGX3OQQP5KFRJSRCZ70EI9V" localSheetId="9" hidden="1">'[3]AMI P &amp; L'!#REF!</definedName>
    <definedName name="BExUEJGX3OQQP5KFRJSRCZ70EI9V" localSheetId="14" hidden="1">'[3]AMI P &amp; L'!#REF!</definedName>
    <definedName name="BExUEJGX3OQQP5KFRJSRCZ70EI9V" localSheetId="16" hidden="1">'[3]AMI P &amp; L'!#REF!</definedName>
    <definedName name="BExUEJGX3OQQP5KFRJSRCZ70EI9V" localSheetId="5" hidden="1">'[3]AMI P &amp; L'!#REF!</definedName>
    <definedName name="BExUEJGX3OQQP5KFRJSRCZ70EI9V" localSheetId="8" hidden="1">'[3]AMI P &amp; L'!#REF!</definedName>
    <definedName name="BExUEJGX3OQQP5KFRJSRCZ70EI9V" localSheetId="17" hidden="1">'[3]AMI P &amp; L'!#REF!</definedName>
    <definedName name="BExUEJGX3OQQP5KFRJSRCZ70EI9V" localSheetId="6" hidden="1">'[3]AMI P &amp; L'!#REF!</definedName>
    <definedName name="BExUEJGX3OQQP5KFRJSRCZ70EI9V" localSheetId="1" hidden="1">'[3]AMI P &amp; L'!#REF!</definedName>
    <definedName name="BExUEJGX3OQQP5KFRJSRCZ70EI9V" localSheetId="12" hidden="1">'[3]AMI P &amp; L'!#REF!</definedName>
    <definedName name="BExUEJGX3OQQP5KFRJSRCZ70EI9V" localSheetId="4" hidden="1">'[3]AMI P &amp; L'!#REF!</definedName>
    <definedName name="BExUEJGX3OQQP5KFRJSRCZ70EI9V" localSheetId="13" hidden="1">'[3]AMI P &amp; L'!#REF!</definedName>
    <definedName name="BExUEJGX3OQQP5KFRJSRCZ70EI9V" localSheetId="18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RSFF20PCW4U8ETRBU8GKPJ09" localSheetId="3" hidden="1">'[5]Capital orders'!#REF!</definedName>
    <definedName name="BExVRSFF20PCW4U8ETRBU8GKPJ09" localSheetId="10" hidden="1">'[5]Capital orders'!#REF!</definedName>
    <definedName name="BExVRSFF20PCW4U8ETRBU8GKPJ09" localSheetId="9" hidden="1">'[5]Capital orders'!#REF!</definedName>
    <definedName name="BExVRSFF20PCW4U8ETRBU8GKPJ09" localSheetId="14" hidden="1">'[5]Capital orders'!#REF!</definedName>
    <definedName name="BExVRSFF20PCW4U8ETRBU8GKPJ09" localSheetId="16" hidden="1">'[5]Capital orders'!#REF!</definedName>
    <definedName name="BExVRSFF20PCW4U8ETRBU8GKPJ09" localSheetId="5" hidden="1">'[5]Capital orders'!#REF!</definedName>
    <definedName name="BExVRSFF20PCW4U8ETRBU8GKPJ09" localSheetId="8" hidden="1">'[5]Capital orders'!#REF!</definedName>
    <definedName name="BExVRSFF20PCW4U8ETRBU8GKPJ09" localSheetId="17" hidden="1">'[5]Capital orders'!#REF!</definedName>
    <definedName name="BExVRSFF20PCW4U8ETRBU8GKPJ09" localSheetId="6" hidden="1">'[5]Capital orders'!#REF!</definedName>
    <definedName name="BExVRSFF20PCW4U8ETRBU8GKPJ09" localSheetId="1" hidden="1">'[5]Capital orders'!#REF!</definedName>
    <definedName name="BExVRSFF20PCW4U8ETRBU8GKPJ09" localSheetId="12" hidden="1">'[5]Capital orders'!#REF!</definedName>
    <definedName name="BExVRSFF20PCW4U8ETRBU8GKPJ09" localSheetId="4" hidden="1">'[5]Capital orders'!#REF!</definedName>
    <definedName name="BExVRSFF20PCW4U8ETRBU8GKPJ09" localSheetId="13" hidden="1">'[5]Capital orders'!#REF!</definedName>
    <definedName name="BExVRSFF20PCW4U8ETRBU8GKPJ09" localSheetId="18" hidden="1">'[5]Capital orders'!#REF!</definedName>
    <definedName name="BExVRSFF20PCW4U8ETRBU8GKPJ09" hidden="1">'[5]Capital orders'!#REF!</definedName>
    <definedName name="BExVSK5E1T5C3Z7L1TS7KHBIC1EB" hidden="1">'[4]Bud Mth'!$F$8:$G$8</definedName>
    <definedName name="BExVSL787C8E4HFQZ2NVLT35I2XV" hidden="1">'[2]Reco Sheet for Fcast'!$I$10:$J$10</definedName>
    <definedName name="BExVSTFTVV14SFGHQUOJL5SQ5TX9" hidden="1">'[2]Reco Sheet for Fcast'!$G$2</definedName>
    <definedName name="BExVT2QBVD5W0ZHB69JPOCXYAUR3" localSheetId="3" hidden="1">#REF!</definedName>
    <definedName name="BExVT2QBVD5W0ZHB69JPOCXYAUR3" localSheetId="10" hidden="1">#REF!</definedName>
    <definedName name="BExVT2QBVD5W0ZHB69JPOCXYAUR3" localSheetId="9" hidden="1">#REF!</definedName>
    <definedName name="BExVT2QBVD5W0ZHB69JPOCXYAUR3" localSheetId="14" hidden="1">#REF!</definedName>
    <definedName name="BExVT2QBVD5W0ZHB69JPOCXYAUR3" localSheetId="16" hidden="1">#REF!</definedName>
    <definedName name="BExVT2QBVD5W0ZHB69JPOCXYAUR3" localSheetId="5" hidden="1">#REF!</definedName>
    <definedName name="BExVT2QBVD5W0ZHB69JPOCXYAUR3" localSheetId="8" hidden="1">#REF!</definedName>
    <definedName name="BExVT2QBVD5W0ZHB69JPOCXYAUR3" localSheetId="17" hidden="1">#REF!</definedName>
    <definedName name="BExVT2QBVD5W0ZHB69JPOCXYAUR3" localSheetId="6" hidden="1">#REF!</definedName>
    <definedName name="BExVT2QBVD5W0ZHB69JPOCXYAUR3" localSheetId="1" hidden="1">#REF!</definedName>
    <definedName name="BExVT2QBVD5W0ZHB69JPOCXYAUR3" localSheetId="12" hidden="1">#REF!</definedName>
    <definedName name="BExVT2QBVD5W0ZHB69JPOCXYAUR3" localSheetId="4" hidden="1">#REF!</definedName>
    <definedName name="BExVT2QBVD5W0ZHB69JPOCXYAUR3" localSheetId="13" hidden="1">#REF!</definedName>
    <definedName name="BExVT2QBVD5W0ZHB69JPOCXYAUR3" localSheetId="18" hidden="1">#REF!</definedName>
    <definedName name="BExVT2QBVD5W0ZHB69JPOCXYAUR3" hidden="1">#REF!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3" hidden="1">'[3]AMI P &amp; L'!#REF!</definedName>
    <definedName name="BExVTCMDDEDGLUIMUU6BSFHEWTOP" localSheetId="10" hidden="1">'[3]AMI P &amp; L'!#REF!</definedName>
    <definedName name="BExVTCMDDEDGLUIMUU6BSFHEWTOP" localSheetId="9" hidden="1">'[3]AMI P &amp; L'!#REF!</definedName>
    <definedName name="BExVTCMDDEDGLUIMUU6BSFHEWTOP" localSheetId="14" hidden="1">'[3]AMI P &amp; L'!#REF!</definedName>
    <definedName name="BExVTCMDDEDGLUIMUU6BSFHEWTOP" localSheetId="16" hidden="1">'[3]AMI P &amp; L'!#REF!</definedName>
    <definedName name="BExVTCMDDEDGLUIMUU6BSFHEWTOP" localSheetId="5" hidden="1">'[3]AMI P &amp; L'!#REF!</definedName>
    <definedName name="BExVTCMDDEDGLUIMUU6BSFHEWTOP" localSheetId="8" hidden="1">'[3]AMI P &amp; L'!#REF!</definedName>
    <definedName name="BExVTCMDDEDGLUIMUU6BSFHEWTOP" localSheetId="17" hidden="1">'[3]AMI P &amp; L'!#REF!</definedName>
    <definedName name="BExVTCMDDEDGLUIMUU6BSFHEWTOP" localSheetId="6" hidden="1">'[3]AMI P &amp; L'!#REF!</definedName>
    <definedName name="BExVTCMDDEDGLUIMUU6BSFHEWTOP" localSheetId="1" hidden="1">'[3]AMI P &amp; L'!#REF!</definedName>
    <definedName name="BExVTCMDDEDGLUIMUU6BSFHEWTOP" localSheetId="12" hidden="1">'[3]AMI P &amp; L'!#REF!</definedName>
    <definedName name="BExVTCMDDEDGLUIMUU6BSFHEWTOP" localSheetId="4" hidden="1">'[3]AMI P &amp; L'!#REF!</definedName>
    <definedName name="BExVTCMDDEDGLUIMUU6BSFHEWTOP" localSheetId="13" hidden="1">'[3]AMI P &amp; L'!#REF!</definedName>
    <definedName name="BExVTCMDDEDGLUIMUU6BSFHEWTOP" localSheetId="18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ULPY4GSSJVTEJZ6XZ3P43PV" localSheetId="3" hidden="1">#REF!</definedName>
    <definedName name="BExVTULPY4GSSJVTEJZ6XZ3P43PV" localSheetId="10" hidden="1">#REF!</definedName>
    <definedName name="BExVTULPY4GSSJVTEJZ6XZ3P43PV" localSheetId="9" hidden="1">#REF!</definedName>
    <definedName name="BExVTULPY4GSSJVTEJZ6XZ3P43PV" localSheetId="14" hidden="1">#REF!</definedName>
    <definedName name="BExVTULPY4GSSJVTEJZ6XZ3P43PV" localSheetId="16" hidden="1">#REF!</definedName>
    <definedName name="BExVTULPY4GSSJVTEJZ6XZ3P43PV" localSheetId="5" hidden="1">#REF!</definedName>
    <definedName name="BExVTULPY4GSSJVTEJZ6XZ3P43PV" localSheetId="8" hidden="1">#REF!</definedName>
    <definedName name="BExVTULPY4GSSJVTEJZ6XZ3P43PV" localSheetId="17" hidden="1">#REF!</definedName>
    <definedName name="BExVTULPY4GSSJVTEJZ6XZ3P43PV" localSheetId="6" hidden="1">#REF!</definedName>
    <definedName name="BExVTULPY4GSSJVTEJZ6XZ3P43PV" localSheetId="1" hidden="1">#REF!</definedName>
    <definedName name="BExVTULPY4GSSJVTEJZ6XZ3P43PV" localSheetId="12" hidden="1">#REF!</definedName>
    <definedName name="BExVTULPY4GSSJVTEJZ6XZ3P43PV" localSheetId="4" hidden="1">#REF!</definedName>
    <definedName name="BExVTULPY4GSSJVTEJZ6XZ3P43PV" localSheetId="13" hidden="1">#REF!</definedName>
    <definedName name="BExVTULPY4GSSJVTEJZ6XZ3P43PV" localSheetId="18" hidden="1">#REF!</definedName>
    <definedName name="BExVTULPY4GSSJVTEJZ6XZ3P43PV" hidden="1">#REF!</definedName>
    <definedName name="BExVTXLMYR87BC04D1ERALPUFVPG" hidden="1">'[2]Reco Sheet for Fcast'!$F$15</definedName>
    <definedName name="BExVUL9V3H8ZF6Y72LQBBN639YAA" hidden="1">'[2]Reco Sheet for Fcast'!$F$8:$G$8</definedName>
    <definedName name="BExVV4WOJHBCFS30YPAH56TF8XV7" localSheetId="3" hidden="1">#REF!</definedName>
    <definedName name="BExVV4WOJHBCFS30YPAH56TF8XV7" localSheetId="10" hidden="1">#REF!</definedName>
    <definedName name="BExVV4WOJHBCFS30YPAH56TF8XV7" localSheetId="9" hidden="1">#REF!</definedName>
    <definedName name="BExVV4WOJHBCFS30YPAH56TF8XV7" localSheetId="14" hidden="1">#REF!</definedName>
    <definedName name="BExVV4WOJHBCFS30YPAH56TF8XV7" localSheetId="16" hidden="1">#REF!</definedName>
    <definedName name="BExVV4WOJHBCFS30YPAH56TF8XV7" localSheetId="5" hidden="1">#REF!</definedName>
    <definedName name="BExVV4WOJHBCFS30YPAH56TF8XV7" localSheetId="8" hidden="1">#REF!</definedName>
    <definedName name="BExVV4WOJHBCFS30YPAH56TF8XV7" localSheetId="17" hidden="1">#REF!</definedName>
    <definedName name="BExVV4WOJHBCFS30YPAH56TF8XV7" localSheetId="6" hidden="1">#REF!</definedName>
    <definedName name="BExVV4WOJHBCFS30YPAH56TF8XV7" localSheetId="1" hidden="1">#REF!</definedName>
    <definedName name="BExVV4WOJHBCFS30YPAH56TF8XV7" localSheetId="12" hidden="1">#REF!</definedName>
    <definedName name="BExVV4WOJHBCFS30YPAH56TF8XV7" localSheetId="4" hidden="1">#REF!</definedName>
    <definedName name="BExVV4WOJHBCFS30YPAH56TF8XV7" localSheetId="13" hidden="1">#REF!</definedName>
    <definedName name="BExVV4WOJHBCFS30YPAH56TF8XV7" localSheetId="18" hidden="1">#REF!</definedName>
    <definedName name="BExVV4WOJHBCFS30YPAH56TF8XV7" hidden="1">#REF!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JAKR0OH8T15R52V6Z4K8OAI" localSheetId="3" hidden="1">'[5]Capital orders'!#REF!</definedName>
    <definedName name="BExVVJAKR0OH8T15R52V6Z4K8OAI" localSheetId="10" hidden="1">'[5]Capital orders'!#REF!</definedName>
    <definedName name="BExVVJAKR0OH8T15R52V6Z4K8OAI" localSheetId="9" hidden="1">'[5]Capital orders'!#REF!</definedName>
    <definedName name="BExVVJAKR0OH8T15R52V6Z4K8OAI" localSheetId="14" hidden="1">'[5]Capital orders'!#REF!</definedName>
    <definedName name="BExVVJAKR0OH8T15R52V6Z4K8OAI" localSheetId="16" hidden="1">'[5]Capital orders'!#REF!</definedName>
    <definedName name="BExVVJAKR0OH8T15R52V6Z4K8OAI" localSheetId="5" hidden="1">'[5]Capital orders'!#REF!</definedName>
    <definedName name="BExVVJAKR0OH8T15R52V6Z4K8OAI" localSheetId="8" hidden="1">'[5]Capital orders'!#REF!</definedName>
    <definedName name="BExVVJAKR0OH8T15R52V6Z4K8OAI" localSheetId="17" hidden="1">'[5]Capital orders'!#REF!</definedName>
    <definedName name="BExVVJAKR0OH8T15R52V6Z4K8OAI" localSheetId="6" hidden="1">'[5]Capital orders'!#REF!</definedName>
    <definedName name="BExVVJAKR0OH8T15R52V6Z4K8OAI" localSheetId="1" hidden="1">'[5]Capital orders'!#REF!</definedName>
    <definedName name="BExVVJAKR0OH8T15R52V6Z4K8OAI" localSheetId="12" hidden="1">'[5]Capital orders'!#REF!</definedName>
    <definedName name="BExVVJAKR0OH8T15R52V6Z4K8OAI" localSheetId="4" hidden="1">'[5]Capital orders'!#REF!</definedName>
    <definedName name="BExVVJAKR0OH8T15R52V6Z4K8OAI" localSheetId="13" hidden="1">'[5]Capital orders'!#REF!</definedName>
    <definedName name="BExVVJAKR0OH8T15R52V6Z4K8OAI" localSheetId="18" hidden="1">'[5]Capital orders'!#REF!</definedName>
    <definedName name="BExVVJAKR0OH8T15R52V6Z4K8OAI" hidden="1">'[5]Capital orders'!#REF!</definedName>
    <definedName name="BExVVPFO2J7FMSRPD36909HN4BZJ" localSheetId="3" hidden="1">'[3]AMI P &amp; L'!#REF!</definedName>
    <definedName name="BExVVPFO2J7FMSRPD36909HN4BZJ" localSheetId="10" hidden="1">'[3]AMI P &amp; L'!#REF!</definedName>
    <definedName name="BExVVPFO2J7FMSRPD36909HN4BZJ" localSheetId="9" hidden="1">'[3]AMI P &amp; L'!#REF!</definedName>
    <definedName name="BExVVPFO2J7FMSRPD36909HN4BZJ" localSheetId="14" hidden="1">'[3]AMI P &amp; L'!#REF!</definedName>
    <definedName name="BExVVPFO2J7FMSRPD36909HN4BZJ" localSheetId="16" hidden="1">'[3]AMI P &amp; L'!#REF!</definedName>
    <definedName name="BExVVPFO2J7FMSRPD36909HN4BZJ" localSheetId="5" hidden="1">'[3]AMI P &amp; L'!#REF!</definedName>
    <definedName name="BExVVPFO2J7FMSRPD36909HN4BZJ" localSheetId="8" hidden="1">'[3]AMI P &amp; L'!#REF!</definedName>
    <definedName name="BExVVPFO2J7FMSRPD36909HN4BZJ" localSheetId="17" hidden="1">'[3]AMI P &amp; L'!#REF!</definedName>
    <definedName name="BExVVPFO2J7FMSRPD36909HN4BZJ" localSheetId="6" hidden="1">'[3]AMI P &amp; L'!#REF!</definedName>
    <definedName name="BExVVPFO2J7FMSRPD36909HN4BZJ" localSheetId="1" hidden="1">'[3]AMI P &amp; L'!#REF!</definedName>
    <definedName name="BExVVPFO2J7FMSRPD36909HN4BZJ" localSheetId="12" hidden="1">'[3]AMI P &amp; L'!#REF!</definedName>
    <definedName name="BExVVPFO2J7FMSRPD36909HN4BZJ" localSheetId="4" hidden="1">'[3]AMI P &amp; L'!#REF!</definedName>
    <definedName name="BExVVPFO2J7FMSRPD36909HN4BZJ" localSheetId="13" hidden="1">'[3]AMI P &amp; L'!#REF!</definedName>
    <definedName name="BExVVPFO2J7FMSRPD36909HN4BZJ" localSheetId="18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3" hidden="1">'[3]AMI P &amp; L'!#REF!</definedName>
    <definedName name="BExVVQ19TAECID45CS4HXT1RD3AQ" localSheetId="10" hidden="1">'[3]AMI P &amp; L'!#REF!</definedName>
    <definedName name="BExVVQ19TAECID45CS4HXT1RD3AQ" localSheetId="9" hidden="1">'[3]AMI P &amp; L'!#REF!</definedName>
    <definedName name="BExVVQ19TAECID45CS4HXT1RD3AQ" localSheetId="14" hidden="1">'[3]AMI P &amp; L'!#REF!</definedName>
    <definedName name="BExVVQ19TAECID45CS4HXT1RD3AQ" localSheetId="16" hidden="1">'[3]AMI P &amp; L'!#REF!</definedName>
    <definedName name="BExVVQ19TAECID45CS4HXT1RD3AQ" localSheetId="5" hidden="1">'[3]AMI P &amp; L'!#REF!</definedName>
    <definedName name="BExVVQ19TAECID45CS4HXT1RD3AQ" localSheetId="8" hidden="1">'[3]AMI P &amp; L'!#REF!</definedName>
    <definedName name="BExVVQ19TAECID45CS4HXT1RD3AQ" localSheetId="17" hidden="1">'[3]AMI P &amp; L'!#REF!</definedName>
    <definedName name="BExVVQ19TAECID45CS4HXT1RD3AQ" localSheetId="6" hidden="1">'[3]AMI P &amp; L'!#REF!</definedName>
    <definedName name="BExVVQ19TAECID45CS4HXT1RD3AQ" localSheetId="1" hidden="1">'[3]AMI P &amp; L'!#REF!</definedName>
    <definedName name="BExVVQ19TAECID45CS4HXT1RD3AQ" localSheetId="12" hidden="1">'[3]AMI P &amp; L'!#REF!</definedName>
    <definedName name="BExVVQ19TAECID45CS4HXT1RD3AQ" localSheetId="4" hidden="1">'[3]AMI P &amp; L'!#REF!</definedName>
    <definedName name="BExVVQ19TAECID45CS4HXT1RD3AQ" localSheetId="13" hidden="1">'[3]AMI P &amp; L'!#REF!</definedName>
    <definedName name="BExVVQ19TAECID45CS4HXT1RD3AQ" localSheetId="18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H5O60DAWDALWYLP29FXHNYB" localSheetId="3" hidden="1">#REF!</definedName>
    <definedName name="BExVWH5O60DAWDALWYLP29FXHNYB" localSheetId="10" hidden="1">#REF!</definedName>
    <definedName name="BExVWH5O60DAWDALWYLP29FXHNYB" localSheetId="9" hidden="1">#REF!</definedName>
    <definedName name="BExVWH5O60DAWDALWYLP29FXHNYB" localSheetId="14" hidden="1">#REF!</definedName>
    <definedName name="BExVWH5O60DAWDALWYLP29FXHNYB" localSheetId="16" hidden="1">#REF!</definedName>
    <definedName name="BExVWH5O60DAWDALWYLP29FXHNYB" localSheetId="5" hidden="1">#REF!</definedName>
    <definedName name="BExVWH5O60DAWDALWYLP29FXHNYB" localSheetId="8" hidden="1">#REF!</definedName>
    <definedName name="BExVWH5O60DAWDALWYLP29FXHNYB" localSheetId="17" hidden="1">#REF!</definedName>
    <definedName name="BExVWH5O60DAWDALWYLP29FXHNYB" localSheetId="6" hidden="1">#REF!</definedName>
    <definedName name="BExVWH5O60DAWDALWYLP29FXHNYB" localSheetId="1" hidden="1">#REF!</definedName>
    <definedName name="BExVWH5O60DAWDALWYLP29FXHNYB" localSheetId="12" hidden="1">#REF!</definedName>
    <definedName name="BExVWH5O60DAWDALWYLP29FXHNYB" localSheetId="4" hidden="1">#REF!</definedName>
    <definedName name="BExVWH5O60DAWDALWYLP29FXHNYB" localSheetId="13" hidden="1">#REF!</definedName>
    <definedName name="BExVWH5O60DAWDALWYLP29FXHNYB" localSheetId="18" hidden="1">#REF!</definedName>
    <definedName name="BExVWH5O60DAWDALWYLP29FXHNYB" hidden="1">#REF!</definedName>
    <definedName name="BExVWINKCH0V0NUWH363SMXAZE62" hidden="1">'[2]Reco Sheet for Fcast'!$F$6:$G$6</definedName>
    <definedName name="BExVWSZWDVO3AP2D6EDY5H1QYOXC" hidden="1">'[4]Bud Mth'!$F$6:$G$6</definedName>
    <definedName name="BExVWYU8EK669NP172GEIGCTVPPA" hidden="1">'[2]Reco Sheet for Fcast'!$I$8:$J$8</definedName>
    <definedName name="BExVX2VZNPKLDHY7OGN2A2H5HC14" localSheetId="3" hidden="1">#REF!</definedName>
    <definedName name="BExVX2VZNPKLDHY7OGN2A2H5HC14" localSheetId="10" hidden="1">#REF!</definedName>
    <definedName name="BExVX2VZNPKLDHY7OGN2A2H5HC14" localSheetId="9" hidden="1">#REF!</definedName>
    <definedName name="BExVX2VZNPKLDHY7OGN2A2H5HC14" localSheetId="14" hidden="1">#REF!</definedName>
    <definedName name="BExVX2VZNPKLDHY7OGN2A2H5HC14" localSheetId="16" hidden="1">#REF!</definedName>
    <definedName name="BExVX2VZNPKLDHY7OGN2A2H5HC14" localSheetId="5" hidden="1">#REF!</definedName>
    <definedName name="BExVX2VZNPKLDHY7OGN2A2H5HC14" localSheetId="8" hidden="1">#REF!</definedName>
    <definedName name="BExVX2VZNPKLDHY7OGN2A2H5HC14" localSheetId="17" hidden="1">#REF!</definedName>
    <definedName name="BExVX2VZNPKLDHY7OGN2A2H5HC14" localSheetId="6" hidden="1">#REF!</definedName>
    <definedName name="BExVX2VZNPKLDHY7OGN2A2H5HC14" localSheetId="1" hidden="1">#REF!</definedName>
    <definedName name="BExVX2VZNPKLDHY7OGN2A2H5HC14" localSheetId="12" hidden="1">#REF!</definedName>
    <definedName name="BExVX2VZNPKLDHY7OGN2A2H5HC14" localSheetId="4" hidden="1">#REF!</definedName>
    <definedName name="BExVX2VZNPKLDHY7OGN2A2H5HC14" localSheetId="13" hidden="1">#REF!</definedName>
    <definedName name="BExVX2VZNPKLDHY7OGN2A2H5HC14" localSheetId="18" hidden="1">#REF!</definedName>
    <definedName name="BExVX2VZNPKLDHY7OGN2A2H5HC14" hidden="1">#REF!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3" hidden="1">'[3]AMI P &amp; L'!#REF!</definedName>
    <definedName name="BExVXLX2BZ5EF2X6R41BTKRJR1NM" localSheetId="10" hidden="1">'[3]AMI P &amp; L'!#REF!</definedName>
    <definedName name="BExVXLX2BZ5EF2X6R41BTKRJR1NM" localSheetId="9" hidden="1">'[3]AMI P &amp; L'!#REF!</definedName>
    <definedName name="BExVXLX2BZ5EF2X6R41BTKRJR1NM" localSheetId="14" hidden="1">'[3]AMI P &amp; L'!#REF!</definedName>
    <definedName name="BExVXLX2BZ5EF2X6R41BTKRJR1NM" localSheetId="16" hidden="1">'[3]AMI P &amp; L'!#REF!</definedName>
    <definedName name="BExVXLX2BZ5EF2X6R41BTKRJR1NM" localSheetId="5" hidden="1">'[3]AMI P &amp; L'!#REF!</definedName>
    <definedName name="BExVXLX2BZ5EF2X6R41BTKRJR1NM" localSheetId="8" hidden="1">'[3]AMI P &amp; L'!#REF!</definedName>
    <definedName name="BExVXLX2BZ5EF2X6R41BTKRJR1NM" localSheetId="17" hidden="1">'[3]AMI P &amp; L'!#REF!</definedName>
    <definedName name="BExVXLX2BZ5EF2X6R41BTKRJR1NM" localSheetId="6" hidden="1">'[3]AMI P &amp; L'!#REF!</definedName>
    <definedName name="BExVXLX2BZ5EF2X6R41BTKRJR1NM" localSheetId="1" hidden="1">'[3]AMI P &amp; L'!#REF!</definedName>
    <definedName name="BExVXLX2BZ5EF2X6R41BTKRJR1NM" localSheetId="12" hidden="1">'[3]AMI P &amp; L'!#REF!</definedName>
    <definedName name="BExVXLX2BZ5EF2X6R41BTKRJR1NM" localSheetId="4" hidden="1">'[3]AMI P &amp; L'!#REF!</definedName>
    <definedName name="BExVXLX2BZ5EF2X6R41BTKRJR1NM" localSheetId="13" hidden="1">'[3]AMI P &amp; L'!#REF!</definedName>
    <definedName name="BExVXLX2BZ5EF2X6R41BTKRJR1NM" localSheetId="18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3" hidden="1">'[3]AMI P &amp; L'!#REF!</definedName>
    <definedName name="BExVY1SV37DL5YU59HS4IG3VBCP4" localSheetId="10" hidden="1">'[3]AMI P &amp; L'!#REF!</definedName>
    <definedName name="BExVY1SV37DL5YU59HS4IG3VBCP4" localSheetId="9" hidden="1">'[3]AMI P &amp; L'!#REF!</definedName>
    <definedName name="BExVY1SV37DL5YU59HS4IG3VBCP4" localSheetId="14" hidden="1">'[3]AMI P &amp; L'!#REF!</definedName>
    <definedName name="BExVY1SV37DL5YU59HS4IG3VBCP4" localSheetId="16" hidden="1">'[3]AMI P &amp; L'!#REF!</definedName>
    <definedName name="BExVY1SV37DL5YU59HS4IG3VBCP4" localSheetId="5" hidden="1">'[3]AMI P &amp; L'!#REF!</definedName>
    <definedName name="BExVY1SV37DL5YU59HS4IG3VBCP4" localSheetId="8" hidden="1">'[3]AMI P &amp; L'!#REF!</definedName>
    <definedName name="BExVY1SV37DL5YU59HS4IG3VBCP4" localSheetId="17" hidden="1">'[3]AMI P &amp; L'!#REF!</definedName>
    <definedName name="BExVY1SV37DL5YU59HS4IG3VBCP4" localSheetId="6" hidden="1">'[3]AMI P &amp; L'!#REF!</definedName>
    <definedName name="BExVY1SV37DL5YU59HS4IG3VBCP4" localSheetId="1" hidden="1">'[3]AMI P &amp; L'!#REF!</definedName>
    <definedName name="BExVY1SV37DL5YU59HS4IG3VBCP4" localSheetId="12" hidden="1">'[3]AMI P &amp; L'!#REF!</definedName>
    <definedName name="BExVY1SV37DL5YU59HS4IG3VBCP4" localSheetId="4" hidden="1">'[3]AMI P &amp; L'!#REF!</definedName>
    <definedName name="BExVY1SV37DL5YU59HS4IG3VBCP4" localSheetId="13" hidden="1">'[3]AMI P &amp; L'!#REF!</definedName>
    <definedName name="BExVY1SV37DL5YU59HS4IG3VBCP4" localSheetId="18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TYYVCWBF2IES4QCOV0426AZ" localSheetId="3" hidden="1">#REF!</definedName>
    <definedName name="BExVYTYYVCWBF2IES4QCOV0426AZ" localSheetId="10" hidden="1">#REF!</definedName>
    <definedName name="BExVYTYYVCWBF2IES4QCOV0426AZ" localSheetId="9" hidden="1">#REF!</definedName>
    <definedName name="BExVYTYYVCWBF2IES4QCOV0426AZ" localSheetId="14" hidden="1">#REF!</definedName>
    <definedName name="BExVYTYYVCWBF2IES4QCOV0426AZ" localSheetId="16" hidden="1">#REF!</definedName>
    <definedName name="BExVYTYYVCWBF2IES4QCOV0426AZ" localSheetId="5" hidden="1">#REF!</definedName>
    <definedName name="BExVYTYYVCWBF2IES4QCOV0426AZ" localSheetId="8" hidden="1">#REF!</definedName>
    <definedName name="BExVYTYYVCWBF2IES4QCOV0426AZ" localSheetId="17" hidden="1">#REF!</definedName>
    <definedName name="BExVYTYYVCWBF2IES4QCOV0426AZ" localSheetId="6" hidden="1">#REF!</definedName>
    <definedName name="BExVYTYYVCWBF2IES4QCOV0426AZ" localSheetId="1" hidden="1">#REF!</definedName>
    <definedName name="BExVYTYYVCWBF2IES4QCOV0426AZ" localSheetId="12" hidden="1">#REF!</definedName>
    <definedName name="BExVYTYYVCWBF2IES4QCOV0426AZ" localSheetId="4" hidden="1">#REF!</definedName>
    <definedName name="BExVYTYYVCWBF2IES4QCOV0426AZ" localSheetId="13" hidden="1">#REF!</definedName>
    <definedName name="BExVYTYYVCWBF2IES4QCOV0426AZ" localSheetId="18" hidden="1">#REF!</definedName>
    <definedName name="BExVYTYYVCWBF2IES4QCOV0426AZ" hidden="1">#REF!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3" hidden="1">'[3]AMI P &amp; L'!#REF!</definedName>
    <definedName name="BExVZJQVO5LQ0BJH5JEN5NOBIAF6" localSheetId="10" hidden="1">'[3]AMI P &amp; L'!#REF!</definedName>
    <definedName name="BExVZJQVO5LQ0BJH5JEN5NOBIAF6" localSheetId="9" hidden="1">'[3]AMI P &amp; L'!#REF!</definedName>
    <definedName name="BExVZJQVO5LQ0BJH5JEN5NOBIAF6" localSheetId="14" hidden="1">'[3]AMI P &amp; L'!#REF!</definedName>
    <definedName name="BExVZJQVO5LQ0BJH5JEN5NOBIAF6" localSheetId="16" hidden="1">'[3]AMI P &amp; L'!#REF!</definedName>
    <definedName name="BExVZJQVO5LQ0BJH5JEN5NOBIAF6" localSheetId="5" hidden="1">'[3]AMI P &amp; L'!#REF!</definedName>
    <definedName name="BExVZJQVO5LQ0BJH5JEN5NOBIAF6" localSheetId="8" hidden="1">'[3]AMI P &amp; L'!#REF!</definedName>
    <definedName name="BExVZJQVO5LQ0BJH5JEN5NOBIAF6" localSheetId="17" hidden="1">'[3]AMI P &amp; L'!#REF!</definedName>
    <definedName name="BExVZJQVO5LQ0BJH5JEN5NOBIAF6" localSheetId="6" hidden="1">'[3]AMI P &amp; L'!#REF!</definedName>
    <definedName name="BExVZJQVO5LQ0BJH5JEN5NOBIAF6" localSheetId="1" hidden="1">'[3]AMI P &amp; L'!#REF!</definedName>
    <definedName name="BExVZJQVO5LQ0BJH5JEN5NOBIAF6" localSheetId="12" hidden="1">'[3]AMI P &amp; L'!#REF!</definedName>
    <definedName name="BExVZJQVO5LQ0BJH5JEN5NOBIAF6" localSheetId="4" hidden="1">'[3]AMI P &amp; L'!#REF!</definedName>
    <definedName name="BExVZJQVO5LQ0BJH5JEN5NOBIAF6" localSheetId="13" hidden="1">'[3]AMI P &amp; L'!#REF!</definedName>
    <definedName name="BExVZJQVO5LQ0BJH5JEN5NOBIAF6" localSheetId="18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2MMAYD9RIPXIGRXIWU01SWU" localSheetId="3" hidden="1">'[5]Capital orders'!#REF!</definedName>
    <definedName name="BExW02MMAYD9RIPXIGRXIWU01SWU" localSheetId="10" hidden="1">'[5]Capital orders'!#REF!</definedName>
    <definedName name="BExW02MMAYD9RIPXIGRXIWU01SWU" localSheetId="9" hidden="1">'[5]Capital orders'!#REF!</definedName>
    <definedName name="BExW02MMAYD9RIPXIGRXIWU01SWU" localSheetId="14" hidden="1">'[5]Capital orders'!#REF!</definedName>
    <definedName name="BExW02MMAYD9RIPXIGRXIWU01SWU" localSheetId="16" hidden="1">'[5]Capital orders'!#REF!</definedName>
    <definedName name="BExW02MMAYD9RIPXIGRXIWU01SWU" localSheetId="5" hidden="1">'[5]Capital orders'!#REF!</definedName>
    <definedName name="BExW02MMAYD9RIPXIGRXIWU01SWU" localSheetId="8" hidden="1">'[5]Capital orders'!#REF!</definedName>
    <definedName name="BExW02MMAYD9RIPXIGRXIWU01SWU" localSheetId="17" hidden="1">'[5]Capital orders'!#REF!</definedName>
    <definedName name="BExW02MMAYD9RIPXIGRXIWU01SWU" localSheetId="6" hidden="1">'[5]Capital orders'!#REF!</definedName>
    <definedName name="BExW02MMAYD9RIPXIGRXIWU01SWU" localSheetId="1" hidden="1">'[5]Capital orders'!#REF!</definedName>
    <definedName name="BExW02MMAYD9RIPXIGRXIWU01SWU" localSheetId="12" hidden="1">'[5]Capital orders'!#REF!</definedName>
    <definedName name="BExW02MMAYD9RIPXIGRXIWU01SWU" localSheetId="4" hidden="1">'[5]Capital orders'!#REF!</definedName>
    <definedName name="BExW02MMAYD9RIPXIGRXIWU01SWU" localSheetId="13" hidden="1">'[5]Capital orders'!#REF!</definedName>
    <definedName name="BExW02MMAYD9RIPXIGRXIWU01SWU" localSheetId="18" hidden="1">'[5]Capital orders'!#REF!</definedName>
    <definedName name="BExW02MMAYD9RIPXIGRXIWU01SWU" hidden="1">'[5]Capital orders'!#REF!</definedName>
    <definedName name="BExW0386REQRCQCVT9BCX80UPTRY" hidden="1">'[2]Reco Sheet for Fcast'!$K$2</definedName>
    <definedName name="BExW0CIOA9SK0V6OKKWTZOS8F5C5" hidden="1">'[4]Bud Mth'!$I$6:$J$6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D8ARQ40LJ1AAM6R5SHDDYEX" localSheetId="3" hidden="1">#REF!</definedName>
    <definedName name="BExW1D8ARQ40LJ1AAM6R5SHDDYEX" localSheetId="10" hidden="1">#REF!</definedName>
    <definedName name="BExW1D8ARQ40LJ1AAM6R5SHDDYEX" localSheetId="9" hidden="1">#REF!</definedName>
    <definedName name="BExW1D8ARQ40LJ1AAM6R5SHDDYEX" localSheetId="14" hidden="1">#REF!</definedName>
    <definedName name="BExW1D8ARQ40LJ1AAM6R5SHDDYEX" localSheetId="16" hidden="1">#REF!</definedName>
    <definedName name="BExW1D8ARQ40LJ1AAM6R5SHDDYEX" localSheetId="5" hidden="1">#REF!</definedName>
    <definedName name="BExW1D8ARQ40LJ1AAM6R5SHDDYEX" localSheetId="8" hidden="1">#REF!</definedName>
    <definedName name="BExW1D8ARQ40LJ1AAM6R5SHDDYEX" localSheetId="17" hidden="1">#REF!</definedName>
    <definedName name="BExW1D8ARQ40LJ1AAM6R5SHDDYEX" localSheetId="6" hidden="1">#REF!</definedName>
    <definedName name="BExW1D8ARQ40LJ1AAM6R5SHDDYEX" localSheetId="1" hidden="1">#REF!</definedName>
    <definedName name="BExW1D8ARQ40LJ1AAM6R5SHDDYEX" localSheetId="12" hidden="1">#REF!</definedName>
    <definedName name="BExW1D8ARQ40LJ1AAM6R5SHDDYEX" localSheetId="4" hidden="1">#REF!</definedName>
    <definedName name="BExW1D8ARQ40LJ1AAM6R5SHDDYEX" localSheetId="13" hidden="1">#REF!</definedName>
    <definedName name="BExW1D8ARQ40LJ1AAM6R5SHDDYEX" localSheetId="18" hidden="1">#REF!</definedName>
    <definedName name="BExW1D8ARQ40LJ1AAM6R5SHDDYEX" hidden="1">#REF!</definedName>
    <definedName name="BExW1F1220628FOMTW5UAATHRJHK" hidden="1">'[2]Reco Sheet for Fcast'!$F$8:$G$8</definedName>
    <definedName name="BExW1RX03DZ35EAWTOIKB7PS5VV7" localSheetId="3" hidden="1">#REF!</definedName>
    <definedName name="BExW1RX03DZ35EAWTOIKB7PS5VV7" localSheetId="10" hidden="1">#REF!</definedName>
    <definedName name="BExW1RX03DZ35EAWTOIKB7PS5VV7" localSheetId="9" hidden="1">#REF!</definedName>
    <definedName name="BExW1RX03DZ35EAWTOIKB7PS5VV7" localSheetId="14" hidden="1">#REF!</definedName>
    <definedName name="BExW1RX03DZ35EAWTOIKB7PS5VV7" localSheetId="16" hidden="1">#REF!</definedName>
    <definedName name="BExW1RX03DZ35EAWTOIKB7PS5VV7" localSheetId="5" hidden="1">#REF!</definedName>
    <definedName name="BExW1RX03DZ35EAWTOIKB7PS5VV7" localSheetId="8" hidden="1">#REF!</definedName>
    <definedName name="BExW1RX03DZ35EAWTOIKB7PS5VV7" localSheetId="17" hidden="1">#REF!</definedName>
    <definedName name="BExW1RX03DZ35EAWTOIKB7PS5VV7" localSheetId="6" hidden="1">#REF!</definedName>
    <definedName name="BExW1RX03DZ35EAWTOIKB7PS5VV7" localSheetId="1" hidden="1">#REF!</definedName>
    <definedName name="BExW1RX03DZ35EAWTOIKB7PS5VV7" localSheetId="12" hidden="1">#REF!</definedName>
    <definedName name="BExW1RX03DZ35EAWTOIKB7PS5VV7" localSheetId="4" hidden="1">#REF!</definedName>
    <definedName name="BExW1RX03DZ35EAWTOIKB7PS5VV7" localSheetId="13" hidden="1">#REF!</definedName>
    <definedName name="BExW1RX03DZ35EAWTOIKB7PS5VV7" localSheetId="18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X4IJSLQHE9FU2QSU9ICGNU1" localSheetId="3" hidden="1">#REF!</definedName>
    <definedName name="BExW2X4IJSLQHE9FU2QSU9ICGNU1" localSheetId="10" hidden="1">#REF!</definedName>
    <definedName name="BExW2X4IJSLQHE9FU2QSU9ICGNU1" localSheetId="9" hidden="1">#REF!</definedName>
    <definedName name="BExW2X4IJSLQHE9FU2QSU9ICGNU1" localSheetId="14" hidden="1">#REF!</definedName>
    <definedName name="BExW2X4IJSLQHE9FU2QSU9ICGNU1" localSheetId="16" hidden="1">#REF!</definedName>
    <definedName name="BExW2X4IJSLQHE9FU2QSU9ICGNU1" localSheetId="5" hidden="1">#REF!</definedName>
    <definedName name="BExW2X4IJSLQHE9FU2QSU9ICGNU1" localSheetId="8" hidden="1">#REF!</definedName>
    <definedName name="BExW2X4IJSLQHE9FU2QSU9ICGNU1" localSheetId="17" hidden="1">#REF!</definedName>
    <definedName name="BExW2X4IJSLQHE9FU2QSU9ICGNU1" localSheetId="6" hidden="1">#REF!</definedName>
    <definedName name="BExW2X4IJSLQHE9FU2QSU9ICGNU1" localSheetId="1" hidden="1">#REF!</definedName>
    <definedName name="BExW2X4IJSLQHE9FU2QSU9ICGNU1" localSheetId="12" hidden="1">#REF!</definedName>
    <definedName name="BExW2X4IJSLQHE9FU2QSU9ICGNU1" localSheetId="4" hidden="1">#REF!</definedName>
    <definedName name="BExW2X4IJSLQHE9FU2QSU9ICGNU1" localSheetId="13" hidden="1">#REF!</definedName>
    <definedName name="BExW2X4IJSLQHE9FU2QSU9ICGNU1" localSheetId="18" hidden="1">#REF!</definedName>
    <definedName name="BExW2X4IJSLQHE9FU2QSU9ICGNU1" hidden="1">#REF!</definedName>
    <definedName name="BExW2ZITSE40OUTU5LH01FV5JEA3" localSheetId="3" hidden="1">'[3]AMI P &amp; L'!#REF!</definedName>
    <definedName name="BExW2ZITSE40OUTU5LH01FV5JEA3" localSheetId="10" hidden="1">'[3]AMI P &amp; L'!#REF!</definedName>
    <definedName name="BExW2ZITSE40OUTU5LH01FV5JEA3" localSheetId="9" hidden="1">'[3]AMI P &amp; L'!#REF!</definedName>
    <definedName name="BExW2ZITSE40OUTU5LH01FV5JEA3" localSheetId="14" hidden="1">'[3]AMI P &amp; L'!#REF!</definedName>
    <definedName name="BExW2ZITSE40OUTU5LH01FV5JEA3" localSheetId="16" hidden="1">'[3]AMI P &amp; L'!#REF!</definedName>
    <definedName name="BExW2ZITSE40OUTU5LH01FV5JEA3" localSheetId="5" hidden="1">'[3]AMI P &amp; L'!#REF!</definedName>
    <definedName name="BExW2ZITSE40OUTU5LH01FV5JEA3" localSheetId="8" hidden="1">'[3]AMI P &amp; L'!#REF!</definedName>
    <definedName name="BExW2ZITSE40OUTU5LH01FV5JEA3" localSheetId="17" hidden="1">'[3]AMI P &amp; L'!#REF!</definedName>
    <definedName name="BExW2ZITSE40OUTU5LH01FV5JEA3" localSheetId="6" hidden="1">'[3]AMI P &amp; L'!#REF!</definedName>
    <definedName name="BExW2ZITSE40OUTU5LH01FV5JEA3" localSheetId="1" hidden="1">'[3]AMI P &amp; L'!#REF!</definedName>
    <definedName name="BExW2ZITSE40OUTU5LH01FV5JEA3" localSheetId="12" hidden="1">'[3]AMI P &amp; L'!#REF!</definedName>
    <definedName name="BExW2ZITSE40OUTU5LH01FV5JEA3" localSheetId="4" hidden="1">'[3]AMI P &amp; L'!#REF!</definedName>
    <definedName name="BExW2ZITSE40OUTU5LH01FV5JEA3" localSheetId="13" hidden="1">'[3]AMI P &amp; L'!#REF!</definedName>
    <definedName name="BExW2ZITSE40OUTU5LH01FV5JEA3" localSheetId="18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7HW3NMLQEPIHSOP33UGJEC" hidden="1">'[4]Bud Mth'!$E$1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4KVCR3RB81KUPAYDCBUJSBB" localSheetId="3" hidden="1">#REF!</definedName>
    <definedName name="BExW44KVCR3RB81KUPAYDCBUJSBB" localSheetId="10" hidden="1">#REF!</definedName>
    <definedName name="BExW44KVCR3RB81KUPAYDCBUJSBB" localSheetId="9" hidden="1">#REF!</definedName>
    <definedName name="BExW44KVCR3RB81KUPAYDCBUJSBB" localSheetId="14" hidden="1">#REF!</definedName>
    <definedName name="BExW44KVCR3RB81KUPAYDCBUJSBB" localSheetId="16" hidden="1">#REF!</definedName>
    <definedName name="BExW44KVCR3RB81KUPAYDCBUJSBB" localSheetId="5" hidden="1">#REF!</definedName>
    <definedName name="BExW44KVCR3RB81KUPAYDCBUJSBB" localSheetId="8" hidden="1">#REF!</definedName>
    <definedName name="BExW44KVCR3RB81KUPAYDCBUJSBB" localSheetId="17" hidden="1">#REF!</definedName>
    <definedName name="BExW44KVCR3RB81KUPAYDCBUJSBB" localSheetId="6" hidden="1">#REF!</definedName>
    <definedName name="BExW44KVCR3RB81KUPAYDCBUJSBB" localSheetId="1" hidden="1">#REF!</definedName>
    <definedName name="BExW44KVCR3RB81KUPAYDCBUJSBB" localSheetId="12" hidden="1">#REF!</definedName>
    <definedName name="BExW44KVCR3RB81KUPAYDCBUJSBB" localSheetId="4" hidden="1">#REF!</definedName>
    <definedName name="BExW44KVCR3RB81KUPAYDCBUJSBB" localSheetId="13" hidden="1">#REF!</definedName>
    <definedName name="BExW44KVCR3RB81KUPAYDCBUJSBB" localSheetId="18" hidden="1">#REF!</definedName>
    <definedName name="BExW44KVCR3RB81KUPAYDCBUJSBB" hidden="1">#REF!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4ZLNV6FJGQP2WOU4NKG3GNYO" localSheetId="3" hidden="1">#REF!</definedName>
    <definedName name="BExW4ZLNV6FJGQP2WOU4NKG3GNYO" localSheetId="10" hidden="1">#REF!</definedName>
    <definedName name="BExW4ZLNV6FJGQP2WOU4NKG3GNYO" localSheetId="9" hidden="1">#REF!</definedName>
    <definedName name="BExW4ZLNV6FJGQP2WOU4NKG3GNYO" localSheetId="14" hidden="1">#REF!</definedName>
    <definedName name="BExW4ZLNV6FJGQP2WOU4NKG3GNYO" localSheetId="16" hidden="1">#REF!</definedName>
    <definedName name="BExW4ZLNV6FJGQP2WOU4NKG3GNYO" localSheetId="5" hidden="1">#REF!</definedName>
    <definedName name="BExW4ZLNV6FJGQP2WOU4NKG3GNYO" localSheetId="8" hidden="1">#REF!</definedName>
    <definedName name="BExW4ZLNV6FJGQP2WOU4NKG3GNYO" localSheetId="17" hidden="1">#REF!</definedName>
    <definedName name="BExW4ZLNV6FJGQP2WOU4NKG3GNYO" localSheetId="6" hidden="1">#REF!</definedName>
    <definedName name="BExW4ZLNV6FJGQP2WOU4NKG3GNYO" localSheetId="1" hidden="1">#REF!</definedName>
    <definedName name="BExW4ZLNV6FJGQP2WOU4NKG3GNYO" localSheetId="12" hidden="1">#REF!</definedName>
    <definedName name="BExW4ZLNV6FJGQP2WOU4NKG3GNYO" localSheetId="4" hidden="1">#REF!</definedName>
    <definedName name="BExW4ZLNV6FJGQP2WOU4NKG3GNYO" localSheetId="13" hidden="1">#REF!</definedName>
    <definedName name="BExW4ZLNV6FJGQP2WOU4NKG3GNYO" localSheetId="18" hidden="1">#REF!</definedName>
    <definedName name="BExW4ZLNV6FJGQP2WOU4NKG3GNYO" hidden="1">#REF!</definedName>
    <definedName name="BExW57U9T36MHXWXN8J2YD6F0KWK" localSheetId="3" hidden="1">#REF!</definedName>
    <definedName name="BExW57U9T36MHXWXN8J2YD6F0KWK" localSheetId="10" hidden="1">#REF!</definedName>
    <definedName name="BExW57U9T36MHXWXN8J2YD6F0KWK" localSheetId="9" hidden="1">#REF!</definedName>
    <definedName name="BExW57U9T36MHXWXN8J2YD6F0KWK" localSheetId="14" hidden="1">#REF!</definedName>
    <definedName name="BExW57U9T36MHXWXN8J2YD6F0KWK" localSheetId="16" hidden="1">#REF!</definedName>
    <definedName name="BExW57U9T36MHXWXN8J2YD6F0KWK" localSheetId="5" hidden="1">#REF!</definedName>
    <definedName name="BExW57U9T36MHXWXN8J2YD6F0KWK" localSheetId="8" hidden="1">#REF!</definedName>
    <definedName name="BExW57U9T36MHXWXN8J2YD6F0KWK" localSheetId="17" hidden="1">#REF!</definedName>
    <definedName name="BExW57U9T36MHXWXN8J2YD6F0KWK" localSheetId="6" hidden="1">#REF!</definedName>
    <definedName name="BExW57U9T36MHXWXN8J2YD6F0KWK" localSheetId="1" hidden="1">#REF!</definedName>
    <definedName name="BExW57U9T36MHXWXN8J2YD6F0KWK" localSheetId="12" hidden="1">#REF!</definedName>
    <definedName name="BExW57U9T36MHXWXN8J2YD6F0KWK" localSheetId="4" hidden="1">#REF!</definedName>
    <definedName name="BExW57U9T36MHXWXN8J2YD6F0KWK" localSheetId="13" hidden="1">#REF!</definedName>
    <definedName name="BExW57U9T36MHXWXN8J2YD6F0KWK" localSheetId="18" hidden="1">#REF!</definedName>
    <definedName name="BExW57U9T36MHXWXN8J2YD6F0KWK" hidden="1">#REF!</definedName>
    <definedName name="BExW5AZNT6IAZGNF2C879ODHY1B8" hidden="1">'[2]Reco Sheet for Fcast'!$F$11:$G$11</definedName>
    <definedName name="BExW5FMU99PBR9I4QY9LWERMXPCD" hidden="1">'[4]Bud Mth'!$J$2:$K$2</definedName>
    <definedName name="BExW5W49QO947ET3384SKBE3YCX3" localSheetId="3" hidden="1">#REF!</definedName>
    <definedName name="BExW5W49QO947ET3384SKBE3YCX3" localSheetId="10" hidden="1">#REF!</definedName>
    <definedName name="BExW5W49QO947ET3384SKBE3YCX3" localSheetId="9" hidden="1">#REF!</definedName>
    <definedName name="BExW5W49QO947ET3384SKBE3YCX3" localSheetId="14" hidden="1">#REF!</definedName>
    <definedName name="BExW5W49QO947ET3384SKBE3YCX3" localSheetId="16" hidden="1">#REF!</definedName>
    <definedName name="BExW5W49QO947ET3384SKBE3YCX3" localSheetId="5" hidden="1">#REF!</definedName>
    <definedName name="BExW5W49QO947ET3384SKBE3YCX3" localSheetId="8" hidden="1">#REF!</definedName>
    <definedName name="BExW5W49QO947ET3384SKBE3YCX3" localSheetId="17" hidden="1">#REF!</definedName>
    <definedName name="BExW5W49QO947ET3384SKBE3YCX3" localSheetId="6" hidden="1">#REF!</definedName>
    <definedName name="BExW5W49QO947ET3384SKBE3YCX3" localSheetId="1" hidden="1">#REF!</definedName>
    <definedName name="BExW5W49QO947ET3384SKBE3YCX3" localSheetId="12" hidden="1">#REF!</definedName>
    <definedName name="BExW5W49QO947ET3384SKBE3YCX3" localSheetId="4" hidden="1">#REF!</definedName>
    <definedName name="BExW5W49QO947ET3384SKBE3YCX3" localSheetId="13" hidden="1">#REF!</definedName>
    <definedName name="BExW5W49QO947ET3384SKBE3YCX3" localSheetId="18" hidden="1">#REF!</definedName>
    <definedName name="BExW5W49QO947ET3384SKBE3YCX3" hidden="1">#REF!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3" hidden="1">'[3]AMI P &amp; L'!#REF!</definedName>
    <definedName name="BExW66LVVZK656PQY1257QMHP2AY" localSheetId="10" hidden="1">'[3]AMI P &amp; L'!#REF!</definedName>
    <definedName name="BExW66LVVZK656PQY1257QMHP2AY" localSheetId="9" hidden="1">'[3]AMI P &amp; L'!#REF!</definedName>
    <definedName name="BExW66LVVZK656PQY1257QMHP2AY" localSheetId="14" hidden="1">'[3]AMI P &amp; L'!#REF!</definedName>
    <definedName name="BExW66LVVZK656PQY1257QMHP2AY" localSheetId="16" hidden="1">'[3]AMI P &amp; L'!#REF!</definedName>
    <definedName name="BExW66LVVZK656PQY1257QMHP2AY" localSheetId="5" hidden="1">'[3]AMI P &amp; L'!#REF!</definedName>
    <definedName name="BExW66LVVZK656PQY1257QMHP2AY" localSheetId="8" hidden="1">'[3]AMI P &amp; L'!#REF!</definedName>
    <definedName name="BExW66LVVZK656PQY1257QMHP2AY" localSheetId="17" hidden="1">'[3]AMI P &amp; L'!#REF!</definedName>
    <definedName name="BExW66LVVZK656PQY1257QMHP2AY" localSheetId="6" hidden="1">'[3]AMI P &amp; L'!#REF!</definedName>
    <definedName name="BExW66LVVZK656PQY1257QMHP2AY" localSheetId="1" hidden="1">'[3]AMI P &amp; L'!#REF!</definedName>
    <definedName name="BExW66LVVZK656PQY1257QMHP2AY" localSheetId="12" hidden="1">'[3]AMI P &amp; L'!#REF!</definedName>
    <definedName name="BExW66LVVZK656PQY1257QMHP2AY" localSheetId="4" hidden="1">'[3]AMI P &amp; L'!#REF!</definedName>
    <definedName name="BExW66LVVZK656PQY1257QMHP2AY" localSheetId="13" hidden="1">'[3]AMI P &amp; L'!#REF!</definedName>
    <definedName name="BExW66LVVZK656PQY1257QMHP2AY" localSheetId="18" hidden="1">'[3]AMI P &amp; L'!#REF!</definedName>
    <definedName name="BExW66LVVZK656PQY1257QMHP2AY" hidden="1">'[3]AMI P &amp; L'!#REF!</definedName>
    <definedName name="BExW6AY8KWN3C31NX1MZHXBFTSK7" localSheetId="3" hidden="1">#REF!</definedName>
    <definedName name="BExW6AY8KWN3C31NX1MZHXBFTSK7" localSheetId="10" hidden="1">#REF!</definedName>
    <definedName name="BExW6AY8KWN3C31NX1MZHXBFTSK7" localSheetId="9" hidden="1">#REF!</definedName>
    <definedName name="BExW6AY8KWN3C31NX1MZHXBFTSK7" localSheetId="14" hidden="1">#REF!</definedName>
    <definedName name="BExW6AY8KWN3C31NX1MZHXBFTSK7" localSheetId="16" hidden="1">#REF!</definedName>
    <definedName name="BExW6AY8KWN3C31NX1MZHXBFTSK7" localSheetId="5" hidden="1">#REF!</definedName>
    <definedName name="BExW6AY8KWN3C31NX1MZHXBFTSK7" localSheetId="8" hidden="1">#REF!</definedName>
    <definedName name="BExW6AY8KWN3C31NX1MZHXBFTSK7" localSheetId="17" hidden="1">#REF!</definedName>
    <definedName name="BExW6AY8KWN3C31NX1MZHXBFTSK7" localSheetId="6" hidden="1">#REF!</definedName>
    <definedName name="BExW6AY8KWN3C31NX1MZHXBFTSK7" localSheetId="1" hidden="1">#REF!</definedName>
    <definedName name="BExW6AY8KWN3C31NX1MZHXBFTSK7" localSheetId="12" hidden="1">#REF!</definedName>
    <definedName name="BExW6AY8KWN3C31NX1MZHXBFTSK7" localSheetId="4" hidden="1">#REF!</definedName>
    <definedName name="BExW6AY8KWN3C31NX1MZHXBFTSK7" localSheetId="13" hidden="1">#REF!</definedName>
    <definedName name="BExW6AY8KWN3C31NX1MZHXBFTSK7" localSheetId="18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87XKP4YCU38PAK9CUFFZ8FB" localSheetId="3" hidden="1">#REF!</definedName>
    <definedName name="BExW787XKP4YCU38PAK9CUFFZ8FB" localSheetId="10" hidden="1">#REF!</definedName>
    <definedName name="BExW787XKP4YCU38PAK9CUFFZ8FB" localSheetId="9" hidden="1">#REF!</definedName>
    <definedName name="BExW787XKP4YCU38PAK9CUFFZ8FB" localSheetId="14" hidden="1">#REF!</definedName>
    <definedName name="BExW787XKP4YCU38PAK9CUFFZ8FB" localSheetId="16" hidden="1">#REF!</definedName>
    <definedName name="BExW787XKP4YCU38PAK9CUFFZ8FB" localSheetId="5" hidden="1">#REF!</definedName>
    <definedName name="BExW787XKP4YCU38PAK9CUFFZ8FB" localSheetId="8" hidden="1">#REF!</definedName>
    <definedName name="BExW787XKP4YCU38PAK9CUFFZ8FB" localSheetId="17" hidden="1">#REF!</definedName>
    <definedName name="BExW787XKP4YCU38PAK9CUFFZ8FB" localSheetId="6" hidden="1">#REF!</definedName>
    <definedName name="BExW787XKP4YCU38PAK9CUFFZ8FB" localSheetId="1" hidden="1">#REF!</definedName>
    <definedName name="BExW787XKP4YCU38PAK9CUFFZ8FB" localSheetId="12" hidden="1">#REF!</definedName>
    <definedName name="BExW787XKP4YCU38PAK9CUFFZ8FB" localSheetId="4" hidden="1">#REF!</definedName>
    <definedName name="BExW787XKP4YCU38PAK9CUFFZ8FB" localSheetId="13" hidden="1">#REF!</definedName>
    <definedName name="BExW787XKP4YCU38PAK9CUFFZ8FB" localSheetId="18" hidden="1">#REF!</definedName>
    <definedName name="BExW787XKP4YCU38PAK9CUFFZ8FB" hidden="1">#REF!</definedName>
    <definedName name="BExW794A74Z5F2K8LVQLD6VSKXUE" hidden="1">'[2]Reco Sheet for Fcast'!$F$8:$G$8</definedName>
    <definedName name="BExW7H7MHCUHD1MA5VUKYPO21U2I" localSheetId="3" hidden="1">#REF!</definedName>
    <definedName name="BExW7H7MHCUHD1MA5VUKYPO21U2I" localSheetId="10" hidden="1">#REF!</definedName>
    <definedName name="BExW7H7MHCUHD1MA5VUKYPO21U2I" localSheetId="9" hidden="1">#REF!</definedName>
    <definedName name="BExW7H7MHCUHD1MA5VUKYPO21U2I" localSheetId="14" hidden="1">#REF!</definedName>
    <definedName name="BExW7H7MHCUHD1MA5VUKYPO21U2I" localSheetId="16" hidden="1">#REF!</definedName>
    <definedName name="BExW7H7MHCUHD1MA5VUKYPO21U2I" localSheetId="5" hidden="1">#REF!</definedName>
    <definedName name="BExW7H7MHCUHD1MA5VUKYPO21U2I" localSheetId="8" hidden="1">#REF!</definedName>
    <definedName name="BExW7H7MHCUHD1MA5VUKYPO21U2I" localSheetId="17" hidden="1">#REF!</definedName>
    <definedName name="BExW7H7MHCUHD1MA5VUKYPO21U2I" localSheetId="6" hidden="1">#REF!</definedName>
    <definedName name="BExW7H7MHCUHD1MA5VUKYPO21U2I" localSheetId="1" hidden="1">#REF!</definedName>
    <definedName name="BExW7H7MHCUHD1MA5VUKYPO21U2I" localSheetId="12" hidden="1">#REF!</definedName>
    <definedName name="BExW7H7MHCUHD1MA5VUKYPO21U2I" localSheetId="4" hidden="1">#REF!</definedName>
    <definedName name="BExW7H7MHCUHD1MA5VUKYPO21U2I" localSheetId="13" hidden="1">#REF!</definedName>
    <definedName name="BExW7H7MHCUHD1MA5VUKYPO21U2I" localSheetId="18" hidden="1">#REF!</definedName>
    <definedName name="BExW7H7MHCUHD1MA5VUKYPO21U2I" hidden="1">#REF!</definedName>
    <definedName name="BExW7O3S5FIOKIM535S9J7PKA52A" localSheetId="3" hidden="1">#REF!</definedName>
    <definedName name="BExW7O3S5FIOKIM535S9J7PKA52A" localSheetId="10" hidden="1">#REF!</definedName>
    <definedName name="BExW7O3S5FIOKIM535S9J7PKA52A" localSheetId="9" hidden="1">#REF!</definedName>
    <definedName name="BExW7O3S5FIOKIM535S9J7PKA52A" localSheetId="14" hidden="1">#REF!</definedName>
    <definedName name="BExW7O3S5FIOKIM535S9J7PKA52A" localSheetId="16" hidden="1">#REF!</definedName>
    <definedName name="BExW7O3S5FIOKIM535S9J7PKA52A" localSheetId="5" hidden="1">#REF!</definedName>
    <definedName name="BExW7O3S5FIOKIM535S9J7PKA52A" localSheetId="8" hidden="1">#REF!</definedName>
    <definedName name="BExW7O3S5FIOKIM535S9J7PKA52A" localSheetId="17" hidden="1">#REF!</definedName>
    <definedName name="BExW7O3S5FIOKIM535S9J7PKA52A" localSheetId="6" hidden="1">#REF!</definedName>
    <definedName name="BExW7O3S5FIOKIM535S9J7PKA52A" localSheetId="1" hidden="1">#REF!</definedName>
    <definedName name="BExW7O3S5FIOKIM535S9J7PKA52A" localSheetId="12" hidden="1">#REF!</definedName>
    <definedName name="BExW7O3S5FIOKIM535S9J7PKA52A" localSheetId="4" hidden="1">#REF!</definedName>
    <definedName name="BExW7O3S5FIOKIM535S9J7PKA52A" localSheetId="13" hidden="1">#REF!</definedName>
    <definedName name="BExW7O3S5FIOKIM535S9J7PKA52A" localSheetId="18" hidden="1">#REF!</definedName>
    <definedName name="BExW7O3S5FIOKIM535S9J7PKA52A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3" hidden="1">#REF!</definedName>
    <definedName name="BExW8AFIEPGHQDY6PZGJPQ7YFTB1" localSheetId="10" hidden="1">#REF!</definedName>
    <definedName name="BExW8AFIEPGHQDY6PZGJPQ7YFTB1" localSheetId="9" hidden="1">#REF!</definedName>
    <definedName name="BExW8AFIEPGHQDY6PZGJPQ7YFTB1" localSheetId="14" hidden="1">#REF!</definedName>
    <definedName name="BExW8AFIEPGHQDY6PZGJPQ7YFTB1" localSheetId="16" hidden="1">#REF!</definedName>
    <definedName name="BExW8AFIEPGHQDY6PZGJPQ7YFTB1" localSheetId="5" hidden="1">#REF!</definedName>
    <definedName name="BExW8AFIEPGHQDY6PZGJPQ7YFTB1" localSheetId="8" hidden="1">#REF!</definedName>
    <definedName name="BExW8AFIEPGHQDY6PZGJPQ7YFTB1" localSheetId="17" hidden="1">#REF!</definedName>
    <definedName name="BExW8AFIEPGHQDY6PZGJPQ7YFTB1" localSheetId="6" hidden="1">#REF!</definedName>
    <definedName name="BExW8AFIEPGHQDY6PZGJPQ7YFTB1" localSheetId="1" hidden="1">#REF!</definedName>
    <definedName name="BExW8AFIEPGHQDY6PZGJPQ7YFTB1" localSheetId="12" hidden="1">#REF!</definedName>
    <definedName name="BExW8AFIEPGHQDY6PZGJPQ7YFTB1" localSheetId="4" hidden="1">#REF!</definedName>
    <definedName name="BExW8AFIEPGHQDY6PZGJPQ7YFTB1" localSheetId="13" hidden="1">#REF!</definedName>
    <definedName name="BExW8AFIEPGHQDY6PZGJPQ7YFTB1" localSheetId="18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3" hidden="1">'[3]AMI P &amp; L'!#REF!</definedName>
    <definedName name="BExXLDE6PN4ESWT3LXJNQCY94NE4" localSheetId="10" hidden="1">'[3]AMI P &amp; L'!#REF!</definedName>
    <definedName name="BExXLDE6PN4ESWT3LXJNQCY94NE4" localSheetId="9" hidden="1">'[3]AMI P &amp; L'!#REF!</definedName>
    <definedName name="BExXLDE6PN4ESWT3LXJNQCY94NE4" localSheetId="14" hidden="1">'[3]AMI P &amp; L'!#REF!</definedName>
    <definedName name="BExXLDE6PN4ESWT3LXJNQCY94NE4" localSheetId="16" hidden="1">'[3]AMI P &amp; L'!#REF!</definedName>
    <definedName name="BExXLDE6PN4ESWT3LXJNQCY94NE4" localSheetId="5" hidden="1">'[3]AMI P &amp; L'!#REF!</definedName>
    <definedName name="BExXLDE6PN4ESWT3LXJNQCY94NE4" localSheetId="8" hidden="1">'[3]AMI P &amp; L'!#REF!</definedName>
    <definedName name="BExXLDE6PN4ESWT3LXJNQCY94NE4" localSheetId="17" hidden="1">'[3]AMI P &amp; L'!#REF!</definedName>
    <definedName name="BExXLDE6PN4ESWT3LXJNQCY94NE4" localSheetId="6" hidden="1">'[3]AMI P &amp; L'!#REF!</definedName>
    <definedName name="BExXLDE6PN4ESWT3LXJNQCY94NE4" localSheetId="1" hidden="1">'[3]AMI P &amp; L'!#REF!</definedName>
    <definedName name="BExXLDE6PN4ESWT3LXJNQCY94NE4" localSheetId="12" hidden="1">'[3]AMI P &amp; L'!#REF!</definedName>
    <definedName name="BExXLDE6PN4ESWT3LXJNQCY94NE4" localSheetId="4" hidden="1">'[3]AMI P &amp; L'!#REF!</definedName>
    <definedName name="BExXLDE6PN4ESWT3LXJNQCY94NE4" localSheetId="13" hidden="1">'[3]AMI P &amp; L'!#REF!</definedName>
    <definedName name="BExXLDE6PN4ESWT3LXJNQCY94NE4" localSheetId="18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3" hidden="1">'[3]AMI P &amp; L'!#REF!</definedName>
    <definedName name="BExXM065WOLYRYHGHOJE0OOFXA4M" localSheetId="10" hidden="1">'[3]AMI P &amp; L'!#REF!</definedName>
    <definedName name="BExXM065WOLYRYHGHOJE0OOFXA4M" localSheetId="9" hidden="1">'[3]AMI P &amp; L'!#REF!</definedName>
    <definedName name="BExXM065WOLYRYHGHOJE0OOFXA4M" localSheetId="14" hidden="1">'[3]AMI P &amp; L'!#REF!</definedName>
    <definedName name="BExXM065WOLYRYHGHOJE0OOFXA4M" localSheetId="16" hidden="1">'[3]AMI P &amp; L'!#REF!</definedName>
    <definedName name="BExXM065WOLYRYHGHOJE0OOFXA4M" localSheetId="5" hidden="1">'[3]AMI P &amp; L'!#REF!</definedName>
    <definedName name="BExXM065WOLYRYHGHOJE0OOFXA4M" localSheetId="8" hidden="1">'[3]AMI P &amp; L'!#REF!</definedName>
    <definedName name="BExXM065WOLYRYHGHOJE0OOFXA4M" localSheetId="17" hidden="1">'[3]AMI P &amp; L'!#REF!</definedName>
    <definedName name="BExXM065WOLYRYHGHOJE0OOFXA4M" localSheetId="6" hidden="1">'[3]AMI P &amp; L'!#REF!</definedName>
    <definedName name="BExXM065WOLYRYHGHOJE0OOFXA4M" localSheetId="1" hidden="1">'[3]AMI P &amp; L'!#REF!</definedName>
    <definedName name="BExXM065WOLYRYHGHOJE0OOFXA4M" localSheetId="12" hidden="1">'[3]AMI P &amp; L'!#REF!</definedName>
    <definedName name="BExXM065WOLYRYHGHOJE0OOFXA4M" localSheetId="4" hidden="1">'[3]AMI P &amp; L'!#REF!</definedName>
    <definedName name="BExXM065WOLYRYHGHOJE0OOFXA4M" localSheetId="13" hidden="1">'[3]AMI P &amp; L'!#REF!</definedName>
    <definedName name="BExXM065WOLYRYHGHOJE0OOFXA4M" localSheetId="18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MZU5QRXO4VTGHQGYZ1EEOGNS" localSheetId="3" hidden="1">#REF!</definedName>
    <definedName name="BExXMZU5QRXO4VTGHQGYZ1EEOGNS" localSheetId="10" hidden="1">#REF!</definedName>
    <definedName name="BExXMZU5QRXO4VTGHQGYZ1EEOGNS" localSheetId="9" hidden="1">#REF!</definedName>
    <definedName name="BExXMZU5QRXO4VTGHQGYZ1EEOGNS" localSheetId="14" hidden="1">#REF!</definedName>
    <definedName name="BExXMZU5QRXO4VTGHQGYZ1EEOGNS" localSheetId="16" hidden="1">#REF!</definedName>
    <definedName name="BExXMZU5QRXO4VTGHQGYZ1EEOGNS" localSheetId="5" hidden="1">#REF!</definedName>
    <definedName name="BExXMZU5QRXO4VTGHQGYZ1EEOGNS" localSheetId="8" hidden="1">#REF!</definedName>
    <definedName name="BExXMZU5QRXO4VTGHQGYZ1EEOGNS" localSheetId="17" hidden="1">#REF!</definedName>
    <definedName name="BExXMZU5QRXO4VTGHQGYZ1EEOGNS" localSheetId="6" hidden="1">#REF!</definedName>
    <definedName name="BExXMZU5QRXO4VTGHQGYZ1EEOGNS" localSheetId="1" hidden="1">#REF!</definedName>
    <definedName name="BExXMZU5QRXO4VTGHQGYZ1EEOGNS" localSheetId="12" hidden="1">#REF!</definedName>
    <definedName name="BExXMZU5QRXO4VTGHQGYZ1EEOGNS" localSheetId="4" hidden="1">#REF!</definedName>
    <definedName name="BExXMZU5QRXO4VTGHQGYZ1EEOGNS" localSheetId="13" hidden="1">#REF!</definedName>
    <definedName name="BExXMZU5QRXO4VTGHQGYZ1EEOGNS" localSheetId="18" hidden="1">#REF!</definedName>
    <definedName name="BExXMZU5QRXO4VTGHQGYZ1EEOGNS" hidden="1">#REF!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F4F0489IITD5JLD8XFY5JNZ" localSheetId="3" hidden="1">#REF!</definedName>
    <definedName name="BExXNF4F0489IITD5JLD8XFY5JNZ" localSheetId="10" hidden="1">#REF!</definedName>
    <definedName name="BExXNF4F0489IITD5JLD8XFY5JNZ" localSheetId="9" hidden="1">#REF!</definedName>
    <definedName name="BExXNF4F0489IITD5JLD8XFY5JNZ" localSheetId="14" hidden="1">#REF!</definedName>
    <definedName name="BExXNF4F0489IITD5JLD8XFY5JNZ" localSheetId="16" hidden="1">#REF!</definedName>
    <definedName name="BExXNF4F0489IITD5JLD8XFY5JNZ" localSheetId="5" hidden="1">#REF!</definedName>
    <definedName name="BExXNF4F0489IITD5JLD8XFY5JNZ" localSheetId="8" hidden="1">#REF!</definedName>
    <definedName name="BExXNF4F0489IITD5JLD8XFY5JNZ" localSheetId="17" hidden="1">#REF!</definedName>
    <definedName name="BExXNF4F0489IITD5JLD8XFY5JNZ" localSheetId="6" hidden="1">#REF!</definedName>
    <definedName name="BExXNF4F0489IITD5JLD8XFY5JNZ" localSheetId="1" hidden="1">#REF!</definedName>
    <definedName name="BExXNF4F0489IITD5JLD8XFY5JNZ" localSheetId="12" hidden="1">#REF!</definedName>
    <definedName name="BExXNF4F0489IITD5JLD8XFY5JNZ" localSheetId="4" hidden="1">#REF!</definedName>
    <definedName name="BExXNF4F0489IITD5JLD8XFY5JNZ" localSheetId="13" hidden="1">#REF!</definedName>
    <definedName name="BExXNF4F0489IITD5JLD8XFY5JNZ" localSheetId="18" hidden="1">#REF!</definedName>
    <definedName name="BExXNF4F0489IITD5JLD8XFY5JNZ" hidden="1">#REF!</definedName>
    <definedName name="BExXNHDA2WVQBP5BYLKJ40W658I3" localSheetId="3" hidden="1">#REF!</definedName>
    <definedName name="BExXNHDA2WVQBP5BYLKJ40W658I3" localSheetId="10" hidden="1">#REF!</definedName>
    <definedName name="BExXNHDA2WVQBP5BYLKJ40W658I3" localSheetId="9" hidden="1">#REF!</definedName>
    <definedName name="BExXNHDA2WVQBP5BYLKJ40W658I3" localSheetId="14" hidden="1">#REF!</definedName>
    <definedName name="BExXNHDA2WVQBP5BYLKJ40W658I3" localSheetId="16" hidden="1">#REF!</definedName>
    <definedName name="BExXNHDA2WVQBP5BYLKJ40W658I3" localSheetId="5" hidden="1">#REF!</definedName>
    <definedName name="BExXNHDA2WVQBP5BYLKJ40W658I3" localSheetId="8" hidden="1">#REF!</definedName>
    <definedName name="BExXNHDA2WVQBP5BYLKJ40W658I3" localSheetId="17" hidden="1">#REF!</definedName>
    <definedName name="BExXNHDA2WVQBP5BYLKJ40W658I3" localSheetId="6" hidden="1">#REF!</definedName>
    <definedName name="BExXNHDA2WVQBP5BYLKJ40W658I3" localSheetId="1" hidden="1">#REF!</definedName>
    <definedName name="BExXNHDA2WVQBP5BYLKJ40W658I3" localSheetId="12" hidden="1">#REF!</definedName>
    <definedName name="BExXNHDA2WVQBP5BYLKJ40W658I3" localSheetId="4" hidden="1">#REF!</definedName>
    <definedName name="BExXNHDA2WVQBP5BYLKJ40W658I3" localSheetId="13" hidden="1">#REF!</definedName>
    <definedName name="BExXNHDA2WVQBP5BYLKJ40W658I3" localSheetId="18" hidden="1">#REF!</definedName>
    <definedName name="BExXNHDA2WVQBP5BYLKJ40W658I3" hidden="1">#REF!</definedName>
    <definedName name="BExXNPM24UN2PGVL9D1TUBFRIKR4" hidden="1">'[2]Reco Sheet for Fcast'!$F$7:$G$7</definedName>
    <definedName name="BExXNWYB165VO9MHARCL5WLCHWS0" localSheetId="3" hidden="1">'[3]AMI P &amp; L'!#REF!</definedName>
    <definedName name="BExXNWYB165VO9MHARCL5WLCHWS0" localSheetId="10" hidden="1">'[3]AMI P &amp; L'!#REF!</definedName>
    <definedName name="BExXNWYB165VO9MHARCL5WLCHWS0" localSheetId="9" hidden="1">'[3]AMI P &amp; L'!#REF!</definedName>
    <definedName name="BExXNWYB165VO9MHARCL5WLCHWS0" localSheetId="14" hidden="1">'[3]AMI P &amp; L'!#REF!</definedName>
    <definedName name="BExXNWYB165VO9MHARCL5WLCHWS0" localSheetId="16" hidden="1">'[3]AMI P &amp; L'!#REF!</definedName>
    <definedName name="BExXNWYB165VO9MHARCL5WLCHWS0" localSheetId="5" hidden="1">'[3]AMI P &amp; L'!#REF!</definedName>
    <definedName name="BExXNWYB165VO9MHARCL5WLCHWS0" localSheetId="8" hidden="1">'[3]AMI P &amp; L'!#REF!</definedName>
    <definedName name="BExXNWYB165VO9MHARCL5WLCHWS0" localSheetId="17" hidden="1">'[3]AMI P &amp; L'!#REF!</definedName>
    <definedName name="BExXNWYB165VO9MHARCL5WLCHWS0" localSheetId="6" hidden="1">'[3]AMI P &amp; L'!#REF!</definedName>
    <definedName name="BExXNWYB165VO9MHARCL5WLCHWS0" localSheetId="1" hidden="1">'[3]AMI P &amp; L'!#REF!</definedName>
    <definedName name="BExXNWYB165VO9MHARCL5WLCHWS0" localSheetId="12" hidden="1">'[3]AMI P &amp; L'!#REF!</definedName>
    <definedName name="BExXNWYB165VO9MHARCL5WLCHWS0" localSheetId="4" hidden="1">'[3]AMI P &amp; L'!#REF!</definedName>
    <definedName name="BExXNWYB165VO9MHARCL5WLCHWS0" localSheetId="13" hidden="1">'[3]AMI P &amp; L'!#REF!</definedName>
    <definedName name="BExXNWYB165VO9MHARCL5WLCHWS0" localSheetId="18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8N5ROLIUVFKV9AVT4EASFRY" localSheetId="3" hidden="1">'[5]Capital orders'!#REF!</definedName>
    <definedName name="BExXO8N5ROLIUVFKV9AVT4EASFRY" localSheetId="10" hidden="1">'[5]Capital orders'!#REF!</definedName>
    <definedName name="BExXO8N5ROLIUVFKV9AVT4EASFRY" localSheetId="9" hidden="1">'[5]Capital orders'!#REF!</definedName>
    <definedName name="BExXO8N5ROLIUVFKV9AVT4EASFRY" localSheetId="14" hidden="1">'[5]Capital orders'!#REF!</definedName>
    <definedName name="BExXO8N5ROLIUVFKV9AVT4EASFRY" localSheetId="16" hidden="1">'[5]Capital orders'!#REF!</definedName>
    <definedName name="BExXO8N5ROLIUVFKV9AVT4EASFRY" localSheetId="5" hidden="1">'[5]Capital orders'!#REF!</definedName>
    <definedName name="BExXO8N5ROLIUVFKV9AVT4EASFRY" localSheetId="8" hidden="1">'[5]Capital orders'!#REF!</definedName>
    <definedName name="BExXO8N5ROLIUVFKV9AVT4EASFRY" localSheetId="17" hidden="1">'[5]Capital orders'!#REF!</definedName>
    <definedName name="BExXO8N5ROLIUVFKV9AVT4EASFRY" localSheetId="6" hidden="1">'[5]Capital orders'!#REF!</definedName>
    <definedName name="BExXO8N5ROLIUVFKV9AVT4EASFRY" localSheetId="1" hidden="1">'[5]Capital orders'!#REF!</definedName>
    <definedName name="BExXO8N5ROLIUVFKV9AVT4EASFRY" localSheetId="12" hidden="1">'[5]Capital orders'!#REF!</definedName>
    <definedName name="BExXO8N5ROLIUVFKV9AVT4EASFRY" localSheetId="4" hidden="1">'[5]Capital orders'!#REF!</definedName>
    <definedName name="BExXO8N5ROLIUVFKV9AVT4EASFRY" localSheetId="13" hidden="1">'[5]Capital orders'!#REF!</definedName>
    <definedName name="BExXO8N5ROLIUVFKV9AVT4EASFRY" localSheetId="18" hidden="1">'[5]Capital orders'!#REF!</definedName>
    <definedName name="BExXO8N5ROLIUVFKV9AVT4EASFRY" hidden="1">'[5]Capital orders'!#REF!</definedName>
    <definedName name="BExXO9ZLKVJW7SXKGDCUBHF12QR7" localSheetId="3" hidden="1">#REF!</definedName>
    <definedName name="BExXO9ZLKVJW7SXKGDCUBHF12QR7" localSheetId="10" hidden="1">#REF!</definedName>
    <definedName name="BExXO9ZLKVJW7SXKGDCUBHF12QR7" localSheetId="9" hidden="1">#REF!</definedName>
    <definedName name="BExXO9ZLKVJW7SXKGDCUBHF12QR7" localSheetId="14" hidden="1">#REF!</definedName>
    <definedName name="BExXO9ZLKVJW7SXKGDCUBHF12QR7" localSheetId="16" hidden="1">#REF!</definedName>
    <definedName name="BExXO9ZLKVJW7SXKGDCUBHF12QR7" localSheetId="5" hidden="1">#REF!</definedName>
    <definedName name="BExXO9ZLKVJW7SXKGDCUBHF12QR7" localSheetId="8" hidden="1">#REF!</definedName>
    <definedName name="BExXO9ZLKVJW7SXKGDCUBHF12QR7" localSheetId="17" hidden="1">#REF!</definedName>
    <definedName name="BExXO9ZLKVJW7SXKGDCUBHF12QR7" localSheetId="6" hidden="1">#REF!</definedName>
    <definedName name="BExXO9ZLKVJW7SXKGDCUBHF12QR7" localSheetId="1" hidden="1">#REF!</definedName>
    <definedName name="BExXO9ZLKVJW7SXKGDCUBHF12QR7" localSheetId="12" hidden="1">#REF!</definedName>
    <definedName name="BExXO9ZLKVJW7SXKGDCUBHF12QR7" localSheetId="4" hidden="1">#REF!</definedName>
    <definedName name="BExXO9ZLKVJW7SXKGDCUBHF12QR7" localSheetId="13" hidden="1">#REF!</definedName>
    <definedName name="BExXO9ZLKVJW7SXKGDCUBHF12QR7" localSheetId="18" hidden="1">#REF!</definedName>
    <definedName name="BExXO9ZLKVJW7SXKGDCUBHF12QR7" hidden="1">#REF!</definedName>
    <definedName name="BExXOBHOP0WGFHI2Y9AO4L440UVQ" hidden="1">'[2]Reco Sheet for Fcast'!$F$11:$G$11</definedName>
    <definedName name="BExXOHSAD2NSHOLLMZ2JWA4I3I1R" hidden="1">'[2]Reco Sheet for Fcast'!$I$7:$J$7</definedName>
    <definedName name="BExXOKH8LRQ9BNMQSYR3RTWXFPLJ" localSheetId="3" hidden="1">'[5]Capital orders'!#REF!</definedName>
    <definedName name="BExXOKH8LRQ9BNMQSYR3RTWXFPLJ" localSheetId="10" hidden="1">'[5]Capital orders'!#REF!</definedName>
    <definedName name="BExXOKH8LRQ9BNMQSYR3RTWXFPLJ" localSheetId="9" hidden="1">'[5]Capital orders'!#REF!</definedName>
    <definedName name="BExXOKH8LRQ9BNMQSYR3RTWXFPLJ" localSheetId="14" hidden="1">'[5]Capital orders'!#REF!</definedName>
    <definedName name="BExXOKH8LRQ9BNMQSYR3RTWXFPLJ" localSheetId="16" hidden="1">'[5]Capital orders'!#REF!</definedName>
    <definedName name="BExXOKH8LRQ9BNMQSYR3RTWXFPLJ" localSheetId="5" hidden="1">'[5]Capital orders'!#REF!</definedName>
    <definedName name="BExXOKH8LRQ9BNMQSYR3RTWXFPLJ" localSheetId="8" hidden="1">'[5]Capital orders'!#REF!</definedName>
    <definedName name="BExXOKH8LRQ9BNMQSYR3RTWXFPLJ" localSheetId="17" hidden="1">'[5]Capital orders'!#REF!</definedName>
    <definedName name="BExXOKH8LRQ9BNMQSYR3RTWXFPLJ" localSheetId="6" hidden="1">'[5]Capital orders'!#REF!</definedName>
    <definedName name="BExXOKH8LRQ9BNMQSYR3RTWXFPLJ" localSheetId="1" hidden="1">'[5]Capital orders'!#REF!</definedName>
    <definedName name="BExXOKH8LRQ9BNMQSYR3RTWXFPLJ" localSheetId="12" hidden="1">'[5]Capital orders'!#REF!</definedName>
    <definedName name="BExXOKH8LRQ9BNMQSYR3RTWXFPLJ" localSheetId="4" hidden="1">'[5]Capital orders'!#REF!</definedName>
    <definedName name="BExXOKH8LRQ9BNMQSYR3RTWXFPLJ" localSheetId="13" hidden="1">'[5]Capital orders'!#REF!</definedName>
    <definedName name="BExXOKH8LRQ9BNMQSYR3RTWXFPLJ" localSheetId="18" hidden="1">'[5]Capital orders'!#REF!</definedName>
    <definedName name="BExXOKH8LRQ9BNMQSYR3RTWXFPLJ" hidden="1">'[5]Capital orders'!#REF!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LXY0H93MFKJ5WQCZHXQYOUA" localSheetId="3" hidden="1">#REF!</definedName>
    <definedName name="BExXPLXY0H93MFKJ5WQCZHXQYOUA" localSheetId="10" hidden="1">#REF!</definedName>
    <definedName name="BExXPLXY0H93MFKJ5WQCZHXQYOUA" localSheetId="9" hidden="1">#REF!</definedName>
    <definedName name="BExXPLXY0H93MFKJ5WQCZHXQYOUA" localSheetId="14" hidden="1">#REF!</definedName>
    <definedName name="BExXPLXY0H93MFKJ5WQCZHXQYOUA" localSheetId="16" hidden="1">#REF!</definedName>
    <definedName name="BExXPLXY0H93MFKJ5WQCZHXQYOUA" localSheetId="5" hidden="1">#REF!</definedName>
    <definedName name="BExXPLXY0H93MFKJ5WQCZHXQYOUA" localSheetId="8" hidden="1">#REF!</definedName>
    <definedName name="BExXPLXY0H93MFKJ5WQCZHXQYOUA" localSheetId="17" hidden="1">#REF!</definedName>
    <definedName name="BExXPLXY0H93MFKJ5WQCZHXQYOUA" localSheetId="6" hidden="1">#REF!</definedName>
    <definedName name="BExXPLXY0H93MFKJ5WQCZHXQYOUA" localSheetId="1" hidden="1">#REF!</definedName>
    <definedName name="BExXPLXY0H93MFKJ5WQCZHXQYOUA" localSheetId="12" hidden="1">#REF!</definedName>
    <definedName name="BExXPLXY0H93MFKJ5WQCZHXQYOUA" localSheetId="4" hidden="1">#REF!</definedName>
    <definedName name="BExXPLXY0H93MFKJ5WQCZHXQYOUA" localSheetId="13" hidden="1">#REF!</definedName>
    <definedName name="BExXPLXY0H93MFKJ5WQCZHXQYOUA" localSheetId="18" hidden="1">#REF!</definedName>
    <definedName name="BExXPLXY0H93MFKJ5WQCZHXQYOUA" hidden="1">#REF!</definedName>
    <definedName name="BExXPM8PRBF112HYL41356RR1JK1" localSheetId="3" hidden="1">#REF!</definedName>
    <definedName name="BExXPM8PRBF112HYL41356RR1JK1" localSheetId="10" hidden="1">#REF!</definedName>
    <definedName name="BExXPM8PRBF112HYL41356RR1JK1" localSheetId="9" hidden="1">#REF!</definedName>
    <definedName name="BExXPM8PRBF112HYL41356RR1JK1" localSheetId="14" hidden="1">#REF!</definedName>
    <definedName name="BExXPM8PRBF112HYL41356RR1JK1" localSheetId="16" hidden="1">#REF!</definedName>
    <definedName name="BExXPM8PRBF112HYL41356RR1JK1" localSheetId="5" hidden="1">#REF!</definedName>
    <definedName name="BExXPM8PRBF112HYL41356RR1JK1" localSheetId="8" hidden="1">#REF!</definedName>
    <definedName name="BExXPM8PRBF112HYL41356RR1JK1" localSheetId="17" hidden="1">#REF!</definedName>
    <definedName name="BExXPM8PRBF112HYL41356RR1JK1" localSheetId="6" hidden="1">#REF!</definedName>
    <definedName name="BExXPM8PRBF112HYL41356RR1JK1" localSheetId="1" hidden="1">#REF!</definedName>
    <definedName name="BExXPM8PRBF112HYL41356RR1JK1" localSheetId="12" hidden="1">#REF!</definedName>
    <definedName name="BExXPM8PRBF112HYL41356RR1JK1" localSheetId="4" hidden="1">#REF!</definedName>
    <definedName name="BExXPM8PRBF112HYL41356RR1JK1" localSheetId="13" hidden="1">#REF!</definedName>
    <definedName name="BExXPM8PRBF112HYL41356RR1JK1" localSheetId="18" hidden="1">#REF!</definedName>
    <definedName name="BExXPM8PRBF112HYL41356RR1JK1" hidden="1">#REF!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3" hidden="1">'[3]AMI P &amp; L'!#REF!</definedName>
    <definedName name="BExXQH41O5HZAH8BO6HCFY8YC3TU" localSheetId="10" hidden="1">'[3]AMI P &amp; L'!#REF!</definedName>
    <definedName name="BExXQH41O5HZAH8BO6HCFY8YC3TU" localSheetId="9" hidden="1">'[3]AMI P &amp; L'!#REF!</definedName>
    <definedName name="BExXQH41O5HZAH8BO6HCFY8YC3TU" localSheetId="14" hidden="1">'[3]AMI P &amp; L'!#REF!</definedName>
    <definedName name="BExXQH41O5HZAH8BO6HCFY8YC3TU" localSheetId="16" hidden="1">'[3]AMI P &amp; L'!#REF!</definedName>
    <definedName name="BExXQH41O5HZAH8BO6HCFY8YC3TU" localSheetId="5" hidden="1">'[3]AMI P &amp; L'!#REF!</definedName>
    <definedName name="BExXQH41O5HZAH8BO6HCFY8YC3TU" localSheetId="8" hidden="1">'[3]AMI P &amp; L'!#REF!</definedName>
    <definedName name="BExXQH41O5HZAH8BO6HCFY8YC3TU" localSheetId="17" hidden="1">'[3]AMI P &amp; L'!#REF!</definedName>
    <definedName name="BExXQH41O5HZAH8BO6HCFY8YC3TU" localSheetId="6" hidden="1">'[3]AMI P &amp; L'!#REF!</definedName>
    <definedName name="BExXQH41O5HZAH8BO6HCFY8YC3TU" localSheetId="1" hidden="1">'[3]AMI P &amp; L'!#REF!</definedName>
    <definedName name="BExXQH41O5HZAH8BO6HCFY8YC3TU" localSheetId="12" hidden="1">'[3]AMI P &amp; L'!#REF!</definedName>
    <definedName name="BExXQH41O5HZAH8BO6HCFY8YC3TU" localSheetId="4" hidden="1">'[3]AMI P &amp; L'!#REF!</definedName>
    <definedName name="BExXQH41O5HZAH8BO6HCFY8YC3TU" localSheetId="13" hidden="1">'[3]AMI P &amp; L'!#REF!</definedName>
    <definedName name="BExXQH41O5HZAH8BO6HCFY8YC3TU" localSheetId="18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R0550UX7PZCHV6RMVWU8PH7" hidden="1">'[4]Bud Mth'!$E$1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BTWU29UW9CQTYEG4QFPE3VY" localSheetId="3" hidden="1">#REF!</definedName>
    <definedName name="BExXRBTWU29UW9CQTYEG4QFPE3VY" localSheetId="10" hidden="1">#REF!</definedName>
    <definedName name="BExXRBTWU29UW9CQTYEG4QFPE3VY" localSheetId="9" hidden="1">#REF!</definedName>
    <definedName name="BExXRBTWU29UW9CQTYEG4QFPE3VY" localSheetId="14" hidden="1">#REF!</definedName>
    <definedName name="BExXRBTWU29UW9CQTYEG4QFPE3VY" localSheetId="16" hidden="1">#REF!</definedName>
    <definedName name="BExXRBTWU29UW9CQTYEG4QFPE3VY" localSheetId="5" hidden="1">#REF!</definedName>
    <definedName name="BExXRBTWU29UW9CQTYEG4QFPE3VY" localSheetId="8" hidden="1">#REF!</definedName>
    <definedName name="BExXRBTWU29UW9CQTYEG4QFPE3VY" localSheetId="17" hidden="1">#REF!</definedName>
    <definedName name="BExXRBTWU29UW9CQTYEG4QFPE3VY" localSheetId="6" hidden="1">#REF!</definedName>
    <definedName name="BExXRBTWU29UW9CQTYEG4QFPE3VY" localSheetId="1" hidden="1">#REF!</definedName>
    <definedName name="BExXRBTWU29UW9CQTYEG4QFPE3VY" localSheetId="12" hidden="1">#REF!</definedName>
    <definedName name="BExXRBTWU29UW9CQTYEG4QFPE3VY" localSheetId="4" hidden="1">#REF!</definedName>
    <definedName name="BExXRBTWU29UW9CQTYEG4QFPE3VY" localSheetId="13" hidden="1">#REF!</definedName>
    <definedName name="BExXRBTWU29UW9CQTYEG4QFPE3VY" localSheetId="18" hidden="1">#REF!</definedName>
    <definedName name="BExXRBTWU29UW9CQTYEG4QFPE3VY" hidden="1">#REF!</definedName>
    <definedName name="BExXRD13K1S9Y3JGR7CXSONT7RJZ" localSheetId="3" hidden="1">'[3]AMI P &amp; L'!#REF!</definedName>
    <definedName name="BExXRD13K1S9Y3JGR7CXSONT7RJZ" localSheetId="10" hidden="1">'[3]AMI P &amp; L'!#REF!</definedName>
    <definedName name="BExXRD13K1S9Y3JGR7CXSONT7RJZ" localSheetId="9" hidden="1">'[3]AMI P &amp; L'!#REF!</definedName>
    <definedName name="BExXRD13K1S9Y3JGR7CXSONT7RJZ" localSheetId="14" hidden="1">'[3]AMI P &amp; L'!#REF!</definedName>
    <definedName name="BExXRD13K1S9Y3JGR7CXSONT7RJZ" localSheetId="16" hidden="1">'[3]AMI P &amp; L'!#REF!</definedName>
    <definedName name="BExXRD13K1S9Y3JGR7CXSONT7RJZ" localSheetId="5" hidden="1">'[3]AMI P &amp; L'!#REF!</definedName>
    <definedName name="BExXRD13K1S9Y3JGR7CXSONT7RJZ" localSheetId="8" hidden="1">'[3]AMI P &amp; L'!#REF!</definedName>
    <definedName name="BExXRD13K1S9Y3JGR7CXSONT7RJZ" localSheetId="17" hidden="1">'[3]AMI P &amp; L'!#REF!</definedName>
    <definedName name="BExXRD13K1S9Y3JGR7CXSONT7RJZ" localSheetId="6" hidden="1">'[3]AMI P &amp; L'!#REF!</definedName>
    <definedName name="BExXRD13K1S9Y3JGR7CXSONT7RJZ" localSheetId="1" hidden="1">'[3]AMI P &amp; L'!#REF!</definedName>
    <definedName name="BExXRD13K1S9Y3JGR7CXSONT7RJZ" localSheetId="12" hidden="1">'[3]AMI P &amp; L'!#REF!</definedName>
    <definedName name="BExXRD13K1S9Y3JGR7CXSONT7RJZ" localSheetId="4" hidden="1">'[3]AMI P &amp; L'!#REF!</definedName>
    <definedName name="BExXRD13K1S9Y3JGR7CXSONT7RJZ" localSheetId="13" hidden="1">'[3]AMI P &amp; L'!#REF!</definedName>
    <definedName name="BExXRD13K1S9Y3JGR7CXSONT7RJZ" localSheetId="18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3" hidden="1">#REF!</definedName>
    <definedName name="BExXRLKJ6CS4AJYAEHD0WH96AEBA" localSheetId="10" hidden="1">#REF!</definedName>
    <definedName name="BExXRLKJ6CS4AJYAEHD0WH96AEBA" localSheetId="9" hidden="1">#REF!</definedName>
    <definedName name="BExXRLKJ6CS4AJYAEHD0WH96AEBA" localSheetId="14" hidden="1">#REF!</definedName>
    <definedName name="BExXRLKJ6CS4AJYAEHD0WH96AEBA" localSheetId="16" hidden="1">#REF!</definedName>
    <definedName name="BExXRLKJ6CS4AJYAEHD0WH96AEBA" localSheetId="5" hidden="1">#REF!</definedName>
    <definedName name="BExXRLKJ6CS4AJYAEHD0WH96AEBA" localSheetId="8" hidden="1">#REF!</definedName>
    <definedName name="BExXRLKJ6CS4AJYAEHD0WH96AEBA" localSheetId="17" hidden="1">#REF!</definedName>
    <definedName name="BExXRLKJ6CS4AJYAEHD0WH96AEBA" localSheetId="6" hidden="1">#REF!</definedName>
    <definedName name="BExXRLKJ6CS4AJYAEHD0WH96AEBA" localSheetId="1" hidden="1">#REF!</definedName>
    <definedName name="BExXRLKJ6CS4AJYAEHD0WH96AEBA" localSheetId="12" hidden="1">#REF!</definedName>
    <definedName name="BExXRLKJ6CS4AJYAEHD0WH96AEBA" localSheetId="4" hidden="1">#REF!</definedName>
    <definedName name="BExXRLKJ6CS4AJYAEHD0WH96AEBA" localSheetId="13" hidden="1">#REF!</definedName>
    <definedName name="BExXRLKJ6CS4AJYAEHD0WH96AEBA" localSheetId="18" hidden="1">#REF!</definedName>
    <definedName name="BExXRLKJ6CS4AJYAEHD0WH96AEBA" hidden="1">#REF!</definedName>
    <definedName name="BExXRO4A6VUH1F4XV8N1BRJ4896W" localSheetId="3" hidden="1">'[3]AMI P &amp; L'!#REF!</definedName>
    <definedName name="BExXRO4A6VUH1F4XV8N1BRJ4896W" localSheetId="10" hidden="1">'[3]AMI P &amp; L'!#REF!</definedName>
    <definedName name="BExXRO4A6VUH1F4XV8N1BRJ4896W" localSheetId="9" hidden="1">'[3]AMI P &amp; L'!#REF!</definedName>
    <definedName name="BExXRO4A6VUH1F4XV8N1BRJ4896W" localSheetId="14" hidden="1">'[3]AMI P &amp; L'!#REF!</definedName>
    <definedName name="BExXRO4A6VUH1F4XV8N1BRJ4896W" localSheetId="16" hidden="1">'[3]AMI P &amp; L'!#REF!</definedName>
    <definedName name="BExXRO4A6VUH1F4XV8N1BRJ4896W" localSheetId="5" hidden="1">'[3]AMI P &amp; L'!#REF!</definedName>
    <definedName name="BExXRO4A6VUH1F4XV8N1BRJ4896W" localSheetId="8" hidden="1">'[3]AMI P &amp; L'!#REF!</definedName>
    <definedName name="BExXRO4A6VUH1F4XV8N1BRJ4896W" localSheetId="17" hidden="1">'[3]AMI P &amp; L'!#REF!</definedName>
    <definedName name="BExXRO4A6VUH1F4XV8N1BRJ4896W" localSheetId="6" hidden="1">'[3]AMI P &amp; L'!#REF!</definedName>
    <definedName name="BExXRO4A6VUH1F4XV8N1BRJ4896W" localSheetId="1" hidden="1">'[3]AMI P &amp; L'!#REF!</definedName>
    <definedName name="BExXRO4A6VUH1F4XV8N1BRJ4896W" localSheetId="12" hidden="1">'[3]AMI P &amp; L'!#REF!</definedName>
    <definedName name="BExXRO4A6VUH1F4XV8N1BRJ4896W" localSheetId="4" hidden="1">'[3]AMI P &amp; L'!#REF!</definedName>
    <definedName name="BExXRO4A6VUH1F4XV8N1BRJ4896W" localSheetId="13" hidden="1">'[3]AMI P &amp; L'!#REF!</definedName>
    <definedName name="BExXRO4A6VUH1F4XV8N1BRJ4896W" localSheetId="18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1LUZIBBQ6X7INQ2042R3HZF" localSheetId="3" hidden="1">#REF!</definedName>
    <definedName name="BExXS1LUZIBBQ6X7INQ2042R3HZF" localSheetId="10" hidden="1">#REF!</definedName>
    <definedName name="BExXS1LUZIBBQ6X7INQ2042R3HZF" localSheetId="9" hidden="1">#REF!</definedName>
    <definedName name="BExXS1LUZIBBQ6X7INQ2042R3HZF" localSheetId="14" hidden="1">#REF!</definedName>
    <definedName name="BExXS1LUZIBBQ6X7INQ2042R3HZF" localSheetId="16" hidden="1">#REF!</definedName>
    <definedName name="BExXS1LUZIBBQ6X7INQ2042R3HZF" localSheetId="5" hidden="1">#REF!</definedName>
    <definedName name="BExXS1LUZIBBQ6X7INQ2042R3HZF" localSheetId="8" hidden="1">#REF!</definedName>
    <definedName name="BExXS1LUZIBBQ6X7INQ2042R3HZF" localSheetId="17" hidden="1">#REF!</definedName>
    <definedName name="BExXS1LUZIBBQ6X7INQ2042R3HZF" localSheetId="6" hidden="1">#REF!</definedName>
    <definedName name="BExXS1LUZIBBQ6X7INQ2042R3HZF" localSheetId="1" hidden="1">#REF!</definedName>
    <definedName name="BExXS1LUZIBBQ6X7INQ2042R3HZF" localSheetId="12" hidden="1">#REF!</definedName>
    <definedName name="BExXS1LUZIBBQ6X7INQ2042R3HZF" localSheetId="4" hidden="1">#REF!</definedName>
    <definedName name="BExXS1LUZIBBQ6X7INQ2042R3HZF" localSheetId="13" hidden="1">#REF!</definedName>
    <definedName name="BExXS1LUZIBBQ6X7INQ2042R3HZF" localSheetId="18" hidden="1">#REF!</definedName>
    <definedName name="BExXS1LUZIBBQ6X7INQ2042R3HZF" hidden="1">#REF!</definedName>
    <definedName name="BExXS63O4OMWMNXXAODZQFSDG33N" hidden="1">'[2]Reco Sheet for Fcast'!$F$6:$G$6</definedName>
    <definedName name="BExXS702KUBW3EFNSAYMW64C95M3" localSheetId="3" hidden="1">'[5]Capital orders'!#REF!</definedName>
    <definedName name="BExXS702KUBW3EFNSAYMW64C95M3" localSheetId="10" hidden="1">'[5]Capital orders'!#REF!</definedName>
    <definedName name="BExXS702KUBW3EFNSAYMW64C95M3" localSheetId="9" hidden="1">'[5]Capital orders'!#REF!</definedName>
    <definedName name="BExXS702KUBW3EFNSAYMW64C95M3" localSheetId="14" hidden="1">'[5]Capital orders'!#REF!</definedName>
    <definedName name="BExXS702KUBW3EFNSAYMW64C95M3" localSheetId="16" hidden="1">'[5]Capital orders'!#REF!</definedName>
    <definedName name="BExXS702KUBW3EFNSAYMW64C95M3" localSheetId="5" hidden="1">'[5]Capital orders'!#REF!</definedName>
    <definedName name="BExXS702KUBW3EFNSAYMW64C95M3" localSheetId="8" hidden="1">'[5]Capital orders'!#REF!</definedName>
    <definedName name="BExXS702KUBW3EFNSAYMW64C95M3" localSheetId="17" hidden="1">'[5]Capital orders'!#REF!</definedName>
    <definedName name="BExXS702KUBW3EFNSAYMW64C95M3" localSheetId="6" hidden="1">'[5]Capital orders'!#REF!</definedName>
    <definedName name="BExXS702KUBW3EFNSAYMW64C95M3" localSheetId="1" hidden="1">'[5]Capital orders'!#REF!</definedName>
    <definedName name="BExXS702KUBW3EFNSAYMW64C95M3" localSheetId="12" hidden="1">'[5]Capital orders'!#REF!</definedName>
    <definedName name="BExXS702KUBW3EFNSAYMW64C95M3" localSheetId="4" hidden="1">'[5]Capital orders'!#REF!</definedName>
    <definedName name="BExXS702KUBW3EFNSAYMW64C95M3" localSheetId="13" hidden="1">'[5]Capital orders'!#REF!</definedName>
    <definedName name="BExXS702KUBW3EFNSAYMW64C95M3" localSheetId="18" hidden="1">'[5]Capital orders'!#REF!</definedName>
    <definedName name="BExXS702KUBW3EFNSAYMW64C95M3" hidden="1">'[5]Capital orders'!#REF!</definedName>
    <definedName name="BExXS81QMRSIH9MRKHX3J2XO8A21" localSheetId="3" hidden="1">#REF!</definedName>
    <definedName name="BExXS81QMRSIH9MRKHX3J2XO8A21" localSheetId="10" hidden="1">#REF!</definedName>
    <definedName name="BExXS81QMRSIH9MRKHX3J2XO8A21" localSheetId="9" hidden="1">#REF!</definedName>
    <definedName name="BExXS81QMRSIH9MRKHX3J2XO8A21" localSheetId="14" hidden="1">#REF!</definedName>
    <definedName name="BExXS81QMRSIH9MRKHX3J2XO8A21" localSheetId="16" hidden="1">#REF!</definedName>
    <definedName name="BExXS81QMRSIH9MRKHX3J2XO8A21" localSheetId="5" hidden="1">#REF!</definedName>
    <definedName name="BExXS81QMRSIH9MRKHX3J2XO8A21" localSheetId="8" hidden="1">#REF!</definedName>
    <definedName name="BExXS81QMRSIH9MRKHX3J2XO8A21" localSheetId="17" hidden="1">#REF!</definedName>
    <definedName name="BExXS81QMRSIH9MRKHX3J2XO8A21" localSheetId="6" hidden="1">#REF!</definedName>
    <definedName name="BExXS81QMRSIH9MRKHX3J2XO8A21" localSheetId="1" hidden="1">#REF!</definedName>
    <definedName name="BExXS81QMRSIH9MRKHX3J2XO8A21" localSheetId="12" hidden="1">#REF!</definedName>
    <definedName name="BExXS81QMRSIH9MRKHX3J2XO8A21" localSheetId="4" hidden="1">#REF!</definedName>
    <definedName name="BExXS81QMRSIH9MRKHX3J2XO8A21" localSheetId="13" hidden="1">#REF!</definedName>
    <definedName name="BExXS81QMRSIH9MRKHX3J2XO8A21" localSheetId="18" hidden="1">#REF!</definedName>
    <definedName name="BExXS81QMRSIH9MRKHX3J2XO8A21" hidden="1">#REF!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5RGFJHY3SWR2QZCX7GJQUOO" localSheetId="3" hidden="1">#REF!</definedName>
    <definedName name="BExXT5RGFJHY3SWR2QZCX7GJQUOO" localSheetId="10" hidden="1">#REF!</definedName>
    <definedName name="BExXT5RGFJHY3SWR2QZCX7GJQUOO" localSheetId="9" hidden="1">#REF!</definedName>
    <definedName name="BExXT5RGFJHY3SWR2QZCX7GJQUOO" localSheetId="14" hidden="1">#REF!</definedName>
    <definedName name="BExXT5RGFJHY3SWR2QZCX7GJQUOO" localSheetId="16" hidden="1">#REF!</definedName>
    <definedName name="BExXT5RGFJHY3SWR2QZCX7GJQUOO" localSheetId="5" hidden="1">#REF!</definedName>
    <definedName name="BExXT5RGFJHY3SWR2QZCX7GJQUOO" localSheetId="8" hidden="1">#REF!</definedName>
    <definedName name="BExXT5RGFJHY3SWR2QZCX7GJQUOO" localSheetId="17" hidden="1">#REF!</definedName>
    <definedName name="BExXT5RGFJHY3SWR2QZCX7GJQUOO" localSheetId="6" hidden="1">#REF!</definedName>
    <definedName name="BExXT5RGFJHY3SWR2QZCX7GJQUOO" localSheetId="1" hidden="1">#REF!</definedName>
    <definedName name="BExXT5RGFJHY3SWR2QZCX7GJQUOO" localSheetId="12" hidden="1">#REF!</definedName>
    <definedName name="BExXT5RGFJHY3SWR2QZCX7GJQUOO" localSheetId="4" hidden="1">#REF!</definedName>
    <definedName name="BExXT5RGFJHY3SWR2QZCX7GJQUOO" localSheetId="13" hidden="1">#REF!</definedName>
    <definedName name="BExXT5RGFJHY3SWR2QZCX7GJQUOO" localSheetId="18" hidden="1">#REF!</definedName>
    <definedName name="BExXT5RGFJHY3SWR2QZCX7GJQUOO" hidden="1">#REF!</definedName>
    <definedName name="BExXTA9CMTC19FSCX4UIQBV2C7R9" localSheetId="3" hidden="1">'[5]Capital orders'!#REF!</definedName>
    <definedName name="BExXTA9CMTC19FSCX4UIQBV2C7R9" localSheetId="10" hidden="1">'[5]Capital orders'!#REF!</definedName>
    <definedName name="BExXTA9CMTC19FSCX4UIQBV2C7R9" localSheetId="9" hidden="1">'[5]Capital orders'!#REF!</definedName>
    <definedName name="BExXTA9CMTC19FSCX4UIQBV2C7R9" localSheetId="14" hidden="1">'[5]Capital orders'!#REF!</definedName>
    <definedName name="BExXTA9CMTC19FSCX4UIQBV2C7R9" localSheetId="16" hidden="1">'[5]Capital orders'!#REF!</definedName>
    <definedName name="BExXTA9CMTC19FSCX4UIQBV2C7R9" localSheetId="5" hidden="1">'[5]Capital orders'!#REF!</definedName>
    <definedName name="BExXTA9CMTC19FSCX4UIQBV2C7R9" localSheetId="8" hidden="1">'[5]Capital orders'!#REF!</definedName>
    <definedName name="BExXTA9CMTC19FSCX4UIQBV2C7R9" localSheetId="17" hidden="1">'[5]Capital orders'!#REF!</definedName>
    <definedName name="BExXTA9CMTC19FSCX4UIQBV2C7R9" localSheetId="6" hidden="1">'[5]Capital orders'!#REF!</definedName>
    <definedName name="BExXTA9CMTC19FSCX4UIQBV2C7R9" localSheetId="1" hidden="1">'[5]Capital orders'!#REF!</definedName>
    <definedName name="BExXTA9CMTC19FSCX4UIQBV2C7R9" localSheetId="12" hidden="1">'[5]Capital orders'!#REF!</definedName>
    <definedName name="BExXTA9CMTC19FSCX4UIQBV2C7R9" localSheetId="4" hidden="1">'[5]Capital orders'!#REF!</definedName>
    <definedName name="BExXTA9CMTC19FSCX4UIQBV2C7R9" localSheetId="13" hidden="1">'[5]Capital orders'!#REF!</definedName>
    <definedName name="BExXTA9CMTC19FSCX4UIQBV2C7R9" localSheetId="18" hidden="1">'[5]Capital orders'!#REF!</definedName>
    <definedName name="BExXTA9CMTC19FSCX4UIQBV2C7R9" hidden="1">'[5]Capital orders'!#REF!</definedName>
    <definedName name="BExXTHLRNL82GN7KZY3TOLO508N7" hidden="1">'[2]Reco Sheet for Fcast'!$F$8:$G$8</definedName>
    <definedName name="BExXTIY89DH3YOJMAQ0Q8WTGODVQ" localSheetId="3" hidden="1">#REF!</definedName>
    <definedName name="BExXTIY89DH3YOJMAQ0Q8WTGODVQ" localSheetId="10" hidden="1">#REF!</definedName>
    <definedName name="BExXTIY89DH3YOJMAQ0Q8WTGODVQ" localSheetId="9" hidden="1">#REF!</definedName>
    <definedName name="BExXTIY89DH3YOJMAQ0Q8WTGODVQ" localSheetId="14" hidden="1">#REF!</definedName>
    <definedName name="BExXTIY89DH3YOJMAQ0Q8WTGODVQ" localSheetId="16" hidden="1">#REF!</definedName>
    <definedName name="BExXTIY89DH3YOJMAQ0Q8WTGODVQ" localSheetId="5" hidden="1">#REF!</definedName>
    <definedName name="BExXTIY89DH3YOJMAQ0Q8WTGODVQ" localSheetId="8" hidden="1">#REF!</definedName>
    <definedName name="BExXTIY89DH3YOJMAQ0Q8WTGODVQ" localSheetId="17" hidden="1">#REF!</definedName>
    <definedName name="BExXTIY89DH3YOJMAQ0Q8WTGODVQ" localSheetId="6" hidden="1">#REF!</definedName>
    <definedName name="BExXTIY89DH3YOJMAQ0Q8WTGODVQ" localSheetId="1" hidden="1">#REF!</definedName>
    <definedName name="BExXTIY89DH3YOJMAQ0Q8WTGODVQ" localSheetId="12" hidden="1">#REF!</definedName>
    <definedName name="BExXTIY89DH3YOJMAQ0Q8WTGODVQ" localSheetId="4" hidden="1">#REF!</definedName>
    <definedName name="BExXTIY89DH3YOJMAQ0Q8WTGODVQ" localSheetId="13" hidden="1">#REF!</definedName>
    <definedName name="BExXTIY89DH3YOJMAQ0Q8WTGODVQ" localSheetId="18" hidden="1">#REF!</definedName>
    <definedName name="BExXTIY89DH3YOJMAQ0Q8WTGODVQ" hidden="1">#REF!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3" hidden="1">'[3]AMI P &amp; L'!#REF!</definedName>
    <definedName name="BExXU8VLZA7WLPZ3RAQZGNERUD26" localSheetId="10" hidden="1">'[3]AMI P &amp; L'!#REF!</definedName>
    <definedName name="BExXU8VLZA7WLPZ3RAQZGNERUD26" localSheetId="9" hidden="1">'[3]AMI P &amp; L'!#REF!</definedName>
    <definedName name="BExXU8VLZA7WLPZ3RAQZGNERUD26" localSheetId="14" hidden="1">'[3]AMI P &amp; L'!#REF!</definedName>
    <definedName name="BExXU8VLZA7WLPZ3RAQZGNERUD26" localSheetId="16" hidden="1">'[3]AMI P &amp; L'!#REF!</definedName>
    <definedName name="BExXU8VLZA7WLPZ3RAQZGNERUD26" localSheetId="5" hidden="1">'[3]AMI P &amp; L'!#REF!</definedName>
    <definedName name="BExXU8VLZA7WLPZ3RAQZGNERUD26" localSheetId="8" hidden="1">'[3]AMI P &amp; L'!#REF!</definedName>
    <definedName name="BExXU8VLZA7WLPZ3RAQZGNERUD26" localSheetId="17" hidden="1">'[3]AMI P &amp; L'!#REF!</definedName>
    <definedName name="BExXU8VLZA7WLPZ3RAQZGNERUD26" localSheetId="6" hidden="1">'[3]AMI P &amp; L'!#REF!</definedName>
    <definedName name="BExXU8VLZA7WLPZ3RAQZGNERUD26" localSheetId="1" hidden="1">'[3]AMI P &amp; L'!#REF!</definedName>
    <definedName name="BExXU8VLZA7WLPZ3RAQZGNERUD26" localSheetId="12" hidden="1">'[3]AMI P &amp; L'!#REF!</definedName>
    <definedName name="BExXU8VLZA7WLPZ3RAQZGNERUD26" localSheetId="4" hidden="1">'[3]AMI P &amp; L'!#REF!</definedName>
    <definedName name="BExXU8VLZA7WLPZ3RAQZGNERUD26" localSheetId="13" hidden="1">'[3]AMI P &amp; L'!#REF!</definedName>
    <definedName name="BExXU8VLZA7WLPZ3RAQZGNERUD26" localSheetId="18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EV8QPATH32AX9XYWBHUVOO8" localSheetId="3" hidden="1">#REF!</definedName>
    <definedName name="BExXUEV8QPATH32AX9XYWBHUVOO8" localSheetId="10" hidden="1">#REF!</definedName>
    <definedName name="BExXUEV8QPATH32AX9XYWBHUVOO8" localSheetId="9" hidden="1">#REF!</definedName>
    <definedName name="BExXUEV8QPATH32AX9XYWBHUVOO8" localSheetId="14" hidden="1">#REF!</definedName>
    <definedName name="BExXUEV8QPATH32AX9XYWBHUVOO8" localSheetId="16" hidden="1">#REF!</definedName>
    <definedName name="BExXUEV8QPATH32AX9XYWBHUVOO8" localSheetId="5" hidden="1">#REF!</definedName>
    <definedName name="BExXUEV8QPATH32AX9XYWBHUVOO8" localSheetId="8" hidden="1">#REF!</definedName>
    <definedName name="BExXUEV8QPATH32AX9XYWBHUVOO8" localSheetId="17" hidden="1">#REF!</definedName>
    <definedName name="BExXUEV8QPATH32AX9XYWBHUVOO8" localSheetId="6" hidden="1">#REF!</definedName>
    <definedName name="BExXUEV8QPATH32AX9XYWBHUVOO8" localSheetId="1" hidden="1">#REF!</definedName>
    <definedName name="BExXUEV8QPATH32AX9XYWBHUVOO8" localSheetId="12" hidden="1">#REF!</definedName>
    <definedName name="BExXUEV8QPATH32AX9XYWBHUVOO8" localSheetId="4" hidden="1">#REF!</definedName>
    <definedName name="BExXUEV8QPATH32AX9XYWBHUVOO8" localSheetId="13" hidden="1">#REF!</definedName>
    <definedName name="BExXUEV8QPATH32AX9XYWBHUVOO8" localSheetId="18" hidden="1">#REF!</definedName>
    <definedName name="BExXUEV8QPATH32AX9XYWBHUVOO8" hidden="1">#REF!</definedName>
    <definedName name="BExXUFRM82XQIN2T8KGLDQL1IBQW" hidden="1">'[2]Reco Sheet for Fcast'!$G$2</definedName>
    <definedName name="BExXUFX23FE72H6IM4JSHIQV4VNK" localSheetId="3" hidden="1">#REF!</definedName>
    <definedName name="BExXUFX23FE72H6IM4JSHIQV4VNK" localSheetId="10" hidden="1">#REF!</definedName>
    <definedName name="BExXUFX23FE72H6IM4JSHIQV4VNK" localSheetId="9" hidden="1">#REF!</definedName>
    <definedName name="BExXUFX23FE72H6IM4JSHIQV4VNK" localSheetId="14" hidden="1">#REF!</definedName>
    <definedName name="BExXUFX23FE72H6IM4JSHIQV4VNK" localSheetId="16" hidden="1">#REF!</definedName>
    <definedName name="BExXUFX23FE72H6IM4JSHIQV4VNK" localSheetId="5" hidden="1">#REF!</definedName>
    <definedName name="BExXUFX23FE72H6IM4JSHIQV4VNK" localSheetId="8" hidden="1">#REF!</definedName>
    <definedName name="BExXUFX23FE72H6IM4JSHIQV4VNK" localSheetId="17" hidden="1">#REF!</definedName>
    <definedName name="BExXUFX23FE72H6IM4JSHIQV4VNK" localSheetId="6" hidden="1">#REF!</definedName>
    <definedName name="BExXUFX23FE72H6IM4JSHIQV4VNK" localSheetId="1" hidden="1">#REF!</definedName>
    <definedName name="BExXUFX23FE72H6IM4JSHIQV4VNK" localSheetId="12" hidden="1">#REF!</definedName>
    <definedName name="BExXUFX23FE72H6IM4JSHIQV4VNK" localSheetId="4" hidden="1">#REF!</definedName>
    <definedName name="BExXUFX23FE72H6IM4JSHIQV4VNK" localSheetId="13" hidden="1">#REF!</definedName>
    <definedName name="BExXUFX23FE72H6IM4JSHIQV4VNK" localSheetId="18" hidden="1">#REF!</definedName>
    <definedName name="BExXUFX23FE72H6IM4JSHIQV4VNK" hidden="1">#REF!</definedName>
    <definedName name="BExXUM27VX063JGHF9FYOOLNOP4V" localSheetId="3" hidden="1">#REF!</definedName>
    <definedName name="BExXUM27VX063JGHF9FYOOLNOP4V" localSheetId="10" hidden="1">#REF!</definedName>
    <definedName name="BExXUM27VX063JGHF9FYOOLNOP4V" localSheetId="9" hidden="1">#REF!</definedName>
    <definedName name="BExXUM27VX063JGHF9FYOOLNOP4V" localSheetId="14" hidden="1">#REF!</definedName>
    <definedName name="BExXUM27VX063JGHF9FYOOLNOP4V" localSheetId="16" hidden="1">#REF!</definedName>
    <definedName name="BExXUM27VX063JGHF9FYOOLNOP4V" localSheetId="5" hidden="1">#REF!</definedName>
    <definedName name="BExXUM27VX063JGHF9FYOOLNOP4V" localSheetId="8" hidden="1">#REF!</definedName>
    <definedName name="BExXUM27VX063JGHF9FYOOLNOP4V" localSheetId="17" hidden="1">#REF!</definedName>
    <definedName name="BExXUM27VX063JGHF9FYOOLNOP4V" localSheetId="6" hidden="1">#REF!</definedName>
    <definedName name="BExXUM27VX063JGHF9FYOOLNOP4V" localSheetId="1" hidden="1">#REF!</definedName>
    <definedName name="BExXUM27VX063JGHF9FYOOLNOP4V" localSheetId="12" hidden="1">#REF!</definedName>
    <definedName name="BExXUM27VX063JGHF9FYOOLNOP4V" localSheetId="4" hidden="1">#REF!</definedName>
    <definedName name="BExXUM27VX063JGHF9FYOOLNOP4V" localSheetId="13" hidden="1">#REF!</definedName>
    <definedName name="BExXUM27VX063JGHF9FYOOLNOP4V" localSheetId="18" hidden="1">#REF!</definedName>
    <definedName name="BExXUM27VX063JGHF9FYOOLNOP4V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3LG12X440HUOAJXFCK9NX6J" localSheetId="3" hidden="1">#REF!</definedName>
    <definedName name="BExXV3LG12X440HUOAJXFCK9NX6J" localSheetId="10" hidden="1">#REF!</definedName>
    <definedName name="BExXV3LG12X440HUOAJXFCK9NX6J" localSheetId="9" hidden="1">#REF!</definedName>
    <definedName name="BExXV3LG12X440HUOAJXFCK9NX6J" localSheetId="14" hidden="1">#REF!</definedName>
    <definedName name="BExXV3LG12X440HUOAJXFCK9NX6J" localSheetId="16" hidden="1">#REF!</definedName>
    <definedName name="BExXV3LG12X440HUOAJXFCK9NX6J" localSheetId="5" hidden="1">#REF!</definedName>
    <definedName name="BExXV3LG12X440HUOAJXFCK9NX6J" localSheetId="8" hidden="1">#REF!</definedName>
    <definedName name="BExXV3LG12X440HUOAJXFCK9NX6J" localSheetId="17" hidden="1">#REF!</definedName>
    <definedName name="BExXV3LG12X440HUOAJXFCK9NX6J" localSheetId="6" hidden="1">#REF!</definedName>
    <definedName name="BExXV3LG12X440HUOAJXFCK9NX6J" localSheetId="1" hidden="1">#REF!</definedName>
    <definedName name="BExXV3LG12X440HUOAJXFCK9NX6J" localSheetId="12" hidden="1">#REF!</definedName>
    <definedName name="BExXV3LG12X440HUOAJXFCK9NX6J" localSheetId="4" hidden="1">#REF!</definedName>
    <definedName name="BExXV3LG12X440HUOAJXFCK9NX6J" localSheetId="13" hidden="1">#REF!</definedName>
    <definedName name="BExXV3LG12X440HUOAJXFCK9NX6J" localSheetId="18" hidden="1">#REF!</definedName>
    <definedName name="BExXV3LG12X440HUOAJXFCK9NX6J" hidden="1">#REF!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3" hidden="1">'[3]AMI P &amp; L'!#REF!</definedName>
    <definedName name="BExXVLVNRJK2QSK3UMZRFRADS2G4" localSheetId="10" hidden="1">'[3]AMI P &amp; L'!#REF!</definedName>
    <definedName name="BExXVLVNRJK2QSK3UMZRFRADS2G4" localSheetId="9" hidden="1">'[3]AMI P &amp; L'!#REF!</definedName>
    <definedName name="BExXVLVNRJK2QSK3UMZRFRADS2G4" localSheetId="14" hidden="1">'[3]AMI P &amp; L'!#REF!</definedName>
    <definedName name="BExXVLVNRJK2QSK3UMZRFRADS2G4" localSheetId="16" hidden="1">'[3]AMI P &amp; L'!#REF!</definedName>
    <definedName name="BExXVLVNRJK2QSK3UMZRFRADS2G4" localSheetId="5" hidden="1">'[3]AMI P &amp; L'!#REF!</definedName>
    <definedName name="BExXVLVNRJK2QSK3UMZRFRADS2G4" localSheetId="8" hidden="1">'[3]AMI P &amp; L'!#REF!</definedName>
    <definedName name="BExXVLVNRJK2QSK3UMZRFRADS2G4" localSheetId="17" hidden="1">'[3]AMI P &amp; L'!#REF!</definedName>
    <definedName name="BExXVLVNRJK2QSK3UMZRFRADS2G4" localSheetId="6" hidden="1">'[3]AMI P &amp; L'!#REF!</definedName>
    <definedName name="BExXVLVNRJK2QSK3UMZRFRADS2G4" localSheetId="1" hidden="1">'[3]AMI P &amp; L'!#REF!</definedName>
    <definedName name="BExXVLVNRJK2QSK3UMZRFRADS2G4" localSheetId="12" hidden="1">'[3]AMI P &amp; L'!#REF!</definedName>
    <definedName name="BExXVLVNRJK2QSK3UMZRFRADS2G4" localSheetId="4" hidden="1">'[3]AMI P &amp; L'!#REF!</definedName>
    <definedName name="BExXVLVNRJK2QSK3UMZRFRADS2G4" localSheetId="13" hidden="1">'[3]AMI P &amp; L'!#REF!</definedName>
    <definedName name="BExXVLVNRJK2QSK3UMZRFRADS2G4" localSheetId="18" hidden="1">'[3]AMI P &amp; L'!#REF!</definedName>
    <definedName name="BExXVLVNRJK2QSK3UMZRFRADS2G4" hidden="1">'[3]AMI P &amp; L'!#REF!</definedName>
    <definedName name="BExXVVRJB3HO2VD2XCCRRUFKTRES" localSheetId="3" hidden="1">#REF!</definedName>
    <definedName name="BExXVVRJB3HO2VD2XCCRRUFKTRES" localSheetId="10" hidden="1">#REF!</definedName>
    <definedName name="BExXVVRJB3HO2VD2XCCRRUFKTRES" localSheetId="9" hidden="1">#REF!</definedName>
    <definedName name="BExXVVRJB3HO2VD2XCCRRUFKTRES" localSheetId="14" hidden="1">#REF!</definedName>
    <definedName name="BExXVVRJB3HO2VD2XCCRRUFKTRES" localSheetId="16" hidden="1">#REF!</definedName>
    <definedName name="BExXVVRJB3HO2VD2XCCRRUFKTRES" localSheetId="5" hidden="1">#REF!</definedName>
    <definedName name="BExXVVRJB3HO2VD2XCCRRUFKTRES" localSheetId="8" hidden="1">#REF!</definedName>
    <definedName name="BExXVVRJB3HO2VD2XCCRRUFKTRES" localSheetId="17" hidden="1">#REF!</definedName>
    <definedName name="BExXVVRJB3HO2VD2XCCRRUFKTRES" localSheetId="6" hidden="1">#REF!</definedName>
    <definedName name="BExXVVRJB3HO2VD2XCCRRUFKTRES" localSheetId="1" hidden="1">#REF!</definedName>
    <definedName name="BExXVVRJB3HO2VD2XCCRRUFKTRES" localSheetId="12" hidden="1">#REF!</definedName>
    <definedName name="BExXVVRJB3HO2VD2XCCRRUFKTRES" localSheetId="4" hidden="1">#REF!</definedName>
    <definedName name="BExXVVRJB3HO2VD2XCCRRUFKTRES" localSheetId="13" hidden="1">#REF!</definedName>
    <definedName name="BExXVVRJB3HO2VD2XCCRRUFKTRES" localSheetId="18" hidden="1">#REF!</definedName>
    <definedName name="BExXVVRJB3HO2VD2XCCRRUFKTRES" hidden="1">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3" hidden="1">#REF!</definedName>
    <definedName name="BExXWLJG5TBEL46BL8CA7MCLGTUZ" localSheetId="10" hidden="1">#REF!</definedName>
    <definedName name="BExXWLJG5TBEL46BL8CA7MCLGTUZ" localSheetId="9" hidden="1">#REF!</definedName>
    <definedName name="BExXWLJG5TBEL46BL8CA7MCLGTUZ" localSheetId="14" hidden="1">#REF!</definedName>
    <definedName name="BExXWLJG5TBEL46BL8CA7MCLGTUZ" localSheetId="16" hidden="1">#REF!</definedName>
    <definedName name="BExXWLJG5TBEL46BL8CA7MCLGTUZ" localSheetId="5" hidden="1">#REF!</definedName>
    <definedName name="BExXWLJG5TBEL46BL8CA7MCLGTUZ" localSheetId="8" hidden="1">#REF!</definedName>
    <definedName name="BExXWLJG5TBEL46BL8CA7MCLGTUZ" localSheetId="17" hidden="1">#REF!</definedName>
    <definedName name="BExXWLJG5TBEL46BL8CA7MCLGTUZ" localSheetId="6" hidden="1">#REF!</definedName>
    <definedName name="BExXWLJG5TBEL46BL8CA7MCLGTUZ" localSheetId="1" hidden="1">#REF!</definedName>
    <definedName name="BExXWLJG5TBEL46BL8CA7MCLGTUZ" localSheetId="12" hidden="1">#REF!</definedName>
    <definedName name="BExXWLJG5TBEL46BL8CA7MCLGTUZ" localSheetId="4" hidden="1">#REF!</definedName>
    <definedName name="BExXWLJG5TBEL46BL8CA7MCLGTUZ" localSheetId="13" hidden="1">#REF!</definedName>
    <definedName name="BExXWLJG5TBEL46BL8CA7MCLGTUZ" localSheetId="18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3" hidden="1">'[3]AMI P &amp; L'!#REF!</definedName>
    <definedName name="BExXXBM521DL8R4ZX7NZ3DBCUOR5" localSheetId="10" hidden="1">'[3]AMI P &amp; L'!#REF!</definedName>
    <definedName name="BExXXBM521DL8R4ZX7NZ3DBCUOR5" localSheetId="9" hidden="1">'[3]AMI P &amp; L'!#REF!</definedName>
    <definedName name="BExXXBM521DL8R4ZX7NZ3DBCUOR5" localSheetId="14" hidden="1">'[3]AMI P &amp; L'!#REF!</definedName>
    <definedName name="BExXXBM521DL8R4ZX7NZ3DBCUOR5" localSheetId="16" hidden="1">'[3]AMI P &amp; L'!#REF!</definedName>
    <definedName name="BExXXBM521DL8R4ZX7NZ3DBCUOR5" localSheetId="5" hidden="1">'[3]AMI P &amp; L'!#REF!</definedName>
    <definedName name="BExXXBM521DL8R4ZX7NZ3DBCUOR5" localSheetId="8" hidden="1">'[3]AMI P &amp; L'!#REF!</definedName>
    <definedName name="BExXXBM521DL8R4ZX7NZ3DBCUOR5" localSheetId="17" hidden="1">'[3]AMI P &amp; L'!#REF!</definedName>
    <definedName name="BExXXBM521DL8R4ZX7NZ3DBCUOR5" localSheetId="6" hidden="1">'[3]AMI P &amp; L'!#REF!</definedName>
    <definedName name="BExXXBM521DL8R4ZX7NZ3DBCUOR5" localSheetId="1" hidden="1">'[3]AMI P &amp; L'!#REF!</definedName>
    <definedName name="BExXXBM521DL8R4ZX7NZ3DBCUOR5" localSheetId="12" hidden="1">'[3]AMI P &amp; L'!#REF!</definedName>
    <definedName name="BExXXBM521DL8R4ZX7NZ3DBCUOR5" localSheetId="4" hidden="1">'[3]AMI P &amp; L'!#REF!</definedName>
    <definedName name="BExXXBM521DL8R4ZX7NZ3DBCUOR5" localSheetId="13" hidden="1">'[3]AMI P &amp; L'!#REF!</definedName>
    <definedName name="BExXXBM521DL8R4ZX7NZ3DBCUOR5" localSheetId="18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TG1GQYWM6PO30LVLHV2Q33X" localSheetId="3" hidden="1">#REF!</definedName>
    <definedName name="BExXXTG1GQYWM6PO30LVLHV2Q33X" localSheetId="10" hidden="1">#REF!</definedName>
    <definedName name="BExXXTG1GQYWM6PO30LVLHV2Q33X" localSheetId="9" hidden="1">#REF!</definedName>
    <definedName name="BExXXTG1GQYWM6PO30LVLHV2Q33X" localSheetId="14" hidden="1">#REF!</definedName>
    <definedName name="BExXXTG1GQYWM6PO30LVLHV2Q33X" localSheetId="16" hidden="1">#REF!</definedName>
    <definedName name="BExXXTG1GQYWM6PO30LVLHV2Q33X" localSheetId="5" hidden="1">#REF!</definedName>
    <definedName name="BExXXTG1GQYWM6PO30LVLHV2Q33X" localSheetId="8" hidden="1">#REF!</definedName>
    <definedName name="BExXXTG1GQYWM6PO30LVLHV2Q33X" localSheetId="17" hidden="1">#REF!</definedName>
    <definedName name="BExXXTG1GQYWM6PO30LVLHV2Q33X" localSheetId="6" hidden="1">#REF!</definedName>
    <definedName name="BExXXTG1GQYWM6PO30LVLHV2Q33X" localSheetId="1" hidden="1">#REF!</definedName>
    <definedName name="BExXXTG1GQYWM6PO30LVLHV2Q33X" localSheetId="12" hidden="1">#REF!</definedName>
    <definedName name="BExXXTG1GQYWM6PO30LVLHV2Q33X" localSheetId="4" hidden="1">#REF!</definedName>
    <definedName name="BExXXTG1GQYWM6PO30LVLHV2Q33X" localSheetId="13" hidden="1">#REF!</definedName>
    <definedName name="BExXXTG1GQYWM6PO30LVLHV2Q33X" localSheetId="18" hidden="1">#REF!</definedName>
    <definedName name="BExXXTG1GQYWM6PO30LVLHV2Q33X" hidden="1">#REF!</definedName>
    <definedName name="BExXXVUDA98IZTQ6MANKU4MTTDVR" hidden="1">'[2]Reco Sheet for Fcast'!$I$10:$J$10</definedName>
    <definedName name="BExXXZQNZY6IZI45DJXJK0MQZWA7" localSheetId="3" hidden="1">'[3]AMI P &amp; L'!#REF!</definedName>
    <definedName name="BExXXZQNZY6IZI45DJXJK0MQZWA7" localSheetId="10" hidden="1">'[3]AMI P &amp; L'!#REF!</definedName>
    <definedName name="BExXXZQNZY6IZI45DJXJK0MQZWA7" localSheetId="9" hidden="1">'[3]AMI P &amp; L'!#REF!</definedName>
    <definedName name="BExXXZQNZY6IZI45DJXJK0MQZWA7" localSheetId="14" hidden="1">'[3]AMI P &amp; L'!#REF!</definedName>
    <definedName name="BExXXZQNZY6IZI45DJXJK0MQZWA7" localSheetId="16" hidden="1">'[3]AMI P &amp; L'!#REF!</definedName>
    <definedName name="BExXXZQNZY6IZI45DJXJK0MQZWA7" localSheetId="5" hidden="1">'[3]AMI P &amp; L'!#REF!</definedName>
    <definedName name="BExXXZQNZY6IZI45DJXJK0MQZWA7" localSheetId="8" hidden="1">'[3]AMI P &amp; L'!#REF!</definedName>
    <definedName name="BExXXZQNZY6IZI45DJXJK0MQZWA7" localSheetId="17" hidden="1">'[3]AMI P &amp; L'!#REF!</definedName>
    <definedName name="BExXXZQNZY6IZI45DJXJK0MQZWA7" localSheetId="6" hidden="1">'[3]AMI P &amp; L'!#REF!</definedName>
    <definedName name="BExXXZQNZY6IZI45DJXJK0MQZWA7" localSheetId="1" hidden="1">'[3]AMI P &amp; L'!#REF!</definedName>
    <definedName name="BExXXZQNZY6IZI45DJXJK0MQZWA7" localSheetId="12" hidden="1">'[3]AMI P &amp; L'!#REF!</definedName>
    <definedName name="BExXXZQNZY6IZI45DJXJK0MQZWA7" localSheetId="4" hidden="1">'[3]AMI P &amp; L'!#REF!</definedName>
    <definedName name="BExXXZQNZY6IZI45DJXJK0MQZWA7" localSheetId="13" hidden="1">'[3]AMI P &amp; L'!#REF!</definedName>
    <definedName name="BExXXZQNZY6IZI45DJXJK0MQZWA7" localSheetId="18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3" hidden="1">'[3]AMI P &amp; L'!#REF!</definedName>
    <definedName name="BExXY7TYEBFXRYUYIFHTN65RJ8EW" localSheetId="10" hidden="1">'[3]AMI P &amp; L'!#REF!</definedName>
    <definedName name="BExXY7TYEBFXRYUYIFHTN65RJ8EW" localSheetId="9" hidden="1">'[3]AMI P &amp; L'!#REF!</definedName>
    <definedName name="BExXY7TYEBFXRYUYIFHTN65RJ8EW" localSheetId="14" hidden="1">'[3]AMI P &amp; L'!#REF!</definedName>
    <definedName name="BExXY7TYEBFXRYUYIFHTN65RJ8EW" localSheetId="16" hidden="1">'[3]AMI P &amp; L'!#REF!</definedName>
    <definedName name="BExXY7TYEBFXRYUYIFHTN65RJ8EW" localSheetId="5" hidden="1">'[3]AMI P &amp; L'!#REF!</definedName>
    <definedName name="BExXY7TYEBFXRYUYIFHTN65RJ8EW" localSheetId="8" hidden="1">'[3]AMI P &amp; L'!#REF!</definedName>
    <definedName name="BExXY7TYEBFXRYUYIFHTN65RJ8EW" localSheetId="17" hidden="1">'[3]AMI P &amp; L'!#REF!</definedName>
    <definedName name="BExXY7TYEBFXRYUYIFHTN65RJ8EW" localSheetId="6" hidden="1">'[3]AMI P &amp; L'!#REF!</definedName>
    <definedName name="BExXY7TYEBFXRYUYIFHTN65RJ8EW" localSheetId="1" hidden="1">'[3]AMI P &amp; L'!#REF!</definedName>
    <definedName name="BExXY7TYEBFXRYUYIFHTN65RJ8EW" localSheetId="12" hidden="1">'[3]AMI P &amp; L'!#REF!</definedName>
    <definedName name="BExXY7TYEBFXRYUYIFHTN65RJ8EW" localSheetId="4" hidden="1">'[3]AMI P &amp; L'!#REF!</definedName>
    <definedName name="BExXY7TYEBFXRYUYIFHTN65RJ8EW" localSheetId="13" hidden="1">'[3]AMI P &amp; L'!#REF!</definedName>
    <definedName name="BExXY7TYEBFXRYUYIFHTN65RJ8EW" localSheetId="18" hidden="1">'[3]AMI P &amp; L'!#REF!</definedName>
    <definedName name="BExXY7TYEBFXRYUYIFHTN65RJ8EW" hidden="1">'[3]AMI P &amp; L'!#REF!</definedName>
    <definedName name="BExXYCBSIHFUY3BDHNBY5TMPFMGL" localSheetId="3" hidden="1">#REF!</definedName>
    <definedName name="BExXYCBSIHFUY3BDHNBY5TMPFMGL" localSheetId="10" hidden="1">#REF!</definedName>
    <definedName name="BExXYCBSIHFUY3BDHNBY5TMPFMGL" localSheetId="9" hidden="1">#REF!</definedName>
    <definedName name="BExXYCBSIHFUY3BDHNBY5TMPFMGL" localSheetId="14" hidden="1">#REF!</definedName>
    <definedName name="BExXYCBSIHFUY3BDHNBY5TMPFMGL" localSheetId="16" hidden="1">#REF!</definedName>
    <definedName name="BExXYCBSIHFUY3BDHNBY5TMPFMGL" localSheetId="5" hidden="1">#REF!</definedName>
    <definedName name="BExXYCBSIHFUY3BDHNBY5TMPFMGL" localSheetId="8" hidden="1">#REF!</definedName>
    <definedName name="BExXYCBSIHFUY3BDHNBY5TMPFMGL" localSheetId="17" hidden="1">#REF!</definedName>
    <definedName name="BExXYCBSIHFUY3BDHNBY5TMPFMGL" localSheetId="6" hidden="1">#REF!</definedName>
    <definedName name="BExXYCBSIHFUY3BDHNBY5TMPFMGL" localSheetId="1" hidden="1">#REF!</definedName>
    <definedName name="BExXYCBSIHFUY3BDHNBY5TMPFMGL" localSheetId="12" hidden="1">#REF!</definedName>
    <definedName name="BExXYCBSIHFUY3BDHNBY5TMPFMGL" localSheetId="4" hidden="1">#REF!</definedName>
    <definedName name="BExXYCBSIHFUY3BDHNBY5TMPFMGL" localSheetId="13" hidden="1">#REF!</definedName>
    <definedName name="BExXYCBSIHFUY3BDHNBY5TMPFMGL" localSheetId="18" hidden="1">#REF!</definedName>
    <definedName name="BExXYCBSIHFUY3BDHNBY5TMPFMGL" hidden="1">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3LNUGA4E1LWS1MPLGG3LXKD" localSheetId="3" hidden="1">#REF!</definedName>
    <definedName name="BExXZ3LNUGA4E1LWS1MPLGG3LXKD" localSheetId="10" hidden="1">#REF!</definedName>
    <definedName name="BExXZ3LNUGA4E1LWS1MPLGG3LXKD" localSheetId="9" hidden="1">#REF!</definedName>
    <definedName name="BExXZ3LNUGA4E1LWS1MPLGG3LXKD" localSheetId="14" hidden="1">#REF!</definedName>
    <definedName name="BExXZ3LNUGA4E1LWS1MPLGG3LXKD" localSheetId="16" hidden="1">#REF!</definedName>
    <definedName name="BExXZ3LNUGA4E1LWS1MPLGG3LXKD" localSheetId="5" hidden="1">#REF!</definedName>
    <definedName name="BExXZ3LNUGA4E1LWS1MPLGG3LXKD" localSheetId="8" hidden="1">#REF!</definedName>
    <definedName name="BExXZ3LNUGA4E1LWS1MPLGG3LXKD" localSheetId="17" hidden="1">#REF!</definedName>
    <definedName name="BExXZ3LNUGA4E1LWS1MPLGG3LXKD" localSheetId="6" hidden="1">#REF!</definedName>
    <definedName name="BExXZ3LNUGA4E1LWS1MPLGG3LXKD" localSheetId="1" hidden="1">#REF!</definedName>
    <definedName name="BExXZ3LNUGA4E1LWS1MPLGG3LXKD" localSheetId="12" hidden="1">#REF!</definedName>
    <definedName name="BExXZ3LNUGA4E1LWS1MPLGG3LXKD" localSheetId="4" hidden="1">#REF!</definedName>
    <definedName name="BExXZ3LNUGA4E1LWS1MPLGG3LXKD" localSheetId="13" hidden="1">#REF!</definedName>
    <definedName name="BExXZ3LNUGA4E1LWS1MPLGG3LXKD" localSheetId="18" hidden="1">#REF!</definedName>
    <definedName name="BExXZ3LNUGA4E1LWS1MPLGG3LXKD" hidden="1">#REF!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3" hidden="1">'[3]AMI P &amp; L'!#REF!</definedName>
    <definedName name="BExXZOVPCEP495TQSON6PSRQ8XCY" localSheetId="10" hidden="1">'[3]AMI P &amp; L'!#REF!</definedName>
    <definedName name="BExXZOVPCEP495TQSON6PSRQ8XCY" localSheetId="9" hidden="1">'[3]AMI P &amp; L'!#REF!</definedName>
    <definedName name="BExXZOVPCEP495TQSON6PSRQ8XCY" localSheetId="14" hidden="1">'[3]AMI P &amp; L'!#REF!</definedName>
    <definedName name="BExXZOVPCEP495TQSON6PSRQ8XCY" localSheetId="16" hidden="1">'[3]AMI P &amp; L'!#REF!</definedName>
    <definedName name="BExXZOVPCEP495TQSON6PSRQ8XCY" localSheetId="5" hidden="1">'[3]AMI P &amp; L'!#REF!</definedName>
    <definedName name="BExXZOVPCEP495TQSON6PSRQ8XCY" localSheetId="8" hidden="1">'[3]AMI P &amp; L'!#REF!</definedName>
    <definedName name="BExXZOVPCEP495TQSON6PSRQ8XCY" localSheetId="17" hidden="1">'[3]AMI P &amp; L'!#REF!</definedName>
    <definedName name="BExXZOVPCEP495TQSON6PSRQ8XCY" localSheetId="6" hidden="1">'[3]AMI P &amp; L'!#REF!</definedName>
    <definedName name="BExXZOVPCEP495TQSON6PSRQ8XCY" localSheetId="1" hidden="1">'[3]AMI P &amp; L'!#REF!</definedName>
    <definedName name="BExXZOVPCEP495TQSON6PSRQ8XCY" localSheetId="12" hidden="1">'[3]AMI P &amp; L'!#REF!</definedName>
    <definedName name="BExXZOVPCEP495TQSON6PSRQ8XCY" localSheetId="4" hidden="1">'[3]AMI P &amp; L'!#REF!</definedName>
    <definedName name="BExXZOVPCEP495TQSON6PSRQ8XCY" localSheetId="13" hidden="1">'[3]AMI P &amp; L'!#REF!</definedName>
    <definedName name="BExXZOVPCEP495TQSON6PSRQ8XCY" localSheetId="18" hidden="1">'[3]AMI P &amp; L'!#REF!</definedName>
    <definedName name="BExXZOVPCEP495TQSON6PSRQ8XCY" hidden="1">'[3]AMI P &amp; L'!#REF!</definedName>
    <definedName name="BExXZS0XCQNYYY1DP75R3PCXFSRH" localSheetId="3" hidden="1">#REF!</definedName>
    <definedName name="BExXZS0XCQNYYY1DP75R3PCXFSRH" localSheetId="10" hidden="1">#REF!</definedName>
    <definedName name="BExXZS0XCQNYYY1DP75R3PCXFSRH" localSheetId="9" hidden="1">#REF!</definedName>
    <definedName name="BExXZS0XCQNYYY1DP75R3PCXFSRH" localSheetId="14" hidden="1">#REF!</definedName>
    <definedName name="BExXZS0XCQNYYY1DP75R3PCXFSRH" localSheetId="16" hidden="1">#REF!</definedName>
    <definedName name="BExXZS0XCQNYYY1DP75R3PCXFSRH" localSheetId="5" hidden="1">#REF!</definedName>
    <definedName name="BExXZS0XCQNYYY1DP75R3PCXFSRH" localSheetId="8" hidden="1">#REF!</definedName>
    <definedName name="BExXZS0XCQNYYY1DP75R3PCXFSRH" localSheetId="17" hidden="1">#REF!</definedName>
    <definedName name="BExXZS0XCQNYYY1DP75R3PCXFSRH" localSheetId="6" hidden="1">#REF!</definedName>
    <definedName name="BExXZS0XCQNYYY1DP75R3PCXFSRH" localSheetId="1" hidden="1">#REF!</definedName>
    <definedName name="BExXZS0XCQNYYY1DP75R3PCXFSRH" localSheetId="12" hidden="1">#REF!</definedName>
    <definedName name="BExXZS0XCQNYYY1DP75R3PCXFSRH" localSheetId="4" hidden="1">#REF!</definedName>
    <definedName name="BExXZS0XCQNYYY1DP75R3PCXFSRH" localSheetId="13" hidden="1">#REF!</definedName>
    <definedName name="BExXZS0XCQNYYY1DP75R3PCXFSRH" localSheetId="18" hidden="1">#REF!</definedName>
    <definedName name="BExXZS0XCQNYYY1DP75R3PCXFSRH" hidden="1">#REF!</definedName>
    <definedName name="BExXZXKH7NBARQQAZM69Z57IH1MM" hidden="1">'[2]Reco Sheet for Fcast'!$F$6:$G$6</definedName>
    <definedName name="BExY06EUGA7EW4VVDQKIUQW4P39O" localSheetId="3" hidden="1">#REF!</definedName>
    <definedName name="BExY06EUGA7EW4VVDQKIUQW4P39O" localSheetId="10" hidden="1">#REF!</definedName>
    <definedName name="BExY06EUGA7EW4VVDQKIUQW4P39O" localSheetId="9" hidden="1">#REF!</definedName>
    <definedName name="BExY06EUGA7EW4VVDQKIUQW4P39O" localSheetId="14" hidden="1">#REF!</definedName>
    <definedName name="BExY06EUGA7EW4VVDQKIUQW4P39O" localSheetId="16" hidden="1">#REF!</definedName>
    <definedName name="BExY06EUGA7EW4VVDQKIUQW4P39O" localSheetId="5" hidden="1">#REF!</definedName>
    <definedName name="BExY06EUGA7EW4VVDQKIUQW4P39O" localSheetId="8" hidden="1">#REF!</definedName>
    <definedName name="BExY06EUGA7EW4VVDQKIUQW4P39O" localSheetId="17" hidden="1">#REF!</definedName>
    <definedName name="BExY06EUGA7EW4VVDQKIUQW4P39O" localSheetId="6" hidden="1">#REF!</definedName>
    <definedName name="BExY06EUGA7EW4VVDQKIUQW4P39O" localSheetId="1" hidden="1">#REF!</definedName>
    <definedName name="BExY06EUGA7EW4VVDQKIUQW4P39O" localSheetId="12" hidden="1">#REF!</definedName>
    <definedName name="BExY06EUGA7EW4VVDQKIUQW4P39O" localSheetId="4" hidden="1">#REF!</definedName>
    <definedName name="BExY06EUGA7EW4VVDQKIUQW4P39O" localSheetId="13" hidden="1">#REF!</definedName>
    <definedName name="BExY06EUGA7EW4VVDQKIUQW4P39O" localSheetId="18" hidden="1">#REF!</definedName>
    <definedName name="BExY06EUGA7EW4VVDQKIUQW4P39O" hidden="1">#REF!</definedName>
    <definedName name="BExY07WSDH5QEVM7BJXJK2ZRAI1O" localSheetId="3" hidden="1">'[3]AMI P &amp; L'!#REF!</definedName>
    <definedName name="BExY07WSDH5QEVM7BJXJK2ZRAI1O" localSheetId="10" hidden="1">'[3]AMI P &amp; L'!#REF!</definedName>
    <definedName name="BExY07WSDH5QEVM7BJXJK2ZRAI1O" localSheetId="9" hidden="1">'[3]AMI P &amp; L'!#REF!</definedName>
    <definedName name="BExY07WSDH5QEVM7BJXJK2ZRAI1O" localSheetId="14" hidden="1">'[3]AMI P &amp; L'!#REF!</definedName>
    <definedName name="BExY07WSDH5QEVM7BJXJK2ZRAI1O" localSheetId="16" hidden="1">'[3]AMI P &amp; L'!#REF!</definedName>
    <definedName name="BExY07WSDH5QEVM7BJXJK2ZRAI1O" localSheetId="5" hidden="1">'[3]AMI P &amp; L'!#REF!</definedName>
    <definedName name="BExY07WSDH5QEVM7BJXJK2ZRAI1O" localSheetId="8" hidden="1">'[3]AMI P &amp; L'!#REF!</definedName>
    <definedName name="BExY07WSDH5QEVM7BJXJK2ZRAI1O" localSheetId="17" hidden="1">'[3]AMI P &amp; L'!#REF!</definedName>
    <definedName name="BExY07WSDH5QEVM7BJXJK2ZRAI1O" localSheetId="6" hidden="1">'[3]AMI P &amp; L'!#REF!</definedName>
    <definedName name="BExY07WSDH5QEVM7BJXJK2ZRAI1O" localSheetId="1" hidden="1">'[3]AMI P &amp; L'!#REF!</definedName>
    <definedName name="BExY07WSDH5QEVM7BJXJK2ZRAI1O" localSheetId="12" hidden="1">'[3]AMI P &amp; L'!#REF!</definedName>
    <definedName name="BExY07WSDH5QEVM7BJXJK2ZRAI1O" localSheetId="4" hidden="1">'[3]AMI P &amp; L'!#REF!</definedName>
    <definedName name="BExY07WSDH5QEVM7BJXJK2ZRAI1O" localSheetId="13" hidden="1">'[3]AMI P &amp; L'!#REF!</definedName>
    <definedName name="BExY07WSDH5QEVM7BJXJK2ZRAI1O" localSheetId="18" hidden="1">'[3]AMI P &amp; L'!#REF!</definedName>
    <definedName name="BExY07WSDH5QEVM7BJXJK2ZRAI1O" hidden="1">'[3]AMI P &amp; L'!#REF!</definedName>
    <definedName name="BExY0BI99V6MXLHXBCSPUL0OPF3M" localSheetId="3" hidden="1">#REF!</definedName>
    <definedName name="BExY0BI99V6MXLHXBCSPUL0OPF3M" localSheetId="10" hidden="1">#REF!</definedName>
    <definedName name="BExY0BI99V6MXLHXBCSPUL0OPF3M" localSheetId="9" hidden="1">#REF!</definedName>
    <definedName name="BExY0BI99V6MXLHXBCSPUL0OPF3M" localSheetId="14" hidden="1">#REF!</definedName>
    <definedName name="BExY0BI99V6MXLHXBCSPUL0OPF3M" localSheetId="16" hidden="1">#REF!</definedName>
    <definedName name="BExY0BI99V6MXLHXBCSPUL0OPF3M" localSheetId="5" hidden="1">#REF!</definedName>
    <definedName name="BExY0BI99V6MXLHXBCSPUL0OPF3M" localSheetId="8" hidden="1">#REF!</definedName>
    <definedName name="BExY0BI99V6MXLHXBCSPUL0OPF3M" localSheetId="17" hidden="1">#REF!</definedName>
    <definedName name="BExY0BI99V6MXLHXBCSPUL0OPF3M" localSheetId="6" hidden="1">#REF!</definedName>
    <definedName name="BExY0BI99V6MXLHXBCSPUL0OPF3M" localSheetId="1" hidden="1">#REF!</definedName>
    <definedName name="BExY0BI99V6MXLHXBCSPUL0OPF3M" localSheetId="12" hidden="1">#REF!</definedName>
    <definedName name="BExY0BI99V6MXLHXBCSPUL0OPF3M" localSheetId="4" hidden="1">#REF!</definedName>
    <definedName name="BExY0BI99V6MXLHXBCSPUL0OPF3M" localSheetId="13" hidden="1">#REF!</definedName>
    <definedName name="BExY0BI99V6MXLHXBCSPUL0OPF3M" localSheetId="18" hidden="1">#REF!</definedName>
    <definedName name="BExY0BI99V6MXLHXBCSPUL0OPF3M" hidden="1">#REF!</definedName>
    <definedName name="BExY0C3UBVC4M59JIRXVQ8OWAJC1" hidden="1">'[2]Reco Sheet for Fcast'!$I$7:$J$7</definedName>
    <definedName name="BExY0N1K6XFGR26YH5NSEE627RBN" localSheetId="3" hidden="1">#REF!</definedName>
    <definedName name="BExY0N1K6XFGR26YH5NSEE627RBN" localSheetId="10" hidden="1">#REF!</definedName>
    <definedName name="BExY0N1K6XFGR26YH5NSEE627RBN" localSheetId="9" hidden="1">#REF!</definedName>
    <definedName name="BExY0N1K6XFGR26YH5NSEE627RBN" localSheetId="14" hidden="1">#REF!</definedName>
    <definedName name="BExY0N1K6XFGR26YH5NSEE627RBN" localSheetId="16" hidden="1">#REF!</definedName>
    <definedName name="BExY0N1K6XFGR26YH5NSEE627RBN" localSheetId="5" hidden="1">#REF!</definedName>
    <definedName name="BExY0N1K6XFGR26YH5NSEE627RBN" localSheetId="8" hidden="1">#REF!</definedName>
    <definedName name="BExY0N1K6XFGR26YH5NSEE627RBN" localSheetId="17" hidden="1">#REF!</definedName>
    <definedName name="BExY0N1K6XFGR26YH5NSEE627RBN" localSheetId="6" hidden="1">#REF!</definedName>
    <definedName name="BExY0N1K6XFGR26YH5NSEE627RBN" localSheetId="1" hidden="1">#REF!</definedName>
    <definedName name="BExY0N1K6XFGR26YH5NSEE627RBN" localSheetId="12" hidden="1">#REF!</definedName>
    <definedName name="BExY0N1K6XFGR26YH5NSEE627RBN" localSheetId="4" hidden="1">#REF!</definedName>
    <definedName name="BExY0N1K6XFGR26YH5NSEE627RBN" localSheetId="13" hidden="1">#REF!</definedName>
    <definedName name="BExY0N1K6XFGR26YH5NSEE627RBN" localSheetId="18" hidden="1">#REF!</definedName>
    <definedName name="BExY0N1K6XFGR26YH5NSEE627RBN" hidden="1">#REF!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3" hidden="1">#REF!</definedName>
    <definedName name="BExY0V4VNPA7ZZUMJNNU0ZHE1KOH" localSheetId="10" hidden="1">#REF!</definedName>
    <definedName name="BExY0V4VNPA7ZZUMJNNU0ZHE1KOH" localSheetId="9" hidden="1">#REF!</definedName>
    <definedName name="BExY0V4VNPA7ZZUMJNNU0ZHE1KOH" localSheetId="14" hidden="1">#REF!</definedName>
    <definedName name="BExY0V4VNPA7ZZUMJNNU0ZHE1KOH" localSheetId="16" hidden="1">#REF!</definedName>
    <definedName name="BExY0V4VNPA7ZZUMJNNU0ZHE1KOH" localSheetId="5" hidden="1">#REF!</definedName>
    <definedName name="BExY0V4VNPA7ZZUMJNNU0ZHE1KOH" localSheetId="8" hidden="1">#REF!</definedName>
    <definedName name="BExY0V4VNPA7ZZUMJNNU0ZHE1KOH" localSheetId="17" hidden="1">#REF!</definedName>
    <definedName name="BExY0V4VNPA7ZZUMJNNU0ZHE1KOH" localSheetId="6" hidden="1">#REF!</definedName>
    <definedName name="BExY0V4VNPA7ZZUMJNNU0ZHE1KOH" localSheetId="1" hidden="1">#REF!</definedName>
    <definedName name="BExY0V4VNPA7ZZUMJNNU0ZHE1KOH" localSheetId="12" hidden="1">#REF!</definedName>
    <definedName name="BExY0V4VNPA7ZZUMJNNU0ZHE1KOH" localSheetId="4" hidden="1">#REF!</definedName>
    <definedName name="BExY0V4VNPA7ZZUMJNNU0ZHE1KOH" localSheetId="13" hidden="1">#REF!</definedName>
    <definedName name="BExY0V4VNPA7ZZUMJNNU0ZHE1KOH" localSheetId="18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6IWJ7CI1QGWVNBVHPYS9JPN" localSheetId="3" hidden="1">#REF!</definedName>
    <definedName name="BExY16IWJ7CI1QGWVNBVHPYS9JPN" localSheetId="10" hidden="1">#REF!</definedName>
    <definedName name="BExY16IWJ7CI1QGWVNBVHPYS9JPN" localSheetId="9" hidden="1">#REF!</definedName>
    <definedName name="BExY16IWJ7CI1QGWVNBVHPYS9JPN" localSheetId="14" hidden="1">#REF!</definedName>
    <definedName name="BExY16IWJ7CI1QGWVNBVHPYS9JPN" localSheetId="16" hidden="1">#REF!</definedName>
    <definedName name="BExY16IWJ7CI1QGWVNBVHPYS9JPN" localSheetId="5" hidden="1">#REF!</definedName>
    <definedName name="BExY16IWJ7CI1QGWVNBVHPYS9JPN" localSheetId="8" hidden="1">#REF!</definedName>
    <definedName name="BExY16IWJ7CI1QGWVNBVHPYS9JPN" localSheetId="17" hidden="1">#REF!</definedName>
    <definedName name="BExY16IWJ7CI1QGWVNBVHPYS9JPN" localSheetId="6" hidden="1">#REF!</definedName>
    <definedName name="BExY16IWJ7CI1QGWVNBVHPYS9JPN" localSheetId="1" hidden="1">#REF!</definedName>
    <definedName name="BExY16IWJ7CI1QGWVNBVHPYS9JPN" localSheetId="12" hidden="1">#REF!</definedName>
    <definedName name="BExY16IWJ7CI1QGWVNBVHPYS9JPN" localSheetId="4" hidden="1">#REF!</definedName>
    <definedName name="BExY16IWJ7CI1QGWVNBVHPYS9JPN" localSheetId="13" hidden="1">#REF!</definedName>
    <definedName name="BExY16IWJ7CI1QGWVNBVHPYS9JPN" localSheetId="18" hidden="1">#REF!</definedName>
    <definedName name="BExY16IWJ7CI1QGWVNBVHPYS9JPN" hidden="1">#REF!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JKAZRX115882TBCLNSDWLAA" localSheetId="3" hidden="1">#REF!</definedName>
    <definedName name="BExY1JKAZRX115882TBCLNSDWLAA" localSheetId="10" hidden="1">#REF!</definedName>
    <definedName name="BExY1JKAZRX115882TBCLNSDWLAA" localSheetId="9" hidden="1">#REF!</definedName>
    <definedName name="BExY1JKAZRX115882TBCLNSDWLAA" localSheetId="14" hidden="1">#REF!</definedName>
    <definedName name="BExY1JKAZRX115882TBCLNSDWLAA" localSheetId="16" hidden="1">#REF!</definedName>
    <definedName name="BExY1JKAZRX115882TBCLNSDWLAA" localSheetId="5" hidden="1">#REF!</definedName>
    <definedName name="BExY1JKAZRX115882TBCLNSDWLAA" localSheetId="8" hidden="1">#REF!</definedName>
    <definedName name="BExY1JKAZRX115882TBCLNSDWLAA" localSheetId="17" hidden="1">#REF!</definedName>
    <definedName name="BExY1JKAZRX115882TBCLNSDWLAA" localSheetId="6" hidden="1">#REF!</definedName>
    <definedName name="BExY1JKAZRX115882TBCLNSDWLAA" localSheetId="1" hidden="1">#REF!</definedName>
    <definedName name="BExY1JKAZRX115882TBCLNSDWLAA" localSheetId="12" hidden="1">#REF!</definedName>
    <definedName name="BExY1JKAZRX115882TBCLNSDWLAA" localSheetId="4" hidden="1">#REF!</definedName>
    <definedName name="BExY1JKAZRX115882TBCLNSDWLAA" localSheetId="13" hidden="1">#REF!</definedName>
    <definedName name="BExY1JKAZRX115882TBCLNSDWLAA" localSheetId="18" hidden="1">#REF!</definedName>
    <definedName name="BExY1JKAZRX115882TBCLNSDWLAA" hidden="1">#REF!</definedName>
    <definedName name="BExY1NWOXXFV9GGZ3PX444LZ8TVX" hidden="1">'[2]Reco Sheet for Fcast'!$F$10:$G$10</definedName>
    <definedName name="BExY1TQZQFWKT6O5QIU1TXC6JZG1" localSheetId="3" hidden="1">#REF!</definedName>
    <definedName name="BExY1TQZQFWKT6O5QIU1TXC6JZG1" localSheetId="10" hidden="1">#REF!</definedName>
    <definedName name="BExY1TQZQFWKT6O5QIU1TXC6JZG1" localSheetId="9" hidden="1">#REF!</definedName>
    <definedName name="BExY1TQZQFWKT6O5QIU1TXC6JZG1" localSheetId="14" hidden="1">#REF!</definedName>
    <definedName name="BExY1TQZQFWKT6O5QIU1TXC6JZG1" localSheetId="16" hidden="1">#REF!</definedName>
    <definedName name="BExY1TQZQFWKT6O5QIU1TXC6JZG1" localSheetId="5" hidden="1">#REF!</definedName>
    <definedName name="BExY1TQZQFWKT6O5QIU1TXC6JZG1" localSheetId="8" hidden="1">#REF!</definedName>
    <definedName name="BExY1TQZQFWKT6O5QIU1TXC6JZG1" localSheetId="17" hidden="1">#REF!</definedName>
    <definedName name="BExY1TQZQFWKT6O5QIU1TXC6JZG1" localSheetId="6" hidden="1">#REF!</definedName>
    <definedName name="BExY1TQZQFWKT6O5QIU1TXC6JZG1" localSheetId="1" hidden="1">#REF!</definedName>
    <definedName name="BExY1TQZQFWKT6O5QIU1TXC6JZG1" localSheetId="12" hidden="1">#REF!</definedName>
    <definedName name="BExY1TQZQFWKT6O5QIU1TXC6JZG1" localSheetId="4" hidden="1">#REF!</definedName>
    <definedName name="BExY1TQZQFWKT6O5QIU1TXC6JZG1" localSheetId="13" hidden="1">#REF!</definedName>
    <definedName name="BExY1TQZQFWKT6O5QIU1TXC6JZG1" localSheetId="18" hidden="1">#REF!</definedName>
    <definedName name="BExY1TQZQFWKT6O5QIU1TXC6JZG1" hidden="1">#REF!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3" hidden="1">'[3]AMI P &amp; L'!#REF!</definedName>
    <definedName name="BExY3HOSK7YI364K15OX70AVR6F1" localSheetId="10" hidden="1">'[3]AMI P &amp; L'!#REF!</definedName>
    <definedName name="BExY3HOSK7YI364K15OX70AVR6F1" localSheetId="9" hidden="1">'[3]AMI P &amp; L'!#REF!</definedName>
    <definedName name="BExY3HOSK7YI364K15OX70AVR6F1" localSheetId="14" hidden="1">'[3]AMI P &amp; L'!#REF!</definedName>
    <definedName name="BExY3HOSK7YI364K15OX70AVR6F1" localSheetId="16" hidden="1">'[3]AMI P &amp; L'!#REF!</definedName>
    <definedName name="BExY3HOSK7YI364K15OX70AVR6F1" localSheetId="5" hidden="1">'[3]AMI P &amp; L'!#REF!</definedName>
    <definedName name="BExY3HOSK7YI364K15OX70AVR6F1" localSheetId="8" hidden="1">'[3]AMI P &amp; L'!#REF!</definedName>
    <definedName name="BExY3HOSK7YI364K15OX70AVR6F1" localSheetId="17" hidden="1">'[3]AMI P &amp; L'!#REF!</definedName>
    <definedName name="BExY3HOSK7YI364K15OX70AVR6F1" localSheetId="6" hidden="1">'[3]AMI P &amp; L'!#REF!</definedName>
    <definedName name="BExY3HOSK7YI364K15OX70AVR6F1" localSheetId="1" hidden="1">'[3]AMI P &amp; L'!#REF!</definedName>
    <definedName name="BExY3HOSK7YI364K15OX70AVR6F1" localSheetId="12" hidden="1">'[3]AMI P &amp; L'!#REF!</definedName>
    <definedName name="BExY3HOSK7YI364K15OX70AVR6F1" localSheetId="4" hidden="1">'[3]AMI P &amp; L'!#REF!</definedName>
    <definedName name="BExY3HOSK7YI364K15OX70AVR6F1" localSheetId="13" hidden="1">'[3]AMI P &amp; L'!#REF!</definedName>
    <definedName name="BExY3HOSK7YI364K15OX70AVR6F1" localSheetId="18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3" hidden="1">#REF!</definedName>
    <definedName name="BExY45O3XSWT6MQU6R33GI3YUAUM" localSheetId="10" hidden="1">#REF!</definedName>
    <definedName name="BExY45O3XSWT6MQU6R33GI3YUAUM" localSheetId="9" hidden="1">#REF!</definedName>
    <definedName name="BExY45O3XSWT6MQU6R33GI3YUAUM" localSheetId="14" hidden="1">#REF!</definedName>
    <definedName name="BExY45O3XSWT6MQU6R33GI3YUAUM" localSheetId="16" hidden="1">#REF!</definedName>
    <definedName name="BExY45O3XSWT6MQU6R33GI3YUAUM" localSheetId="5" hidden="1">#REF!</definedName>
    <definedName name="BExY45O3XSWT6MQU6R33GI3YUAUM" localSheetId="8" hidden="1">#REF!</definedName>
    <definedName name="BExY45O3XSWT6MQU6R33GI3YUAUM" localSheetId="17" hidden="1">#REF!</definedName>
    <definedName name="BExY45O3XSWT6MQU6R33GI3YUAUM" localSheetId="6" hidden="1">#REF!</definedName>
    <definedName name="BExY45O3XSWT6MQU6R33GI3YUAUM" localSheetId="1" hidden="1">#REF!</definedName>
    <definedName name="BExY45O3XSWT6MQU6R33GI3YUAUM" localSheetId="12" hidden="1">#REF!</definedName>
    <definedName name="BExY45O3XSWT6MQU6R33GI3YUAUM" localSheetId="4" hidden="1">#REF!</definedName>
    <definedName name="BExY45O3XSWT6MQU6R33GI3YUAUM" localSheetId="13" hidden="1">#REF!</definedName>
    <definedName name="BExY45O3XSWT6MQU6R33GI3YUAUM" localSheetId="18" hidden="1">#REF!</definedName>
    <definedName name="BExY45O3XSWT6MQU6R33GI3YUAUM" hidden="1">#REF!</definedName>
    <definedName name="BExY4ET3RLNWSSJL6DIXQZOTATID" hidden="1">'[4]Bud Mth'!$G$2:$H$2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5V3UFTA5NUDN1GI8BVHFL1ZK" localSheetId="3" hidden="1">'[5]Capital orders'!#REF!</definedName>
    <definedName name="BExY5V3UFTA5NUDN1GI8BVHFL1ZK" localSheetId="10" hidden="1">'[5]Capital orders'!#REF!</definedName>
    <definedName name="BExY5V3UFTA5NUDN1GI8BVHFL1ZK" localSheetId="9" hidden="1">'[5]Capital orders'!#REF!</definedName>
    <definedName name="BExY5V3UFTA5NUDN1GI8BVHFL1ZK" localSheetId="14" hidden="1">'[5]Capital orders'!#REF!</definedName>
    <definedName name="BExY5V3UFTA5NUDN1GI8BVHFL1ZK" localSheetId="16" hidden="1">'[5]Capital orders'!#REF!</definedName>
    <definedName name="BExY5V3UFTA5NUDN1GI8BVHFL1ZK" localSheetId="5" hidden="1">'[5]Capital orders'!#REF!</definedName>
    <definedName name="BExY5V3UFTA5NUDN1GI8BVHFL1ZK" localSheetId="8" hidden="1">'[5]Capital orders'!#REF!</definedName>
    <definedName name="BExY5V3UFTA5NUDN1GI8BVHFL1ZK" localSheetId="17" hidden="1">'[5]Capital orders'!#REF!</definedName>
    <definedName name="BExY5V3UFTA5NUDN1GI8BVHFL1ZK" localSheetId="6" hidden="1">'[5]Capital orders'!#REF!</definedName>
    <definedName name="BExY5V3UFTA5NUDN1GI8BVHFL1ZK" localSheetId="1" hidden="1">'[5]Capital orders'!#REF!</definedName>
    <definedName name="BExY5V3UFTA5NUDN1GI8BVHFL1ZK" localSheetId="12" hidden="1">'[5]Capital orders'!#REF!</definedName>
    <definedName name="BExY5V3UFTA5NUDN1GI8BVHFL1ZK" localSheetId="4" hidden="1">'[5]Capital orders'!#REF!</definedName>
    <definedName name="BExY5V3UFTA5NUDN1GI8BVHFL1ZK" localSheetId="13" hidden="1">'[5]Capital orders'!#REF!</definedName>
    <definedName name="BExY5V3UFTA5NUDN1GI8BVHFL1ZK" localSheetId="18" hidden="1">'[5]Capital orders'!#REF!</definedName>
    <definedName name="BExY5V3UFTA5NUDN1GI8BVHFL1ZK" hidden="1">'[5]Capital orders'!#REF!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L5B371SHX5YN9IQ2GF888EP" localSheetId="3" hidden="1">#REF!</definedName>
    <definedName name="BExZJL5B371SHX5YN9IQ2GF888EP" localSheetId="10" hidden="1">#REF!</definedName>
    <definedName name="BExZJL5B371SHX5YN9IQ2GF888EP" localSheetId="9" hidden="1">#REF!</definedName>
    <definedName name="BExZJL5B371SHX5YN9IQ2GF888EP" localSheetId="14" hidden="1">#REF!</definedName>
    <definedName name="BExZJL5B371SHX5YN9IQ2GF888EP" localSheetId="16" hidden="1">#REF!</definedName>
    <definedName name="BExZJL5B371SHX5YN9IQ2GF888EP" localSheetId="5" hidden="1">#REF!</definedName>
    <definedName name="BExZJL5B371SHX5YN9IQ2GF888EP" localSheetId="8" hidden="1">#REF!</definedName>
    <definedName name="BExZJL5B371SHX5YN9IQ2GF888EP" localSheetId="17" hidden="1">#REF!</definedName>
    <definedName name="BExZJL5B371SHX5YN9IQ2GF888EP" localSheetId="6" hidden="1">#REF!</definedName>
    <definedName name="BExZJL5B371SHX5YN9IQ2GF888EP" localSheetId="1" hidden="1">#REF!</definedName>
    <definedName name="BExZJL5B371SHX5YN9IQ2GF888EP" localSheetId="12" hidden="1">#REF!</definedName>
    <definedName name="BExZJL5B371SHX5YN9IQ2GF888EP" localSheetId="4" hidden="1">#REF!</definedName>
    <definedName name="BExZJL5B371SHX5YN9IQ2GF888EP" localSheetId="13" hidden="1">#REF!</definedName>
    <definedName name="BExZJL5B371SHX5YN9IQ2GF888EP" localSheetId="18" hidden="1">#REF!</definedName>
    <definedName name="BExZJL5B371SHX5YN9IQ2GF888EP" hidden="1">#REF!</definedName>
    <definedName name="BExZJMY170JCUU1RWASNZ1HJPRTA" hidden="1">'[2]Reco Sheet for Fcast'!$F$8:$G$8</definedName>
    <definedName name="BExZJOQR77H0P4SUKVYACDCFBBXO" hidden="1">'[2]Reco Sheet for Fcast'!$I$6:$J$6</definedName>
    <definedName name="BExZJPN5GR1O28GF1XLDY5EH968X" localSheetId="3" hidden="1">#REF!</definedName>
    <definedName name="BExZJPN5GR1O28GF1XLDY5EH968X" localSheetId="10" hidden="1">#REF!</definedName>
    <definedName name="BExZJPN5GR1O28GF1XLDY5EH968X" localSheetId="9" hidden="1">#REF!</definedName>
    <definedName name="BExZJPN5GR1O28GF1XLDY5EH968X" localSheetId="14" hidden="1">#REF!</definedName>
    <definedName name="BExZJPN5GR1O28GF1XLDY5EH968X" localSheetId="16" hidden="1">#REF!</definedName>
    <definedName name="BExZJPN5GR1O28GF1XLDY5EH968X" localSheetId="5" hidden="1">#REF!</definedName>
    <definedName name="BExZJPN5GR1O28GF1XLDY5EH968X" localSheetId="8" hidden="1">#REF!</definedName>
    <definedName name="BExZJPN5GR1O28GF1XLDY5EH968X" localSheetId="17" hidden="1">#REF!</definedName>
    <definedName name="BExZJPN5GR1O28GF1XLDY5EH968X" localSheetId="6" hidden="1">#REF!</definedName>
    <definedName name="BExZJPN5GR1O28GF1XLDY5EH968X" localSheetId="1" hidden="1">#REF!</definedName>
    <definedName name="BExZJPN5GR1O28GF1XLDY5EH968X" localSheetId="12" hidden="1">#REF!</definedName>
    <definedName name="BExZJPN5GR1O28GF1XLDY5EH968X" localSheetId="4" hidden="1">#REF!</definedName>
    <definedName name="BExZJPN5GR1O28GF1XLDY5EH968X" localSheetId="13" hidden="1">#REF!</definedName>
    <definedName name="BExZJPN5GR1O28GF1XLDY5EH968X" localSheetId="18" hidden="1">#REF!</definedName>
    <definedName name="BExZJPN5GR1O28GF1XLDY5EH968X" hidden="1">#REF!</definedName>
    <definedName name="BExZJS6RG34ODDY9HMZ0O34MEMSB" hidden="1">'[2]Reco Sheet for Fcast'!$I$8:$J$8</definedName>
    <definedName name="BExZJWDUEYTV7TBR6HSM97T24VTT" localSheetId="3" hidden="1">#REF!</definedName>
    <definedName name="BExZJWDUEYTV7TBR6HSM97T24VTT" localSheetId="10" hidden="1">#REF!</definedName>
    <definedName name="BExZJWDUEYTV7TBR6HSM97T24VTT" localSheetId="9" hidden="1">#REF!</definedName>
    <definedName name="BExZJWDUEYTV7TBR6HSM97T24VTT" localSheetId="14" hidden="1">#REF!</definedName>
    <definedName name="BExZJWDUEYTV7TBR6HSM97T24VTT" localSheetId="16" hidden="1">#REF!</definedName>
    <definedName name="BExZJWDUEYTV7TBR6HSM97T24VTT" localSheetId="5" hidden="1">#REF!</definedName>
    <definedName name="BExZJWDUEYTV7TBR6HSM97T24VTT" localSheetId="8" hidden="1">#REF!</definedName>
    <definedName name="BExZJWDUEYTV7TBR6HSM97T24VTT" localSheetId="17" hidden="1">#REF!</definedName>
    <definedName name="BExZJWDUEYTV7TBR6HSM97T24VTT" localSheetId="6" hidden="1">#REF!</definedName>
    <definedName name="BExZJWDUEYTV7TBR6HSM97T24VTT" localSheetId="1" hidden="1">#REF!</definedName>
    <definedName name="BExZJWDUEYTV7TBR6HSM97T24VTT" localSheetId="12" hidden="1">#REF!</definedName>
    <definedName name="BExZJWDUEYTV7TBR6HSM97T24VTT" localSheetId="4" hidden="1">#REF!</definedName>
    <definedName name="BExZJWDUEYTV7TBR6HSM97T24VTT" localSheetId="13" hidden="1">#REF!</definedName>
    <definedName name="BExZJWDUEYTV7TBR6HSM97T24VTT" localSheetId="18" hidden="1">#REF!</definedName>
    <definedName name="BExZJWDUEYTV7TBR6HSM97T24VTT" hidden="1">#REF!</definedName>
    <definedName name="BExZK34NR4BAD7HJAP7SQ926UQP3" hidden="1">'[2]Reco Sheet for Fcast'!$F$11:$G$11</definedName>
    <definedName name="BExZK3FGPHH5H771U7D5XY7XBS6E" localSheetId="3" hidden="1">'[3]AMI P &amp; L'!#REF!</definedName>
    <definedName name="BExZK3FGPHH5H771U7D5XY7XBS6E" localSheetId="10" hidden="1">'[3]AMI P &amp; L'!#REF!</definedName>
    <definedName name="BExZK3FGPHH5H771U7D5XY7XBS6E" localSheetId="9" hidden="1">'[3]AMI P &amp; L'!#REF!</definedName>
    <definedName name="BExZK3FGPHH5H771U7D5XY7XBS6E" localSheetId="14" hidden="1">'[3]AMI P &amp; L'!#REF!</definedName>
    <definedName name="BExZK3FGPHH5H771U7D5XY7XBS6E" localSheetId="16" hidden="1">'[3]AMI P &amp; L'!#REF!</definedName>
    <definedName name="BExZK3FGPHH5H771U7D5XY7XBS6E" localSheetId="5" hidden="1">'[3]AMI P &amp; L'!#REF!</definedName>
    <definedName name="BExZK3FGPHH5H771U7D5XY7XBS6E" localSheetId="8" hidden="1">'[3]AMI P &amp; L'!#REF!</definedName>
    <definedName name="BExZK3FGPHH5H771U7D5XY7XBS6E" localSheetId="17" hidden="1">'[3]AMI P &amp; L'!#REF!</definedName>
    <definedName name="BExZK3FGPHH5H771U7D5XY7XBS6E" localSheetId="6" hidden="1">'[3]AMI P &amp; L'!#REF!</definedName>
    <definedName name="BExZK3FGPHH5H771U7D5XY7XBS6E" localSheetId="1" hidden="1">'[3]AMI P &amp; L'!#REF!</definedName>
    <definedName name="BExZK3FGPHH5H771U7D5XY7XBS6E" localSheetId="12" hidden="1">'[3]AMI P &amp; L'!#REF!</definedName>
    <definedName name="BExZK3FGPHH5H771U7D5XY7XBS6E" localSheetId="4" hidden="1">'[3]AMI P &amp; L'!#REF!</definedName>
    <definedName name="BExZK3FGPHH5H771U7D5XY7XBS6E" localSheetId="13" hidden="1">'[3]AMI P &amp; L'!#REF!</definedName>
    <definedName name="BExZK3FGPHH5H771U7D5XY7XBS6E" localSheetId="18" hidden="1">'[3]AMI P &amp; L'!#REF!</definedName>
    <definedName name="BExZK3FGPHH5H771U7D5XY7XBS6E" hidden="1">'[3]AMI P &amp; L'!#REF!</definedName>
    <definedName name="BExZKHYORG3O8C772XPFHM1N8T80" localSheetId="3" hidden="1">'[3]AMI P &amp; L'!#REF!</definedName>
    <definedName name="BExZKHYORG3O8C772XPFHM1N8T80" localSheetId="10" hidden="1">'[3]AMI P &amp; L'!#REF!</definedName>
    <definedName name="BExZKHYORG3O8C772XPFHM1N8T80" localSheetId="9" hidden="1">'[3]AMI P &amp; L'!#REF!</definedName>
    <definedName name="BExZKHYORG3O8C772XPFHM1N8T80" localSheetId="14" hidden="1">'[3]AMI P &amp; L'!#REF!</definedName>
    <definedName name="BExZKHYORG3O8C772XPFHM1N8T80" localSheetId="16" hidden="1">'[3]AMI P &amp; L'!#REF!</definedName>
    <definedName name="BExZKHYORG3O8C772XPFHM1N8T80" localSheetId="5" hidden="1">'[3]AMI P &amp; L'!#REF!</definedName>
    <definedName name="BExZKHYORG3O8C772XPFHM1N8T80" localSheetId="8" hidden="1">'[3]AMI P &amp; L'!#REF!</definedName>
    <definedName name="BExZKHYORG3O8C772XPFHM1N8T80" localSheetId="17" hidden="1">'[3]AMI P &amp; L'!#REF!</definedName>
    <definedName name="BExZKHYORG3O8C772XPFHM1N8T80" localSheetId="6" hidden="1">'[3]AMI P &amp; L'!#REF!</definedName>
    <definedName name="BExZKHYORG3O8C772XPFHM1N8T80" localSheetId="1" hidden="1">'[3]AMI P &amp; L'!#REF!</definedName>
    <definedName name="BExZKHYORG3O8C772XPFHM1N8T80" localSheetId="12" hidden="1">'[3]AMI P &amp; L'!#REF!</definedName>
    <definedName name="BExZKHYORG3O8C772XPFHM1N8T80" localSheetId="4" hidden="1">'[3]AMI P &amp; L'!#REF!</definedName>
    <definedName name="BExZKHYORG3O8C772XPFHM1N8T80" localSheetId="13" hidden="1">'[3]AMI P &amp; L'!#REF!</definedName>
    <definedName name="BExZKHYORG3O8C772XPFHM1N8T80" localSheetId="18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5SJD92M56CQDWESAKXHOGSL" localSheetId="3" hidden="1">#REF!</definedName>
    <definedName name="BExZL5SJD92M56CQDWESAKXHOGSL" localSheetId="10" hidden="1">#REF!</definedName>
    <definedName name="BExZL5SJD92M56CQDWESAKXHOGSL" localSheetId="9" hidden="1">#REF!</definedName>
    <definedName name="BExZL5SJD92M56CQDWESAKXHOGSL" localSheetId="14" hidden="1">#REF!</definedName>
    <definedName name="BExZL5SJD92M56CQDWESAKXHOGSL" localSheetId="16" hidden="1">#REF!</definedName>
    <definedName name="BExZL5SJD92M56CQDWESAKXHOGSL" localSheetId="5" hidden="1">#REF!</definedName>
    <definedName name="BExZL5SJD92M56CQDWESAKXHOGSL" localSheetId="8" hidden="1">#REF!</definedName>
    <definedName name="BExZL5SJD92M56CQDWESAKXHOGSL" localSheetId="17" hidden="1">#REF!</definedName>
    <definedName name="BExZL5SJD92M56CQDWESAKXHOGSL" localSheetId="6" hidden="1">#REF!</definedName>
    <definedName name="BExZL5SJD92M56CQDWESAKXHOGSL" localSheetId="1" hidden="1">#REF!</definedName>
    <definedName name="BExZL5SJD92M56CQDWESAKXHOGSL" localSheetId="12" hidden="1">#REF!</definedName>
    <definedName name="BExZL5SJD92M56CQDWESAKXHOGSL" localSheetId="4" hidden="1">#REF!</definedName>
    <definedName name="BExZL5SJD92M56CQDWESAKXHOGSL" localSheetId="13" hidden="1">#REF!</definedName>
    <definedName name="BExZL5SJD92M56CQDWESAKXHOGSL" localSheetId="18" hidden="1">#REF!</definedName>
    <definedName name="BExZL5SJD92M56CQDWESAKXHOGSL" hidden="1">#REF!</definedName>
    <definedName name="BExZL6E4YVXRUN7ZGF2BIGIXFR8K" localSheetId="3" hidden="1">'[3]AMI P &amp; L'!#REF!</definedName>
    <definedName name="BExZL6E4YVXRUN7ZGF2BIGIXFR8K" localSheetId="10" hidden="1">'[3]AMI P &amp; L'!#REF!</definedName>
    <definedName name="BExZL6E4YVXRUN7ZGF2BIGIXFR8K" localSheetId="9" hidden="1">'[3]AMI P &amp; L'!#REF!</definedName>
    <definedName name="BExZL6E4YVXRUN7ZGF2BIGIXFR8K" localSheetId="14" hidden="1">'[3]AMI P &amp; L'!#REF!</definedName>
    <definedName name="BExZL6E4YVXRUN7ZGF2BIGIXFR8K" localSheetId="16" hidden="1">'[3]AMI P &amp; L'!#REF!</definedName>
    <definedName name="BExZL6E4YVXRUN7ZGF2BIGIXFR8K" localSheetId="5" hidden="1">'[3]AMI P &amp; L'!#REF!</definedName>
    <definedName name="BExZL6E4YVXRUN7ZGF2BIGIXFR8K" localSheetId="8" hidden="1">'[3]AMI P &amp; L'!#REF!</definedName>
    <definedName name="BExZL6E4YVXRUN7ZGF2BIGIXFR8K" localSheetId="17" hidden="1">'[3]AMI P &amp; L'!#REF!</definedName>
    <definedName name="BExZL6E4YVXRUN7ZGF2BIGIXFR8K" localSheetId="6" hidden="1">'[3]AMI P &amp; L'!#REF!</definedName>
    <definedName name="BExZL6E4YVXRUN7ZGF2BIGIXFR8K" localSheetId="1" hidden="1">'[3]AMI P &amp; L'!#REF!</definedName>
    <definedName name="BExZL6E4YVXRUN7ZGF2BIGIXFR8K" localSheetId="12" hidden="1">'[3]AMI P &amp; L'!#REF!</definedName>
    <definedName name="BExZL6E4YVXRUN7ZGF2BIGIXFR8K" localSheetId="4" hidden="1">'[3]AMI P &amp; L'!#REF!</definedName>
    <definedName name="BExZL6E4YVXRUN7ZGF2BIGIXFR8K" localSheetId="13" hidden="1">'[3]AMI P &amp; L'!#REF!</definedName>
    <definedName name="BExZL6E4YVXRUN7ZGF2BIGIXFR8K" localSheetId="18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J9XQBSJZFBY8GZ1Y9U1TMNE" localSheetId="3" hidden="1">#REF!</definedName>
    <definedName name="BExZLJ9XQBSJZFBY8GZ1Y9U1TMNE" localSheetId="10" hidden="1">#REF!</definedName>
    <definedName name="BExZLJ9XQBSJZFBY8GZ1Y9U1TMNE" localSheetId="9" hidden="1">#REF!</definedName>
    <definedName name="BExZLJ9XQBSJZFBY8GZ1Y9U1TMNE" localSheetId="14" hidden="1">#REF!</definedName>
    <definedName name="BExZLJ9XQBSJZFBY8GZ1Y9U1TMNE" localSheetId="16" hidden="1">#REF!</definedName>
    <definedName name="BExZLJ9XQBSJZFBY8GZ1Y9U1TMNE" localSheetId="5" hidden="1">#REF!</definedName>
    <definedName name="BExZLJ9XQBSJZFBY8GZ1Y9U1TMNE" localSheetId="8" hidden="1">#REF!</definedName>
    <definedName name="BExZLJ9XQBSJZFBY8GZ1Y9U1TMNE" localSheetId="17" hidden="1">#REF!</definedName>
    <definedName name="BExZLJ9XQBSJZFBY8GZ1Y9U1TMNE" localSheetId="6" hidden="1">#REF!</definedName>
    <definedName name="BExZLJ9XQBSJZFBY8GZ1Y9U1TMNE" localSheetId="1" hidden="1">#REF!</definedName>
    <definedName name="BExZLJ9XQBSJZFBY8GZ1Y9U1TMNE" localSheetId="12" hidden="1">#REF!</definedName>
    <definedName name="BExZLJ9XQBSJZFBY8GZ1Y9U1TMNE" localSheetId="4" hidden="1">#REF!</definedName>
    <definedName name="BExZLJ9XQBSJZFBY8GZ1Y9U1TMNE" localSheetId="13" hidden="1">#REF!</definedName>
    <definedName name="BExZLJ9XQBSJZFBY8GZ1Y9U1TMNE" localSheetId="18" hidden="1">#REF!</definedName>
    <definedName name="BExZLJ9XQBSJZFBY8GZ1Y9U1TMNE" hidden="1">#REF!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MCNFLS6EUF357U7TXQ4U84V" localSheetId="3" hidden="1">'[5]Capital orders'!#REF!</definedName>
    <definedName name="BExZNMCNFLS6EUF357U7TXQ4U84V" localSheetId="10" hidden="1">'[5]Capital orders'!#REF!</definedName>
    <definedName name="BExZNMCNFLS6EUF357U7TXQ4U84V" localSheetId="9" hidden="1">'[5]Capital orders'!#REF!</definedName>
    <definedName name="BExZNMCNFLS6EUF357U7TXQ4U84V" localSheetId="14" hidden="1">'[5]Capital orders'!#REF!</definedName>
    <definedName name="BExZNMCNFLS6EUF357U7TXQ4U84V" localSheetId="16" hidden="1">'[5]Capital orders'!#REF!</definedName>
    <definedName name="BExZNMCNFLS6EUF357U7TXQ4U84V" localSheetId="5" hidden="1">'[5]Capital orders'!#REF!</definedName>
    <definedName name="BExZNMCNFLS6EUF357U7TXQ4U84V" localSheetId="8" hidden="1">'[5]Capital orders'!#REF!</definedName>
    <definedName name="BExZNMCNFLS6EUF357U7TXQ4U84V" localSheetId="17" hidden="1">'[5]Capital orders'!#REF!</definedName>
    <definedName name="BExZNMCNFLS6EUF357U7TXQ4U84V" localSheetId="6" hidden="1">'[5]Capital orders'!#REF!</definedName>
    <definedName name="BExZNMCNFLS6EUF357U7TXQ4U84V" localSheetId="1" hidden="1">'[5]Capital orders'!#REF!</definedName>
    <definedName name="BExZNMCNFLS6EUF357U7TXQ4U84V" localSheetId="12" hidden="1">'[5]Capital orders'!#REF!</definedName>
    <definedName name="BExZNMCNFLS6EUF357U7TXQ4U84V" localSheetId="4" hidden="1">'[5]Capital orders'!#REF!</definedName>
    <definedName name="BExZNMCNFLS6EUF357U7TXQ4U84V" localSheetId="13" hidden="1">'[5]Capital orders'!#REF!</definedName>
    <definedName name="BExZNMCNFLS6EUF357U7TXQ4U84V" localSheetId="18" hidden="1">'[5]Capital orders'!#REF!</definedName>
    <definedName name="BExZNMCNFLS6EUF357U7TXQ4U84V" hidden="1">'[5]Capital orders'!#REF!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8TVZX68PZ4ENQ8QOILK16OS" localSheetId="3" hidden="1">#REF!</definedName>
    <definedName name="BExZO8TVZX68PZ4ENQ8QOILK16OS" localSheetId="10" hidden="1">#REF!</definedName>
    <definedName name="BExZO8TVZX68PZ4ENQ8QOILK16OS" localSheetId="9" hidden="1">#REF!</definedName>
    <definedName name="BExZO8TVZX68PZ4ENQ8QOILK16OS" localSheetId="14" hidden="1">#REF!</definedName>
    <definedName name="BExZO8TVZX68PZ4ENQ8QOILK16OS" localSheetId="16" hidden="1">#REF!</definedName>
    <definedName name="BExZO8TVZX68PZ4ENQ8QOILK16OS" localSheetId="5" hidden="1">#REF!</definedName>
    <definedName name="BExZO8TVZX68PZ4ENQ8QOILK16OS" localSheetId="8" hidden="1">#REF!</definedName>
    <definedName name="BExZO8TVZX68PZ4ENQ8QOILK16OS" localSheetId="17" hidden="1">#REF!</definedName>
    <definedName name="BExZO8TVZX68PZ4ENQ8QOILK16OS" localSheetId="6" hidden="1">#REF!</definedName>
    <definedName name="BExZO8TVZX68PZ4ENQ8QOILK16OS" localSheetId="1" hidden="1">#REF!</definedName>
    <definedName name="BExZO8TVZX68PZ4ENQ8QOILK16OS" localSheetId="12" hidden="1">#REF!</definedName>
    <definedName name="BExZO8TVZX68PZ4ENQ8QOILK16OS" localSheetId="4" hidden="1">#REF!</definedName>
    <definedName name="BExZO8TVZX68PZ4ENQ8QOILK16OS" localSheetId="13" hidden="1">#REF!</definedName>
    <definedName name="BExZO8TVZX68PZ4ENQ8QOILK16OS" localSheetId="18" hidden="1">#REF!</definedName>
    <definedName name="BExZO8TVZX68PZ4ENQ8QOILK16OS" hidden="1">#REF!</definedName>
    <definedName name="BExZOAH4GDULQO35ZGF099VIFGNC" localSheetId="3" hidden="1">#REF!</definedName>
    <definedName name="BExZOAH4GDULQO35ZGF099VIFGNC" localSheetId="10" hidden="1">#REF!</definedName>
    <definedName name="BExZOAH4GDULQO35ZGF099VIFGNC" localSheetId="9" hidden="1">#REF!</definedName>
    <definedName name="BExZOAH4GDULQO35ZGF099VIFGNC" localSheetId="14" hidden="1">#REF!</definedName>
    <definedName name="BExZOAH4GDULQO35ZGF099VIFGNC" localSheetId="16" hidden="1">#REF!</definedName>
    <definedName name="BExZOAH4GDULQO35ZGF099VIFGNC" localSheetId="5" hidden="1">#REF!</definedName>
    <definedName name="BExZOAH4GDULQO35ZGF099VIFGNC" localSheetId="8" hidden="1">#REF!</definedName>
    <definedName name="BExZOAH4GDULQO35ZGF099VIFGNC" localSheetId="17" hidden="1">#REF!</definedName>
    <definedName name="BExZOAH4GDULQO35ZGF099VIFGNC" localSheetId="6" hidden="1">#REF!</definedName>
    <definedName name="BExZOAH4GDULQO35ZGF099VIFGNC" localSheetId="1" hidden="1">#REF!</definedName>
    <definedName name="BExZOAH4GDULQO35ZGF099VIFGNC" localSheetId="12" hidden="1">#REF!</definedName>
    <definedName name="BExZOAH4GDULQO35ZGF099VIFGNC" localSheetId="4" hidden="1">#REF!</definedName>
    <definedName name="BExZOAH4GDULQO35ZGF099VIFGNC" localSheetId="13" hidden="1">#REF!</definedName>
    <definedName name="BExZOAH4GDULQO35ZGF099VIFGNC" localSheetId="18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C8M5K7Q2UCY7H5XZLIGR6BZ" localSheetId="3" hidden="1">#REF!</definedName>
    <definedName name="BExZPC8M5K7Q2UCY7H5XZLIGR6BZ" localSheetId="10" hidden="1">#REF!</definedName>
    <definedName name="BExZPC8M5K7Q2UCY7H5XZLIGR6BZ" localSheetId="9" hidden="1">#REF!</definedName>
    <definedName name="BExZPC8M5K7Q2UCY7H5XZLIGR6BZ" localSheetId="14" hidden="1">#REF!</definedName>
    <definedName name="BExZPC8M5K7Q2UCY7H5XZLIGR6BZ" localSheetId="16" hidden="1">#REF!</definedName>
    <definedName name="BExZPC8M5K7Q2UCY7H5XZLIGR6BZ" localSheetId="5" hidden="1">#REF!</definedName>
    <definedName name="BExZPC8M5K7Q2UCY7H5XZLIGR6BZ" localSheetId="8" hidden="1">#REF!</definedName>
    <definedName name="BExZPC8M5K7Q2UCY7H5XZLIGR6BZ" localSheetId="17" hidden="1">#REF!</definedName>
    <definedName name="BExZPC8M5K7Q2UCY7H5XZLIGR6BZ" localSheetId="6" hidden="1">#REF!</definedName>
    <definedName name="BExZPC8M5K7Q2UCY7H5XZLIGR6BZ" localSheetId="1" hidden="1">#REF!</definedName>
    <definedName name="BExZPC8M5K7Q2UCY7H5XZLIGR6BZ" localSheetId="12" hidden="1">#REF!</definedName>
    <definedName name="BExZPC8M5K7Q2UCY7H5XZLIGR6BZ" localSheetId="4" hidden="1">#REF!</definedName>
    <definedName name="BExZPC8M5K7Q2UCY7H5XZLIGR6BZ" localSheetId="13" hidden="1">#REF!</definedName>
    <definedName name="BExZPC8M5K7Q2UCY7H5XZLIGR6BZ" localSheetId="18" hidden="1">#REF!</definedName>
    <definedName name="BExZPC8M5K7Q2UCY7H5XZLIGR6BZ" hidden="1">#REF!</definedName>
    <definedName name="BExZPIU08CG16AZ72BD0PB5ISUQE" localSheetId="3" hidden="1">'[5]Capital orders'!#REF!</definedName>
    <definedName name="BExZPIU08CG16AZ72BD0PB5ISUQE" localSheetId="10" hidden="1">'[5]Capital orders'!#REF!</definedName>
    <definedName name="BExZPIU08CG16AZ72BD0PB5ISUQE" localSheetId="9" hidden="1">'[5]Capital orders'!#REF!</definedName>
    <definedName name="BExZPIU08CG16AZ72BD0PB5ISUQE" localSheetId="14" hidden="1">'[5]Capital orders'!#REF!</definedName>
    <definedName name="BExZPIU08CG16AZ72BD0PB5ISUQE" localSheetId="16" hidden="1">'[5]Capital orders'!#REF!</definedName>
    <definedName name="BExZPIU08CG16AZ72BD0PB5ISUQE" localSheetId="5" hidden="1">'[5]Capital orders'!#REF!</definedName>
    <definedName name="BExZPIU08CG16AZ72BD0PB5ISUQE" localSheetId="8" hidden="1">'[5]Capital orders'!#REF!</definedName>
    <definedName name="BExZPIU08CG16AZ72BD0PB5ISUQE" localSheetId="17" hidden="1">'[5]Capital orders'!#REF!</definedName>
    <definedName name="BExZPIU08CG16AZ72BD0PB5ISUQE" localSheetId="6" hidden="1">'[5]Capital orders'!#REF!</definedName>
    <definedName name="BExZPIU08CG16AZ72BD0PB5ISUQE" localSheetId="1" hidden="1">'[5]Capital orders'!#REF!</definedName>
    <definedName name="BExZPIU08CG16AZ72BD0PB5ISUQE" localSheetId="12" hidden="1">'[5]Capital orders'!#REF!</definedName>
    <definedName name="BExZPIU08CG16AZ72BD0PB5ISUQE" localSheetId="4" hidden="1">'[5]Capital orders'!#REF!</definedName>
    <definedName name="BExZPIU08CG16AZ72BD0PB5ISUQE" localSheetId="13" hidden="1">'[5]Capital orders'!#REF!</definedName>
    <definedName name="BExZPIU08CG16AZ72BD0PB5ISUQE" localSheetId="18" hidden="1">'[5]Capital orders'!#REF!</definedName>
    <definedName name="BExZPIU08CG16AZ72BD0PB5ISUQE" hidden="1">'[5]Capital orders'!#REF!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BLMR2P2GZNI8IW6QBSS5ZV9" localSheetId="3" hidden="1">'[5]Capital orders'!#REF!</definedName>
    <definedName name="BExZQBLMR2P2GZNI8IW6QBSS5ZV9" localSheetId="10" hidden="1">'[5]Capital orders'!#REF!</definedName>
    <definedName name="BExZQBLMR2P2GZNI8IW6QBSS5ZV9" localSheetId="9" hidden="1">'[5]Capital orders'!#REF!</definedName>
    <definedName name="BExZQBLMR2P2GZNI8IW6QBSS5ZV9" localSheetId="14" hidden="1">'[5]Capital orders'!#REF!</definedName>
    <definedName name="BExZQBLMR2P2GZNI8IW6QBSS5ZV9" localSheetId="16" hidden="1">'[5]Capital orders'!#REF!</definedName>
    <definedName name="BExZQBLMR2P2GZNI8IW6QBSS5ZV9" localSheetId="5" hidden="1">'[5]Capital orders'!#REF!</definedName>
    <definedName name="BExZQBLMR2P2GZNI8IW6QBSS5ZV9" localSheetId="8" hidden="1">'[5]Capital orders'!#REF!</definedName>
    <definedName name="BExZQBLMR2P2GZNI8IW6QBSS5ZV9" localSheetId="17" hidden="1">'[5]Capital orders'!#REF!</definedName>
    <definedName name="BExZQBLMR2P2GZNI8IW6QBSS5ZV9" localSheetId="6" hidden="1">'[5]Capital orders'!#REF!</definedName>
    <definedName name="BExZQBLMR2P2GZNI8IW6QBSS5ZV9" localSheetId="1" hidden="1">'[5]Capital orders'!#REF!</definedName>
    <definedName name="BExZQBLMR2P2GZNI8IW6QBSS5ZV9" localSheetId="12" hidden="1">'[5]Capital orders'!#REF!</definedName>
    <definedName name="BExZQBLMR2P2GZNI8IW6QBSS5ZV9" localSheetId="4" hidden="1">'[5]Capital orders'!#REF!</definedName>
    <definedName name="BExZQBLMR2P2GZNI8IW6QBSS5ZV9" localSheetId="13" hidden="1">'[5]Capital orders'!#REF!</definedName>
    <definedName name="BExZQBLMR2P2GZNI8IW6QBSS5ZV9" localSheetId="18" hidden="1">'[5]Capital orders'!#REF!</definedName>
    <definedName name="BExZQBLMR2P2GZNI8IW6QBSS5ZV9" hidden="1">'[5]Capital orders'!#REF!</definedName>
    <definedName name="BExZQIHTGHK7OOI2Y2PN3JYBY82I" localSheetId="3" hidden="1">'[3]AMI P &amp; L'!#REF!</definedName>
    <definedName name="BExZQIHTGHK7OOI2Y2PN3JYBY82I" localSheetId="10" hidden="1">'[3]AMI P &amp; L'!#REF!</definedName>
    <definedName name="BExZQIHTGHK7OOI2Y2PN3JYBY82I" localSheetId="9" hidden="1">'[3]AMI P &amp; L'!#REF!</definedName>
    <definedName name="BExZQIHTGHK7OOI2Y2PN3JYBY82I" localSheetId="14" hidden="1">'[3]AMI P &amp; L'!#REF!</definedName>
    <definedName name="BExZQIHTGHK7OOI2Y2PN3JYBY82I" localSheetId="16" hidden="1">'[3]AMI P &amp; L'!#REF!</definedName>
    <definedName name="BExZQIHTGHK7OOI2Y2PN3JYBY82I" localSheetId="5" hidden="1">'[3]AMI P &amp; L'!#REF!</definedName>
    <definedName name="BExZQIHTGHK7OOI2Y2PN3JYBY82I" localSheetId="8" hidden="1">'[3]AMI P &amp; L'!#REF!</definedName>
    <definedName name="BExZQIHTGHK7OOI2Y2PN3JYBY82I" localSheetId="17" hidden="1">'[3]AMI P &amp; L'!#REF!</definedName>
    <definedName name="BExZQIHTGHK7OOI2Y2PN3JYBY82I" localSheetId="6" hidden="1">'[3]AMI P &amp; L'!#REF!</definedName>
    <definedName name="BExZQIHTGHK7OOI2Y2PN3JYBY82I" localSheetId="1" hidden="1">'[3]AMI P &amp; L'!#REF!</definedName>
    <definedName name="BExZQIHTGHK7OOI2Y2PN3JYBY82I" localSheetId="12" hidden="1">'[3]AMI P &amp; L'!#REF!</definedName>
    <definedName name="BExZQIHTGHK7OOI2Y2PN3JYBY82I" localSheetId="4" hidden="1">'[3]AMI P &amp; L'!#REF!</definedName>
    <definedName name="BExZQIHTGHK7OOI2Y2PN3JYBY82I" localSheetId="13" hidden="1">'[3]AMI P &amp; L'!#REF!</definedName>
    <definedName name="BExZQIHTGHK7OOI2Y2PN3JYBY82I" localSheetId="18" hidden="1">'[3]AMI P &amp; L'!#REF!</definedName>
    <definedName name="BExZQIHTGHK7OOI2Y2PN3JYBY82I" hidden="1">'[3]AMI P &amp; L'!#REF!</definedName>
    <definedName name="BExZQJJMGU5MHQOILGXGJPAQI5XI" localSheetId="3" hidden="1">'[3]AMI P &amp; L'!#REF!</definedName>
    <definedName name="BExZQJJMGU5MHQOILGXGJPAQI5XI" localSheetId="10" hidden="1">'[3]AMI P &amp; L'!#REF!</definedName>
    <definedName name="BExZQJJMGU5MHQOILGXGJPAQI5XI" localSheetId="9" hidden="1">'[3]AMI P &amp; L'!#REF!</definedName>
    <definedName name="BExZQJJMGU5MHQOILGXGJPAQI5XI" localSheetId="14" hidden="1">'[3]AMI P &amp; L'!#REF!</definedName>
    <definedName name="BExZQJJMGU5MHQOILGXGJPAQI5XI" localSheetId="16" hidden="1">'[3]AMI P &amp; L'!#REF!</definedName>
    <definedName name="BExZQJJMGU5MHQOILGXGJPAQI5XI" localSheetId="5" hidden="1">'[3]AMI P &amp; L'!#REF!</definedName>
    <definedName name="BExZQJJMGU5MHQOILGXGJPAQI5XI" localSheetId="8" hidden="1">'[3]AMI P &amp; L'!#REF!</definedName>
    <definedName name="BExZQJJMGU5MHQOILGXGJPAQI5XI" localSheetId="17" hidden="1">'[3]AMI P &amp; L'!#REF!</definedName>
    <definedName name="BExZQJJMGU5MHQOILGXGJPAQI5XI" localSheetId="6" hidden="1">'[3]AMI P &amp; L'!#REF!</definedName>
    <definedName name="BExZQJJMGU5MHQOILGXGJPAQI5XI" localSheetId="1" hidden="1">'[3]AMI P &amp; L'!#REF!</definedName>
    <definedName name="BExZQJJMGU5MHQOILGXGJPAQI5XI" localSheetId="12" hidden="1">'[3]AMI P &amp; L'!#REF!</definedName>
    <definedName name="BExZQJJMGU5MHQOILGXGJPAQI5XI" localSheetId="4" hidden="1">'[3]AMI P &amp; L'!#REF!</definedName>
    <definedName name="BExZQJJMGU5MHQOILGXGJPAQI5XI" localSheetId="13" hidden="1">'[3]AMI P &amp; L'!#REF!</definedName>
    <definedName name="BExZQJJMGU5MHQOILGXGJPAQI5XI" localSheetId="18" hidden="1">'[3]AMI P &amp; L'!#REF!</definedName>
    <definedName name="BExZQJJMGU5MHQOILGXGJPAQI5XI" hidden="1">'[3]AMI P &amp; L'!#REF!</definedName>
    <definedName name="BExZQP3CUHU0IRXBVRJLP1KYRDVE" localSheetId="3" hidden="1">#REF!</definedName>
    <definedName name="BExZQP3CUHU0IRXBVRJLP1KYRDVE" localSheetId="10" hidden="1">#REF!</definedName>
    <definedName name="BExZQP3CUHU0IRXBVRJLP1KYRDVE" localSheetId="9" hidden="1">#REF!</definedName>
    <definedName name="BExZQP3CUHU0IRXBVRJLP1KYRDVE" localSheetId="14" hidden="1">#REF!</definedName>
    <definedName name="BExZQP3CUHU0IRXBVRJLP1KYRDVE" localSheetId="16" hidden="1">#REF!</definedName>
    <definedName name="BExZQP3CUHU0IRXBVRJLP1KYRDVE" localSheetId="5" hidden="1">#REF!</definedName>
    <definedName name="BExZQP3CUHU0IRXBVRJLP1KYRDVE" localSheetId="8" hidden="1">#REF!</definedName>
    <definedName name="BExZQP3CUHU0IRXBVRJLP1KYRDVE" localSheetId="17" hidden="1">#REF!</definedName>
    <definedName name="BExZQP3CUHU0IRXBVRJLP1KYRDVE" localSheetId="6" hidden="1">#REF!</definedName>
    <definedName name="BExZQP3CUHU0IRXBVRJLP1KYRDVE" localSheetId="1" hidden="1">#REF!</definedName>
    <definedName name="BExZQP3CUHU0IRXBVRJLP1KYRDVE" localSheetId="12" hidden="1">#REF!</definedName>
    <definedName name="BExZQP3CUHU0IRXBVRJLP1KYRDVE" localSheetId="4" hidden="1">#REF!</definedName>
    <definedName name="BExZQP3CUHU0IRXBVRJLP1KYRDVE" localSheetId="13" hidden="1">#REF!</definedName>
    <definedName name="BExZQP3CUHU0IRXBVRJLP1KYRDVE" localSheetId="18" hidden="1">#REF!</definedName>
    <definedName name="BExZQP3CUHU0IRXBVRJLP1KYRDVE" hidden="1">#REF!</definedName>
    <definedName name="BExZQRHGZ7WP7RQ2CX0H6W1CIP9U" localSheetId="3" hidden="1">#REF!</definedName>
    <definedName name="BExZQRHGZ7WP7RQ2CX0H6W1CIP9U" localSheetId="10" hidden="1">#REF!</definedName>
    <definedName name="BExZQRHGZ7WP7RQ2CX0H6W1CIP9U" localSheetId="9" hidden="1">#REF!</definedName>
    <definedName name="BExZQRHGZ7WP7RQ2CX0H6W1CIP9U" localSheetId="14" hidden="1">#REF!</definedName>
    <definedName name="BExZQRHGZ7WP7RQ2CX0H6W1CIP9U" localSheetId="16" hidden="1">#REF!</definedName>
    <definedName name="BExZQRHGZ7WP7RQ2CX0H6W1CIP9U" localSheetId="5" hidden="1">#REF!</definedName>
    <definedName name="BExZQRHGZ7WP7RQ2CX0H6W1CIP9U" localSheetId="8" hidden="1">#REF!</definedName>
    <definedName name="BExZQRHGZ7WP7RQ2CX0H6W1CIP9U" localSheetId="17" hidden="1">#REF!</definedName>
    <definedName name="BExZQRHGZ7WP7RQ2CX0H6W1CIP9U" localSheetId="6" hidden="1">#REF!</definedName>
    <definedName name="BExZQRHGZ7WP7RQ2CX0H6W1CIP9U" localSheetId="1" hidden="1">#REF!</definedName>
    <definedName name="BExZQRHGZ7WP7RQ2CX0H6W1CIP9U" localSheetId="12" hidden="1">#REF!</definedName>
    <definedName name="BExZQRHGZ7WP7RQ2CX0H6W1CIP9U" localSheetId="4" hidden="1">#REF!</definedName>
    <definedName name="BExZQRHGZ7WP7RQ2CX0H6W1CIP9U" localSheetId="13" hidden="1">#REF!</definedName>
    <definedName name="BExZQRHGZ7WP7RQ2CX0H6W1CIP9U" localSheetId="18" hidden="1">#REF!</definedName>
    <definedName name="BExZQRHGZ7WP7RQ2CX0H6W1CIP9U" hidden="1">#REF!</definedName>
    <definedName name="BExZQWFMANQLA8Z37ZECN1VLXVSB" localSheetId="3" hidden="1">#REF!</definedName>
    <definedName name="BExZQWFMANQLA8Z37ZECN1VLXVSB" localSheetId="10" hidden="1">#REF!</definedName>
    <definedName name="BExZQWFMANQLA8Z37ZECN1VLXVSB" localSheetId="9" hidden="1">#REF!</definedName>
    <definedName name="BExZQWFMANQLA8Z37ZECN1VLXVSB" localSheetId="14" hidden="1">#REF!</definedName>
    <definedName name="BExZQWFMANQLA8Z37ZECN1VLXVSB" localSheetId="16" hidden="1">#REF!</definedName>
    <definedName name="BExZQWFMANQLA8Z37ZECN1VLXVSB" localSheetId="5" hidden="1">#REF!</definedName>
    <definedName name="BExZQWFMANQLA8Z37ZECN1VLXVSB" localSheetId="8" hidden="1">#REF!</definedName>
    <definedName name="BExZQWFMANQLA8Z37ZECN1VLXVSB" localSheetId="17" hidden="1">#REF!</definedName>
    <definedName name="BExZQWFMANQLA8Z37ZECN1VLXVSB" localSheetId="6" hidden="1">#REF!</definedName>
    <definedName name="BExZQWFMANQLA8Z37ZECN1VLXVSB" localSheetId="1" hidden="1">#REF!</definedName>
    <definedName name="BExZQWFMANQLA8Z37ZECN1VLXVSB" localSheetId="12" hidden="1">#REF!</definedName>
    <definedName name="BExZQWFMANQLA8Z37ZECN1VLXVSB" localSheetId="4" hidden="1">#REF!</definedName>
    <definedName name="BExZQWFMANQLA8Z37ZECN1VLXVSB" localSheetId="13" hidden="1">#REF!</definedName>
    <definedName name="BExZQWFMANQLA8Z37ZECN1VLXVSB" localSheetId="18" hidden="1">#REF!</definedName>
    <definedName name="BExZQWFMANQLA8Z37ZECN1VLXVSB" hidden="1">#REF!</definedName>
    <definedName name="BExZQXBYEBN28QUH1KOVW6KKA5UM" hidden="1">'[2]Reco Sheet for Fcast'!$F$15</definedName>
    <definedName name="BExZQZKT146WEN8FTVZ7Y5TSB8L5" localSheetId="3" hidden="1">'[3]AMI P &amp; L'!#REF!</definedName>
    <definedName name="BExZQZKT146WEN8FTVZ7Y5TSB8L5" localSheetId="10" hidden="1">'[3]AMI P &amp; L'!#REF!</definedName>
    <definedName name="BExZQZKT146WEN8FTVZ7Y5TSB8L5" localSheetId="9" hidden="1">'[3]AMI P &amp; L'!#REF!</definedName>
    <definedName name="BExZQZKT146WEN8FTVZ7Y5TSB8L5" localSheetId="14" hidden="1">'[3]AMI P &amp; L'!#REF!</definedName>
    <definedName name="BExZQZKT146WEN8FTVZ7Y5TSB8L5" localSheetId="16" hidden="1">'[3]AMI P &amp; L'!#REF!</definedName>
    <definedName name="BExZQZKT146WEN8FTVZ7Y5TSB8L5" localSheetId="5" hidden="1">'[3]AMI P &amp; L'!#REF!</definedName>
    <definedName name="BExZQZKT146WEN8FTVZ7Y5TSB8L5" localSheetId="8" hidden="1">'[3]AMI P &amp; L'!#REF!</definedName>
    <definedName name="BExZQZKT146WEN8FTVZ7Y5TSB8L5" localSheetId="17" hidden="1">'[3]AMI P &amp; L'!#REF!</definedName>
    <definedName name="BExZQZKT146WEN8FTVZ7Y5TSB8L5" localSheetId="6" hidden="1">'[3]AMI P &amp; L'!#REF!</definedName>
    <definedName name="BExZQZKT146WEN8FTVZ7Y5TSB8L5" localSheetId="1" hidden="1">'[3]AMI P &amp; L'!#REF!</definedName>
    <definedName name="BExZQZKT146WEN8FTVZ7Y5TSB8L5" localSheetId="12" hidden="1">'[3]AMI P &amp; L'!#REF!</definedName>
    <definedName name="BExZQZKT146WEN8FTVZ7Y5TSB8L5" localSheetId="4" hidden="1">'[3]AMI P &amp; L'!#REF!</definedName>
    <definedName name="BExZQZKT146WEN8FTVZ7Y5TSB8L5" localSheetId="13" hidden="1">'[3]AMI P &amp; L'!#REF!</definedName>
    <definedName name="BExZQZKT146WEN8FTVZ7Y5TSB8L5" localSheetId="18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3" hidden="1">'[3]AMI P &amp; L'!#REF!</definedName>
    <definedName name="BExZRP1X6UVLN1UOLHH5VF4STP1O" localSheetId="10" hidden="1">'[3]AMI P &amp; L'!#REF!</definedName>
    <definedName name="BExZRP1X6UVLN1UOLHH5VF4STP1O" localSheetId="9" hidden="1">'[3]AMI P &amp; L'!#REF!</definedName>
    <definedName name="BExZRP1X6UVLN1UOLHH5VF4STP1O" localSheetId="14" hidden="1">'[3]AMI P &amp; L'!#REF!</definedName>
    <definedName name="BExZRP1X6UVLN1UOLHH5VF4STP1O" localSheetId="16" hidden="1">'[3]AMI P &amp; L'!#REF!</definedName>
    <definedName name="BExZRP1X6UVLN1UOLHH5VF4STP1O" localSheetId="5" hidden="1">'[3]AMI P &amp; L'!#REF!</definedName>
    <definedName name="BExZRP1X6UVLN1UOLHH5VF4STP1O" localSheetId="8" hidden="1">'[3]AMI P &amp; L'!#REF!</definedName>
    <definedName name="BExZRP1X6UVLN1UOLHH5VF4STP1O" localSheetId="17" hidden="1">'[3]AMI P &amp; L'!#REF!</definedName>
    <definedName name="BExZRP1X6UVLN1UOLHH5VF4STP1O" localSheetId="6" hidden="1">'[3]AMI P &amp; L'!#REF!</definedName>
    <definedName name="BExZRP1X6UVLN1UOLHH5VF4STP1O" localSheetId="1" hidden="1">'[3]AMI P &amp; L'!#REF!</definedName>
    <definedName name="BExZRP1X6UVLN1UOLHH5VF4STP1O" localSheetId="12" hidden="1">'[3]AMI P &amp; L'!#REF!</definedName>
    <definedName name="BExZRP1X6UVLN1UOLHH5VF4STP1O" localSheetId="4" hidden="1">'[3]AMI P &amp; L'!#REF!</definedName>
    <definedName name="BExZRP1X6UVLN1UOLHH5VF4STP1O" localSheetId="13" hidden="1">'[3]AMI P &amp; L'!#REF!</definedName>
    <definedName name="BExZRP1X6UVLN1UOLHH5VF4STP1O" localSheetId="18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3" hidden="1">'[3]AMI P &amp; L'!#REF!</definedName>
    <definedName name="BExZRW8W514W8OZ72YBONYJ64GXF" localSheetId="10" hidden="1">'[3]AMI P &amp; L'!#REF!</definedName>
    <definedName name="BExZRW8W514W8OZ72YBONYJ64GXF" localSheetId="9" hidden="1">'[3]AMI P &amp; L'!#REF!</definedName>
    <definedName name="BExZRW8W514W8OZ72YBONYJ64GXF" localSheetId="14" hidden="1">'[3]AMI P &amp; L'!#REF!</definedName>
    <definedName name="BExZRW8W514W8OZ72YBONYJ64GXF" localSheetId="16" hidden="1">'[3]AMI P &amp; L'!#REF!</definedName>
    <definedName name="BExZRW8W514W8OZ72YBONYJ64GXF" localSheetId="5" hidden="1">'[3]AMI P &amp; L'!#REF!</definedName>
    <definedName name="BExZRW8W514W8OZ72YBONYJ64GXF" localSheetId="8" hidden="1">'[3]AMI P &amp; L'!#REF!</definedName>
    <definedName name="BExZRW8W514W8OZ72YBONYJ64GXF" localSheetId="17" hidden="1">'[3]AMI P &amp; L'!#REF!</definedName>
    <definedName name="BExZRW8W514W8OZ72YBONYJ64GXF" localSheetId="6" hidden="1">'[3]AMI P &amp; L'!#REF!</definedName>
    <definedName name="BExZRW8W514W8OZ72YBONYJ64GXF" localSheetId="1" hidden="1">'[3]AMI P &amp; L'!#REF!</definedName>
    <definedName name="BExZRW8W514W8OZ72YBONYJ64GXF" localSheetId="12" hidden="1">'[3]AMI P &amp; L'!#REF!</definedName>
    <definedName name="BExZRW8W514W8OZ72YBONYJ64GXF" localSheetId="4" hidden="1">'[3]AMI P &amp; L'!#REF!</definedName>
    <definedName name="BExZRW8W514W8OZ72YBONYJ64GXF" localSheetId="13" hidden="1">'[3]AMI P &amp; L'!#REF!</definedName>
    <definedName name="BExZRW8W514W8OZ72YBONYJ64GXF" localSheetId="18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RZUBL5A1WH7YZJXBZG8HPWC7" localSheetId="3" hidden="1">#REF!</definedName>
    <definedName name="BExZRZUBL5A1WH7YZJXBZG8HPWC7" localSheetId="10" hidden="1">#REF!</definedName>
    <definedName name="BExZRZUBL5A1WH7YZJXBZG8HPWC7" localSheetId="9" hidden="1">#REF!</definedName>
    <definedName name="BExZRZUBL5A1WH7YZJXBZG8HPWC7" localSheetId="14" hidden="1">#REF!</definedName>
    <definedName name="BExZRZUBL5A1WH7YZJXBZG8HPWC7" localSheetId="16" hidden="1">#REF!</definedName>
    <definedName name="BExZRZUBL5A1WH7YZJXBZG8HPWC7" localSheetId="5" hidden="1">#REF!</definedName>
    <definedName name="BExZRZUBL5A1WH7YZJXBZG8HPWC7" localSheetId="8" hidden="1">#REF!</definedName>
    <definedName name="BExZRZUBL5A1WH7YZJXBZG8HPWC7" localSheetId="17" hidden="1">#REF!</definedName>
    <definedName name="BExZRZUBL5A1WH7YZJXBZG8HPWC7" localSheetId="6" hidden="1">#REF!</definedName>
    <definedName name="BExZRZUBL5A1WH7YZJXBZG8HPWC7" localSheetId="1" hidden="1">#REF!</definedName>
    <definedName name="BExZRZUBL5A1WH7YZJXBZG8HPWC7" localSheetId="12" hidden="1">#REF!</definedName>
    <definedName name="BExZRZUBL5A1WH7YZJXBZG8HPWC7" localSheetId="4" hidden="1">#REF!</definedName>
    <definedName name="BExZRZUBL5A1WH7YZJXBZG8HPWC7" localSheetId="13" hidden="1">#REF!</definedName>
    <definedName name="BExZRZUBL5A1WH7YZJXBZG8HPWC7" localSheetId="18" hidden="1">#REF!</definedName>
    <definedName name="BExZRZUBL5A1WH7YZJXBZG8HPWC7" hidden="1">#REF!</definedName>
    <definedName name="BExZSD14AZGXB1I4H73PZY0TKWV1" localSheetId="3" hidden="1">#REF!</definedName>
    <definedName name="BExZSD14AZGXB1I4H73PZY0TKWV1" localSheetId="10" hidden="1">#REF!</definedName>
    <definedName name="BExZSD14AZGXB1I4H73PZY0TKWV1" localSheetId="9" hidden="1">#REF!</definedName>
    <definedName name="BExZSD14AZGXB1I4H73PZY0TKWV1" localSheetId="14" hidden="1">#REF!</definedName>
    <definedName name="BExZSD14AZGXB1I4H73PZY0TKWV1" localSheetId="16" hidden="1">#REF!</definedName>
    <definedName name="BExZSD14AZGXB1I4H73PZY0TKWV1" localSheetId="5" hidden="1">#REF!</definedName>
    <definedName name="BExZSD14AZGXB1I4H73PZY0TKWV1" localSheetId="8" hidden="1">#REF!</definedName>
    <definedName name="BExZSD14AZGXB1I4H73PZY0TKWV1" localSheetId="17" hidden="1">#REF!</definedName>
    <definedName name="BExZSD14AZGXB1I4H73PZY0TKWV1" localSheetId="6" hidden="1">#REF!</definedName>
    <definedName name="BExZSD14AZGXB1I4H73PZY0TKWV1" localSheetId="1" hidden="1">#REF!</definedName>
    <definedName name="BExZSD14AZGXB1I4H73PZY0TKWV1" localSheetId="12" hidden="1">#REF!</definedName>
    <definedName name="BExZSD14AZGXB1I4H73PZY0TKWV1" localSheetId="4" hidden="1">#REF!</definedName>
    <definedName name="BExZSD14AZGXB1I4H73PZY0TKWV1" localSheetId="13" hidden="1">#REF!</definedName>
    <definedName name="BExZSD14AZGXB1I4H73PZY0TKWV1" localSheetId="18" hidden="1">#REF!</definedName>
    <definedName name="BExZSD14AZGXB1I4H73PZY0TKWV1" hidden="1">#REF!</definedName>
    <definedName name="BExZSI9USDLZAN8LI8M4YYQL24GZ" hidden="1">'[2]Reco Sheet for Fcast'!$F$7:$G$7</definedName>
    <definedName name="BExZSS0LA2JY4ZLJ1Z5YCMLJJZCH" hidden="1">'[2]Reco Sheet for Fcast'!$F$11:$G$11</definedName>
    <definedName name="BExZT394ULBLT8EUHBM7KV741HQI" localSheetId="3" hidden="1">#REF!</definedName>
    <definedName name="BExZT394ULBLT8EUHBM7KV741HQI" localSheetId="10" hidden="1">#REF!</definedName>
    <definedName name="BExZT394ULBLT8EUHBM7KV741HQI" localSheetId="9" hidden="1">#REF!</definedName>
    <definedName name="BExZT394ULBLT8EUHBM7KV741HQI" localSheetId="14" hidden="1">#REF!</definedName>
    <definedName name="BExZT394ULBLT8EUHBM7KV741HQI" localSheetId="16" hidden="1">#REF!</definedName>
    <definedName name="BExZT394ULBLT8EUHBM7KV741HQI" localSheetId="5" hidden="1">#REF!</definedName>
    <definedName name="BExZT394ULBLT8EUHBM7KV741HQI" localSheetId="8" hidden="1">#REF!</definedName>
    <definedName name="BExZT394ULBLT8EUHBM7KV741HQI" localSheetId="17" hidden="1">#REF!</definedName>
    <definedName name="BExZT394ULBLT8EUHBM7KV741HQI" localSheetId="6" hidden="1">#REF!</definedName>
    <definedName name="BExZT394ULBLT8EUHBM7KV741HQI" localSheetId="1" hidden="1">#REF!</definedName>
    <definedName name="BExZT394ULBLT8EUHBM7KV741HQI" localSheetId="12" hidden="1">#REF!</definedName>
    <definedName name="BExZT394ULBLT8EUHBM7KV741HQI" localSheetId="4" hidden="1">#REF!</definedName>
    <definedName name="BExZT394ULBLT8EUHBM7KV741HQI" localSheetId="13" hidden="1">#REF!</definedName>
    <definedName name="BExZT394ULBLT8EUHBM7KV741HQI" localSheetId="18" hidden="1">#REF!</definedName>
    <definedName name="BExZT394ULBLT8EUHBM7KV741HQI" hidden="1">#REF!</definedName>
    <definedName name="BExZTAQV2QVSZY5Y3VCCWUBSBW9P" localSheetId="3" hidden="1">'[3]AMI P &amp; L'!#REF!</definedName>
    <definedName name="BExZTAQV2QVSZY5Y3VCCWUBSBW9P" localSheetId="10" hidden="1">'[3]AMI P &amp; L'!#REF!</definedName>
    <definedName name="BExZTAQV2QVSZY5Y3VCCWUBSBW9P" localSheetId="9" hidden="1">'[3]AMI P &amp; L'!#REF!</definedName>
    <definedName name="BExZTAQV2QVSZY5Y3VCCWUBSBW9P" localSheetId="14" hidden="1">'[3]AMI P &amp; L'!#REF!</definedName>
    <definedName name="BExZTAQV2QVSZY5Y3VCCWUBSBW9P" localSheetId="16" hidden="1">'[3]AMI P &amp; L'!#REF!</definedName>
    <definedName name="BExZTAQV2QVSZY5Y3VCCWUBSBW9P" localSheetId="5" hidden="1">'[3]AMI P &amp; L'!#REF!</definedName>
    <definedName name="BExZTAQV2QVSZY5Y3VCCWUBSBW9P" localSheetId="8" hidden="1">'[3]AMI P &amp; L'!#REF!</definedName>
    <definedName name="BExZTAQV2QVSZY5Y3VCCWUBSBW9P" localSheetId="17" hidden="1">'[3]AMI P &amp; L'!#REF!</definedName>
    <definedName name="BExZTAQV2QVSZY5Y3VCCWUBSBW9P" localSheetId="6" hidden="1">'[3]AMI P &amp; L'!#REF!</definedName>
    <definedName name="BExZTAQV2QVSZY5Y3VCCWUBSBW9P" localSheetId="1" hidden="1">'[3]AMI P &amp; L'!#REF!</definedName>
    <definedName name="BExZTAQV2QVSZY5Y3VCCWUBSBW9P" localSheetId="12" hidden="1">'[3]AMI P &amp; L'!#REF!</definedName>
    <definedName name="BExZTAQV2QVSZY5Y3VCCWUBSBW9P" localSheetId="4" hidden="1">'[3]AMI P &amp; L'!#REF!</definedName>
    <definedName name="BExZTAQV2QVSZY5Y3VCCWUBSBW9P" localSheetId="13" hidden="1">'[3]AMI P &amp; L'!#REF!</definedName>
    <definedName name="BExZTAQV2QVSZY5Y3VCCWUBSBW9P" localSheetId="18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3" hidden="1">'[3]AMI P &amp; L'!#REF!</definedName>
    <definedName name="BExZTT6J3X0TOX0ZY6YPLUVMCW9X" localSheetId="10" hidden="1">'[3]AMI P &amp; L'!#REF!</definedName>
    <definedName name="BExZTT6J3X0TOX0ZY6YPLUVMCW9X" localSheetId="9" hidden="1">'[3]AMI P &amp; L'!#REF!</definedName>
    <definedName name="BExZTT6J3X0TOX0ZY6YPLUVMCW9X" localSheetId="14" hidden="1">'[3]AMI P &amp; L'!#REF!</definedName>
    <definedName name="BExZTT6J3X0TOX0ZY6YPLUVMCW9X" localSheetId="16" hidden="1">'[3]AMI P &amp; L'!#REF!</definedName>
    <definedName name="BExZTT6J3X0TOX0ZY6YPLUVMCW9X" localSheetId="5" hidden="1">'[3]AMI P &amp; L'!#REF!</definedName>
    <definedName name="BExZTT6J3X0TOX0ZY6YPLUVMCW9X" localSheetId="8" hidden="1">'[3]AMI P &amp; L'!#REF!</definedName>
    <definedName name="BExZTT6J3X0TOX0ZY6YPLUVMCW9X" localSheetId="17" hidden="1">'[3]AMI P &amp; L'!#REF!</definedName>
    <definedName name="BExZTT6J3X0TOX0ZY6YPLUVMCW9X" localSheetId="6" hidden="1">'[3]AMI P &amp; L'!#REF!</definedName>
    <definedName name="BExZTT6J3X0TOX0ZY6YPLUVMCW9X" localSheetId="1" hidden="1">'[3]AMI P &amp; L'!#REF!</definedName>
    <definedName name="BExZTT6J3X0TOX0ZY6YPLUVMCW9X" localSheetId="12" hidden="1">'[3]AMI P &amp; L'!#REF!</definedName>
    <definedName name="BExZTT6J3X0TOX0ZY6YPLUVMCW9X" localSheetId="4" hidden="1">'[3]AMI P &amp; L'!#REF!</definedName>
    <definedName name="BExZTT6J3X0TOX0ZY6YPLUVMCW9X" localSheetId="13" hidden="1">'[3]AMI P &amp; L'!#REF!</definedName>
    <definedName name="BExZTT6J3X0TOX0ZY6YPLUVMCW9X" localSheetId="18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HWEEZO4WXP5DG5P4U6A70KN" localSheetId="3" hidden="1">#REF!</definedName>
    <definedName name="BExZUHWEEZO4WXP5DG5P4U6A70KN" localSheetId="10" hidden="1">#REF!</definedName>
    <definedName name="BExZUHWEEZO4WXP5DG5P4U6A70KN" localSheetId="9" hidden="1">#REF!</definedName>
    <definedName name="BExZUHWEEZO4WXP5DG5P4U6A70KN" localSheetId="14" hidden="1">#REF!</definedName>
    <definedName name="BExZUHWEEZO4WXP5DG5P4U6A70KN" localSheetId="16" hidden="1">#REF!</definedName>
    <definedName name="BExZUHWEEZO4WXP5DG5P4U6A70KN" localSheetId="5" hidden="1">#REF!</definedName>
    <definedName name="BExZUHWEEZO4WXP5DG5P4U6A70KN" localSheetId="8" hidden="1">#REF!</definedName>
    <definedName name="BExZUHWEEZO4WXP5DG5P4U6A70KN" localSheetId="17" hidden="1">#REF!</definedName>
    <definedName name="BExZUHWEEZO4WXP5DG5P4U6A70KN" localSheetId="6" hidden="1">#REF!</definedName>
    <definedName name="BExZUHWEEZO4WXP5DG5P4U6A70KN" localSheetId="1" hidden="1">#REF!</definedName>
    <definedName name="BExZUHWEEZO4WXP5DG5P4U6A70KN" localSheetId="12" hidden="1">#REF!</definedName>
    <definedName name="BExZUHWEEZO4WXP5DG5P4U6A70KN" localSheetId="4" hidden="1">#REF!</definedName>
    <definedName name="BExZUHWEEZO4WXP5DG5P4U6A70KN" localSheetId="13" hidden="1">#REF!</definedName>
    <definedName name="BExZUHWEEZO4WXP5DG5P4U6A70KN" localSheetId="18" hidden="1">#REF!</definedName>
    <definedName name="BExZUHWEEZO4WXP5DG5P4U6A70KN" hidden="1">#REF!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6BT23LNC2E6HR6HT1BC5R77" localSheetId="3" hidden="1">#REF!</definedName>
    <definedName name="BExZV6BT23LNC2E6HR6HT1BC5R77" localSheetId="10" hidden="1">#REF!</definedName>
    <definedName name="BExZV6BT23LNC2E6HR6HT1BC5R77" localSheetId="9" hidden="1">#REF!</definedName>
    <definedName name="BExZV6BT23LNC2E6HR6HT1BC5R77" localSheetId="14" hidden="1">#REF!</definedName>
    <definedName name="BExZV6BT23LNC2E6HR6HT1BC5R77" localSheetId="16" hidden="1">#REF!</definedName>
    <definedName name="BExZV6BT23LNC2E6HR6HT1BC5R77" localSheetId="5" hidden="1">#REF!</definedName>
    <definedName name="BExZV6BT23LNC2E6HR6HT1BC5R77" localSheetId="8" hidden="1">#REF!</definedName>
    <definedName name="BExZV6BT23LNC2E6HR6HT1BC5R77" localSheetId="17" hidden="1">#REF!</definedName>
    <definedName name="BExZV6BT23LNC2E6HR6HT1BC5R77" localSheetId="6" hidden="1">#REF!</definedName>
    <definedName name="BExZV6BT23LNC2E6HR6HT1BC5R77" localSheetId="1" hidden="1">#REF!</definedName>
    <definedName name="BExZV6BT23LNC2E6HR6HT1BC5R77" localSheetId="12" hidden="1">#REF!</definedName>
    <definedName name="BExZV6BT23LNC2E6HR6HT1BC5R77" localSheetId="4" hidden="1">#REF!</definedName>
    <definedName name="BExZV6BT23LNC2E6HR6HT1BC5R77" localSheetId="13" hidden="1">#REF!</definedName>
    <definedName name="BExZV6BT23LNC2E6HR6HT1BC5R77" localSheetId="18" hidden="1">#REF!</definedName>
    <definedName name="BExZV6BT23LNC2E6HR6HT1BC5R77" hidden="1">#REF!</definedName>
    <definedName name="BExZVBQ29OM0V8XAL3HL0JIM0MMU" hidden="1">'[2]Reco Sheet for Fcast'!$I$9:$J$9</definedName>
    <definedName name="BExZVBQ3B8IIQW88DDLAW5BA4PL4" localSheetId="3" hidden="1">#REF!</definedName>
    <definedName name="BExZVBQ3B8IIQW88DDLAW5BA4PL4" localSheetId="10" hidden="1">#REF!</definedName>
    <definedName name="BExZVBQ3B8IIQW88DDLAW5BA4PL4" localSheetId="9" hidden="1">#REF!</definedName>
    <definedName name="BExZVBQ3B8IIQW88DDLAW5BA4PL4" localSheetId="14" hidden="1">#REF!</definedName>
    <definedName name="BExZVBQ3B8IIQW88DDLAW5BA4PL4" localSheetId="16" hidden="1">#REF!</definedName>
    <definedName name="BExZVBQ3B8IIQW88DDLAW5BA4PL4" localSheetId="5" hidden="1">#REF!</definedName>
    <definedName name="BExZVBQ3B8IIQW88DDLAW5BA4PL4" localSheetId="8" hidden="1">#REF!</definedName>
    <definedName name="BExZVBQ3B8IIQW88DDLAW5BA4PL4" localSheetId="17" hidden="1">#REF!</definedName>
    <definedName name="BExZVBQ3B8IIQW88DDLAW5BA4PL4" localSheetId="6" hidden="1">#REF!</definedName>
    <definedName name="BExZVBQ3B8IIQW88DDLAW5BA4PL4" localSheetId="1" hidden="1">#REF!</definedName>
    <definedName name="BExZVBQ3B8IIQW88DDLAW5BA4PL4" localSheetId="12" hidden="1">#REF!</definedName>
    <definedName name="BExZVBQ3B8IIQW88DDLAW5BA4PL4" localSheetId="4" hidden="1">#REF!</definedName>
    <definedName name="BExZVBQ3B8IIQW88DDLAW5BA4PL4" localSheetId="13" hidden="1">#REF!</definedName>
    <definedName name="BExZVBQ3B8IIQW88DDLAW5BA4PL4" localSheetId="18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B8KPDQGF787P51Y0GON31FF" hidden="1">'[4]Bud Mth'!$I$10:$J$10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WTE9WR6HD25GAGPMXCNVB2Z" localSheetId="3" hidden="1">#REF!</definedName>
    <definedName name="BExZWWTE9WR6HD25GAGPMXCNVB2Z" localSheetId="10" hidden="1">#REF!</definedName>
    <definedName name="BExZWWTE9WR6HD25GAGPMXCNVB2Z" localSheetId="9" hidden="1">#REF!</definedName>
    <definedName name="BExZWWTE9WR6HD25GAGPMXCNVB2Z" localSheetId="14" hidden="1">#REF!</definedName>
    <definedName name="BExZWWTE9WR6HD25GAGPMXCNVB2Z" localSheetId="16" hidden="1">#REF!</definedName>
    <definedName name="BExZWWTE9WR6HD25GAGPMXCNVB2Z" localSheetId="5" hidden="1">#REF!</definedName>
    <definedName name="BExZWWTE9WR6HD25GAGPMXCNVB2Z" localSheetId="8" hidden="1">#REF!</definedName>
    <definedName name="BExZWWTE9WR6HD25GAGPMXCNVB2Z" localSheetId="17" hidden="1">#REF!</definedName>
    <definedName name="BExZWWTE9WR6HD25GAGPMXCNVB2Z" localSheetId="6" hidden="1">#REF!</definedName>
    <definedName name="BExZWWTE9WR6HD25GAGPMXCNVB2Z" localSheetId="1" hidden="1">#REF!</definedName>
    <definedName name="BExZWWTE9WR6HD25GAGPMXCNVB2Z" localSheetId="12" hidden="1">#REF!</definedName>
    <definedName name="BExZWWTE9WR6HD25GAGPMXCNVB2Z" localSheetId="4" hidden="1">#REF!</definedName>
    <definedName name="BExZWWTE9WR6HD25GAGPMXCNVB2Z" localSheetId="13" hidden="1">#REF!</definedName>
    <definedName name="BExZWWTE9WR6HD25GAGPMXCNVB2Z" localSheetId="18" hidden="1">#REF!</definedName>
    <definedName name="BExZWWTE9WR6HD25GAGPMXCNVB2Z" hidden="1">#REF!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HY0PBOVDNV2NSZ1Y4G6WMNK" localSheetId="3" hidden="1">#REF!</definedName>
    <definedName name="BExZXHY0PBOVDNV2NSZ1Y4G6WMNK" localSheetId="10" hidden="1">#REF!</definedName>
    <definedName name="BExZXHY0PBOVDNV2NSZ1Y4G6WMNK" localSheetId="9" hidden="1">#REF!</definedName>
    <definedName name="BExZXHY0PBOVDNV2NSZ1Y4G6WMNK" localSheetId="14" hidden="1">#REF!</definedName>
    <definedName name="BExZXHY0PBOVDNV2NSZ1Y4G6WMNK" localSheetId="16" hidden="1">#REF!</definedName>
    <definedName name="BExZXHY0PBOVDNV2NSZ1Y4G6WMNK" localSheetId="5" hidden="1">#REF!</definedName>
    <definedName name="BExZXHY0PBOVDNV2NSZ1Y4G6WMNK" localSheetId="8" hidden="1">#REF!</definedName>
    <definedName name="BExZXHY0PBOVDNV2NSZ1Y4G6WMNK" localSheetId="17" hidden="1">#REF!</definedName>
    <definedName name="BExZXHY0PBOVDNV2NSZ1Y4G6WMNK" localSheetId="6" hidden="1">#REF!</definedName>
    <definedName name="BExZXHY0PBOVDNV2NSZ1Y4G6WMNK" localSheetId="1" hidden="1">#REF!</definedName>
    <definedName name="BExZXHY0PBOVDNV2NSZ1Y4G6WMNK" localSheetId="12" hidden="1">#REF!</definedName>
    <definedName name="BExZXHY0PBOVDNV2NSZ1Y4G6WMNK" localSheetId="4" hidden="1">#REF!</definedName>
    <definedName name="BExZXHY0PBOVDNV2NSZ1Y4G6WMNK" localSheetId="13" hidden="1">#REF!</definedName>
    <definedName name="BExZXHY0PBOVDNV2NSZ1Y4G6WMNK" localSheetId="18" hidden="1">#REF!</definedName>
    <definedName name="BExZXHY0PBOVDNV2NSZ1Y4G6WMNK" hidden="1">#REF!</definedName>
    <definedName name="BExZXOJDELULNLEH7WG0OYJT0NJ4" hidden="1">'[2]Reco Sheet for Fcast'!$I$6:$J$6</definedName>
    <definedName name="BExZXOOTRNUK8LGEAZ8ZCFW9KXQ1" hidden="1">'[2]Reco Sheet for Fcast'!$J$2:$K$2</definedName>
    <definedName name="BExZXQSD2T3TQZ268XCC2NG9O3JQ" localSheetId="3" hidden="1">#REF!</definedName>
    <definedName name="BExZXQSD2T3TQZ268XCC2NG9O3JQ" localSheetId="10" hidden="1">#REF!</definedName>
    <definedName name="BExZXQSD2T3TQZ268XCC2NG9O3JQ" localSheetId="9" hidden="1">#REF!</definedName>
    <definedName name="BExZXQSD2T3TQZ268XCC2NG9O3JQ" localSheetId="14" hidden="1">#REF!</definedName>
    <definedName name="BExZXQSD2T3TQZ268XCC2NG9O3JQ" localSheetId="16" hidden="1">#REF!</definedName>
    <definedName name="BExZXQSD2T3TQZ268XCC2NG9O3JQ" localSheetId="5" hidden="1">#REF!</definedName>
    <definedName name="BExZXQSD2T3TQZ268XCC2NG9O3JQ" localSheetId="8" hidden="1">#REF!</definedName>
    <definedName name="BExZXQSD2T3TQZ268XCC2NG9O3JQ" localSheetId="17" hidden="1">#REF!</definedName>
    <definedName name="BExZXQSD2T3TQZ268XCC2NG9O3JQ" localSheetId="6" hidden="1">#REF!</definedName>
    <definedName name="BExZXQSD2T3TQZ268XCC2NG9O3JQ" localSheetId="1" hidden="1">#REF!</definedName>
    <definedName name="BExZXQSD2T3TQZ268XCC2NG9O3JQ" localSheetId="12" hidden="1">#REF!</definedName>
    <definedName name="BExZXQSD2T3TQZ268XCC2NG9O3JQ" localSheetId="4" hidden="1">#REF!</definedName>
    <definedName name="BExZXQSD2T3TQZ268XCC2NG9O3JQ" localSheetId="13" hidden="1">#REF!</definedName>
    <definedName name="BExZXQSD2T3TQZ268XCC2NG9O3JQ" localSheetId="18" hidden="1">#REF!</definedName>
    <definedName name="BExZXQSD2T3TQZ268XCC2NG9O3JQ" hidden="1">#REF!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3" hidden="1">'[3]AMI P &amp; L'!#REF!</definedName>
    <definedName name="BExZY02V77YJBMODJSWZOYCMPS5X" localSheetId="10" hidden="1">'[3]AMI P &amp; L'!#REF!</definedName>
    <definedName name="BExZY02V77YJBMODJSWZOYCMPS5X" localSheetId="9" hidden="1">'[3]AMI P &amp; L'!#REF!</definedName>
    <definedName name="BExZY02V77YJBMODJSWZOYCMPS5X" localSheetId="14" hidden="1">'[3]AMI P &amp; L'!#REF!</definedName>
    <definedName name="BExZY02V77YJBMODJSWZOYCMPS5X" localSheetId="16" hidden="1">'[3]AMI P &amp; L'!#REF!</definedName>
    <definedName name="BExZY02V77YJBMODJSWZOYCMPS5X" localSheetId="5" hidden="1">'[3]AMI P &amp; L'!#REF!</definedName>
    <definedName name="BExZY02V77YJBMODJSWZOYCMPS5X" localSheetId="8" hidden="1">'[3]AMI P &amp; L'!#REF!</definedName>
    <definedName name="BExZY02V77YJBMODJSWZOYCMPS5X" localSheetId="17" hidden="1">'[3]AMI P &amp; L'!#REF!</definedName>
    <definedName name="BExZY02V77YJBMODJSWZOYCMPS5X" localSheetId="6" hidden="1">'[3]AMI P &amp; L'!#REF!</definedName>
    <definedName name="BExZY02V77YJBMODJSWZOYCMPS5X" localSheetId="1" hidden="1">'[3]AMI P &amp; L'!#REF!</definedName>
    <definedName name="BExZY02V77YJBMODJSWZOYCMPS5X" localSheetId="12" hidden="1">'[3]AMI P &amp; L'!#REF!</definedName>
    <definedName name="BExZY02V77YJBMODJSWZOYCMPS5X" localSheetId="4" hidden="1">'[3]AMI P &amp; L'!#REF!</definedName>
    <definedName name="BExZY02V77YJBMODJSWZOYCMPS5X" localSheetId="13" hidden="1">'[3]AMI P &amp; L'!#REF!</definedName>
    <definedName name="BExZY02V77YJBMODJSWZOYCMPS5X" localSheetId="18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8VO1HB3783L61XHP87HBCBE" localSheetId="3" hidden="1">#REF!</definedName>
    <definedName name="BExZZ8VO1HB3783L61XHP87HBCBE" localSheetId="10" hidden="1">#REF!</definedName>
    <definedName name="BExZZ8VO1HB3783L61XHP87HBCBE" localSheetId="9" hidden="1">#REF!</definedName>
    <definedName name="BExZZ8VO1HB3783L61XHP87HBCBE" localSheetId="14" hidden="1">#REF!</definedName>
    <definedName name="BExZZ8VO1HB3783L61XHP87HBCBE" localSheetId="16" hidden="1">#REF!</definedName>
    <definedName name="BExZZ8VO1HB3783L61XHP87HBCBE" localSheetId="5" hidden="1">#REF!</definedName>
    <definedName name="BExZZ8VO1HB3783L61XHP87HBCBE" localSheetId="8" hidden="1">#REF!</definedName>
    <definedName name="BExZZ8VO1HB3783L61XHP87HBCBE" localSheetId="17" hidden="1">#REF!</definedName>
    <definedName name="BExZZ8VO1HB3783L61XHP87HBCBE" localSheetId="6" hidden="1">#REF!</definedName>
    <definedName name="BExZZ8VO1HB3783L61XHP87HBCBE" localSheetId="1" hidden="1">#REF!</definedName>
    <definedName name="BExZZ8VO1HB3783L61XHP87HBCBE" localSheetId="12" hidden="1">#REF!</definedName>
    <definedName name="BExZZ8VO1HB3783L61XHP87HBCBE" localSheetId="4" hidden="1">#REF!</definedName>
    <definedName name="BExZZ8VO1HB3783L61XHP87HBCBE" localSheetId="13" hidden="1">#REF!</definedName>
    <definedName name="BExZZ8VO1HB3783L61XHP87HBCBE" localSheetId="18" hidden="1">#REF!</definedName>
    <definedName name="BExZZ8VO1HB3783L61XHP87HBCBE" hidden="1">#REF!</definedName>
    <definedName name="BExZZCHAVHW8C2H649KRGVQ0WVRT" hidden="1">'[2]Reco Sheet for Fcast'!$I$9:$J$9</definedName>
    <definedName name="BExZZTK54OTLF2YB68BHGOS27GEN" localSheetId="3" hidden="1">'[3]AMI P &amp; L'!#REF!</definedName>
    <definedName name="BExZZTK54OTLF2YB68BHGOS27GEN" localSheetId="10" hidden="1">'[3]AMI P &amp; L'!#REF!</definedName>
    <definedName name="BExZZTK54OTLF2YB68BHGOS27GEN" localSheetId="9" hidden="1">'[3]AMI P &amp; L'!#REF!</definedName>
    <definedName name="BExZZTK54OTLF2YB68BHGOS27GEN" localSheetId="14" hidden="1">'[3]AMI P &amp; L'!#REF!</definedName>
    <definedName name="BExZZTK54OTLF2YB68BHGOS27GEN" localSheetId="16" hidden="1">'[3]AMI P &amp; L'!#REF!</definedName>
    <definedName name="BExZZTK54OTLF2YB68BHGOS27GEN" localSheetId="5" hidden="1">'[3]AMI P &amp; L'!#REF!</definedName>
    <definedName name="BExZZTK54OTLF2YB68BHGOS27GEN" localSheetId="8" hidden="1">'[3]AMI P &amp; L'!#REF!</definedName>
    <definedName name="BExZZTK54OTLF2YB68BHGOS27GEN" localSheetId="17" hidden="1">'[3]AMI P &amp; L'!#REF!</definedName>
    <definedName name="BExZZTK54OTLF2YB68BHGOS27GEN" localSheetId="6" hidden="1">'[3]AMI P &amp; L'!#REF!</definedName>
    <definedName name="BExZZTK54OTLF2YB68BHGOS27GEN" localSheetId="1" hidden="1">'[3]AMI P &amp; L'!#REF!</definedName>
    <definedName name="BExZZTK54OTLF2YB68BHGOS27GEN" localSheetId="12" hidden="1">'[3]AMI P &amp; L'!#REF!</definedName>
    <definedName name="BExZZTK54OTLF2YB68BHGOS27GEN" localSheetId="4" hidden="1">'[3]AMI P &amp; L'!#REF!</definedName>
    <definedName name="BExZZTK54OTLF2YB68BHGOS27GEN" localSheetId="13" hidden="1">'[3]AMI P &amp; L'!#REF!</definedName>
    <definedName name="BExZZTK54OTLF2YB68BHGOS27GEN" localSheetId="18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3" hidden="1">'[3]AMI P &amp; L'!#REF!</definedName>
    <definedName name="BExZZZEMIIFKMLLV4DJKX5TB9R5V" localSheetId="10" hidden="1">'[3]AMI P &amp; L'!#REF!</definedName>
    <definedName name="BExZZZEMIIFKMLLV4DJKX5TB9R5V" localSheetId="9" hidden="1">'[3]AMI P &amp; L'!#REF!</definedName>
    <definedName name="BExZZZEMIIFKMLLV4DJKX5TB9R5V" localSheetId="14" hidden="1">'[3]AMI P &amp; L'!#REF!</definedName>
    <definedName name="BExZZZEMIIFKMLLV4DJKX5TB9R5V" localSheetId="16" hidden="1">'[3]AMI P &amp; L'!#REF!</definedName>
    <definedName name="BExZZZEMIIFKMLLV4DJKX5TB9R5V" localSheetId="5" hidden="1">'[3]AMI P &amp; L'!#REF!</definedName>
    <definedName name="BExZZZEMIIFKMLLV4DJKX5TB9R5V" localSheetId="8" hidden="1">'[3]AMI P &amp; L'!#REF!</definedName>
    <definedName name="BExZZZEMIIFKMLLV4DJKX5TB9R5V" localSheetId="17" hidden="1">'[3]AMI P &amp; L'!#REF!</definedName>
    <definedName name="BExZZZEMIIFKMLLV4DJKX5TB9R5V" localSheetId="6" hidden="1">'[3]AMI P &amp; L'!#REF!</definedName>
    <definedName name="BExZZZEMIIFKMLLV4DJKX5TB9R5V" localSheetId="1" hidden="1">'[3]AMI P &amp; L'!#REF!</definedName>
    <definedName name="BExZZZEMIIFKMLLV4DJKX5TB9R5V" localSheetId="12" hidden="1">'[3]AMI P &amp; L'!#REF!</definedName>
    <definedName name="BExZZZEMIIFKMLLV4DJKX5TB9R5V" localSheetId="4" hidden="1">'[3]AMI P &amp; L'!#REF!</definedName>
    <definedName name="BExZZZEMIIFKMLLV4DJKX5TB9R5V" localSheetId="13" hidden="1">'[3]AMI P &amp; L'!#REF!</definedName>
    <definedName name="BExZZZEMIIFKMLLV4DJKX5TB9R5V" localSheetId="18" hidden="1">'[3]AMI P &amp; L'!#REF!</definedName>
    <definedName name="BExZZZEMIIFKMLLV4DJKX5TB9R5V" hidden="1">'[3]AMI P &amp; L'!#REF!</definedName>
    <definedName name="cats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uys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1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1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1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tyier76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tyier76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localSheetId="14" hidden="1">{"'kpi2-1'!$E$4"}</definedName>
    <definedName name="Ext_EP" localSheetId="1" hidden="1">{"'kpi2-1'!$E$4"}</definedName>
    <definedName name="Ext_EP" hidden="1">{"'kpi2-1'!$E$4"}</definedName>
    <definedName name="fduj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14" hidden="1">{#N/A,#N/A,FALSE,"pcf";#N/A,#N/A,FALSE,"pcr"}</definedName>
    <definedName name="FF" localSheetId="2" hidden="1">{#N/A,#N/A,FALSE,"pcf";#N/A,#N/A,FALSE,"pcr"}</definedName>
    <definedName name="FF" localSheetId="1" hidden="1">{#N/A,#N/A,FALSE,"pcf";#N/A,#N/A,FALSE,"pcr"}</definedName>
    <definedName name="FF" hidden="1">{#N/A,#N/A,FALSE,"pcf";#N/A,#N/A,FALSE,"pcr"}</definedName>
    <definedName name="foo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14" hidden="1">{#N/A,#N/A,FALSE,"pcf";#N/A,#N/A,FALSE,"pcr"}</definedName>
    <definedName name="GFGFH" localSheetId="2" hidden="1">{#N/A,#N/A,FALSE,"pcf";#N/A,#N/A,FALSE,"pcr"}</definedName>
    <definedName name="GFGFH" localSheetId="1" hidden="1">{#N/A,#N/A,FALSE,"pcf";#N/A,#N/A,FALSE,"pcr"}</definedName>
    <definedName name="GFGFH" hidden="1">{#N/A,#N/A,FALSE,"pcf";#N/A,#N/A,FALSE,"pcr"}</definedName>
    <definedName name="grrrr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localSheetId="14" hidden="1">{#N/A,#N/A,FALSE,"pcf";#N/A,#N/A,FALSE,"pcr"}</definedName>
    <definedName name="hj" localSheetId="1" hidden="1">{#N/A,#N/A,FALSE,"pcf";#N/A,#N/A,FALSE,"pcr"}</definedName>
    <definedName name="hj" hidden="1">{#N/A,#N/A,FALSE,"pcf";#N/A,#N/A,FALSE,"pcr"}</definedName>
    <definedName name="HTML_CodePage" hidden="1">1252</definedName>
    <definedName name="HTML_Control" localSheetId="14" hidden="1">{"'kpi2-1'!$E$4"}</definedName>
    <definedName name="HTML_Control" localSheetId="1" hidden="1">{"'kpi2-1'!$E$4"}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localSheetId="14" hidden="1">{#N/A,#N/A,FALSE,"pcf";#N/A,#N/A,FALSE,"pcr"}</definedName>
    <definedName name="kmhjyuk" localSheetId="1" hidden="1">{#N/A,#N/A,FALSE,"pcf";#N/A,#N/A,FALSE,"pcr"}</definedName>
    <definedName name="kmhjyuk" hidden="1">{#N/A,#N/A,FALSE,"pcf";#N/A,#N/A,FALSE,"pcr"}</definedName>
    <definedName name="kmim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1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nhdtyjdf" localSheetId="14" hidden="1">{#N/A,#N/A,FALSE,"pcf";#N/A,#N/A,FALSE,"pcr"}</definedName>
    <definedName name="nhdtyjdf" localSheetId="1" hidden="1">{#N/A,#N/A,FALSE,"pcf";#N/A,#N/A,FALSE,"pcr"}</definedName>
    <definedName name="nhdtyjdf" hidden="1">{#N/A,#N/A,FALSE,"pcf";#N/A,#N/A,FALSE,"pcr"}</definedName>
    <definedName name="PPP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14" hidden="1">{#N/A,#N/A,FALSE,"pcf";#N/A,#N/A,FALSE,"pcr"}</definedName>
    <definedName name="RRRR" localSheetId="2" hidden="1">{#N/A,#N/A,FALSE,"pcf";#N/A,#N/A,FALSE,"pcr"}</definedName>
    <definedName name="RRRR" localSheetId="1" hidden="1">{#N/A,#N/A,FALSE,"pcf";#N/A,#N/A,FALSE,"pcr"}</definedName>
    <definedName name="RRRR" hidden="1">{#N/A,#N/A,FALSE,"pcf";#N/A,#N/A,FALSE,"pcr"}</definedName>
    <definedName name="rtgbr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"40UUPT0P5GXX8RR8TR6BQRG2M"</definedName>
    <definedName name="SAPsysID" hidden="1">"708C5W7SBKP804JT78WJ0JNKI"</definedName>
    <definedName name="SAPwbID" hidden="1">"ARS"</definedName>
    <definedName name="sdfasdf" localSheetId="14" hidden="1">{#N/A,#N/A,FALSE,"pcf";#N/A,#N/A,FALSE,"pcr"}</definedName>
    <definedName name="sdfasdf" localSheetId="2" hidden="1">{#N/A,#N/A,FALSE,"pcf";#N/A,#N/A,FALSE,"pcr"}</definedName>
    <definedName name="sdfasdf" localSheetId="1" hidden="1">{#N/A,#N/A,FALSE,"pcf";#N/A,#N/A,FALSE,"pcr"}</definedName>
    <definedName name="sdfasdf" hidden="1">{#N/A,#N/A,FALSE,"pcf";#N/A,#N/A,FALSE,"pcr"}</definedName>
    <definedName name="sdfsd" localSheetId="14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dfsd" localSheetId="1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ertyuw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14" hidden="1">{#N/A,#N/A,FALSE,"pcf";#N/A,#N/A,FALSE,"pcr"}</definedName>
    <definedName name="tiimt" localSheetId="2" hidden="1">{#N/A,#N/A,FALSE,"pcf";#N/A,#N/A,FALSE,"pcr"}</definedName>
    <definedName name="tiimt" localSheetId="1" hidden="1">{#N/A,#N/A,FALSE,"pcf";#N/A,#N/A,FALSE,"pcr"}</definedName>
    <definedName name="tiimt" hidden="1">{#N/A,#N/A,FALSE,"pcf";#N/A,#N/A,FALSE,"pcr"}</definedName>
    <definedName name="tikt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14" hidden="1">{#N/A,#N/A,FALSE,"SUM QTR 3";#N/A,#N/A,FALSE,"Detail QTR 3 (w_o ly)"}</definedName>
    <definedName name="tiumut" localSheetId="2" hidden="1">{#N/A,#N/A,FALSE,"SUM QTR 3";#N/A,#N/A,FALSE,"Detail QTR 3 (w_o ly)"}</definedName>
    <definedName name="tiumut" localSheetId="1" hidden="1">{#N/A,#N/A,FALSE,"SUM QTR 3";#N/A,#N/A,FALSE,"Detail QTR 3 (w_o ly)"}</definedName>
    <definedName name="tiumut" hidden="1">{#N/A,#N/A,FALSE,"SUM QTR 3";#N/A,#N/A,FALSE,"Detail QTR 3 (w_o ly)"}</definedName>
    <definedName name="ujm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localSheetId="1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ukfykf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localSheetId="14" hidden="1">{#N/A,#N/A,FALSE,"pcf";#N/A,#N/A,FALSE,"pcr"}</definedName>
    <definedName name="w" localSheetId="1" hidden="1">{#N/A,#N/A,FALSE,"pcf";#N/A,#N/A,FALSE,"pcr"}</definedName>
    <definedName name="w" hidden="1">{#N/A,#N/A,FALSE,"pcf";#N/A,#N/A,FALSE,"pcr"}</definedName>
    <definedName name="w4yy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4yy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localSheetId="1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1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1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Dividend._.Schedule." localSheetId="14" hidden="1">{"Dividend",#N/A,FALSE,"Cash Flow"}</definedName>
    <definedName name="wrn.Dividend._.Schedule." localSheetId="1" hidden="1">{"Dividend",#N/A,FALSE,"Cash Flow"}</definedName>
    <definedName name="wrn.Dividend._.Schedule." hidden="1">{"Dividend",#N/A,FALSE,"Cash Flow"}</definedName>
    <definedName name="wrn.pages." localSheetId="1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localSheetId="1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" localSheetId="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localSheetId="14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5._.and._.12." localSheetId="1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localSheetId="14" hidden="1">{#N/A,#N/A,FALSE,"pcf";#N/A,#N/A,FALSE,"pcr"}</definedName>
    <definedName name="wrn.S_R._.tables." localSheetId="2" hidden="1">{#N/A,#N/A,FALSE,"pcf";#N/A,#N/A,FALSE,"pcr"}</definedName>
    <definedName name="wrn.S_R._.tables." localSheetId="1" hidden="1">{#N/A,#N/A,FALSE,"pcf";#N/A,#N/A,FALSE,"pcr"}</definedName>
    <definedName name="wrn.S_R._.tables." hidden="1">{#N/A,#N/A,FALSE,"pcf";#N/A,#N/A,FALSE,"pcr"}</definedName>
    <definedName name="wrn.S_RQTR3." localSheetId="14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localSheetId="1" hidden="1">{#N/A,#N/A,FALSE,"SUM QTR 3";#N/A,#N/A,FALSE,"Detail QTR 3 (w_o ly)"}</definedName>
    <definedName name="wrn.S_RQTR3." hidden="1">{#N/A,#N/A,FALSE,"SUM QTR 3";#N/A,#N/A,FALSE,"Detail QTR 3 (w_o ly)"}</definedName>
    <definedName name="ww" localSheetId="1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w" localSheetId="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t" localSheetId="14" hidden="1">{#N/A,#N/A,FALSE,"SUM QTR 3";#N/A,#N/A,FALSE,"Detail QTR 3 (w_o ly)"}</definedName>
    <definedName name="yht" localSheetId="2" hidden="1">{#N/A,#N/A,FALSE,"SUM QTR 3";#N/A,#N/A,FALSE,"Detail QTR 3 (w_o ly)"}</definedName>
    <definedName name="yht" localSheetId="1" hidden="1">{#N/A,#N/A,FALSE,"SUM QTR 3";#N/A,#N/A,FALSE,"Detail QTR 3 (w_o ly)"}</definedName>
    <definedName name="yht" hidden="1">{#N/A,#N/A,FALSE,"SUM QTR 3";#N/A,#N/A,FALSE,"Detail QTR 3 (w_o ly)"}</definedName>
  </definedNames>
  <calcPr calcId="145621" iterate="1" calcOnSave="0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 l="1"/>
  <c r="G24" i="1"/>
  <c r="F24" i="1"/>
  <c r="E24" i="1"/>
  <c r="D24" i="1"/>
  <c r="C24" i="1"/>
  <c r="P31" i="4"/>
  <c r="O31" i="4"/>
  <c r="N31" i="4"/>
  <c r="M31" i="4"/>
  <c r="L31" i="4"/>
  <c r="K31" i="4"/>
  <c r="P18" i="4"/>
  <c r="O18" i="4"/>
  <c r="N18" i="4"/>
  <c r="M18" i="4"/>
  <c r="L18" i="4"/>
  <c r="P30" i="4"/>
  <c r="O30" i="4"/>
  <c r="N30" i="4"/>
  <c r="M30" i="4"/>
  <c r="L30" i="4"/>
  <c r="K30" i="4"/>
  <c r="P33" i="4"/>
  <c r="O33" i="4"/>
  <c r="N33" i="4"/>
  <c r="M33" i="4"/>
  <c r="L33" i="4"/>
  <c r="K33" i="4"/>
  <c r="P20" i="4"/>
  <c r="O20" i="4"/>
  <c r="N20" i="4"/>
  <c r="M20" i="4"/>
  <c r="L20" i="4"/>
  <c r="C64" i="21" l="1"/>
  <c r="B64" i="21"/>
  <c r="A64" i="21"/>
  <c r="C63" i="21"/>
  <c r="B63" i="21"/>
  <c r="A63" i="21"/>
  <c r="C62" i="21"/>
  <c r="B62" i="21"/>
  <c r="A62" i="21"/>
  <c r="C61" i="21"/>
  <c r="B61" i="21"/>
  <c r="A61" i="21"/>
  <c r="C60" i="21"/>
  <c r="B60" i="21"/>
  <c r="A60" i="21"/>
  <c r="C59" i="21"/>
  <c r="B59" i="21"/>
  <c r="A59" i="21"/>
  <c r="C58" i="21"/>
  <c r="B58" i="21"/>
  <c r="A58" i="21"/>
  <c r="C57" i="21"/>
  <c r="B57" i="21"/>
  <c r="A57" i="21"/>
  <c r="C56" i="21"/>
  <c r="B56" i="21"/>
  <c r="A56" i="21"/>
  <c r="C55" i="21"/>
  <c r="B55" i="21"/>
  <c r="A55" i="21"/>
  <c r="C54" i="21"/>
  <c r="B54" i="21"/>
  <c r="A54" i="21"/>
  <c r="C53" i="21"/>
  <c r="B53" i="21"/>
  <c r="A53" i="21"/>
  <c r="C52" i="21"/>
  <c r="B52" i="21"/>
  <c r="A52" i="21"/>
  <c r="C51" i="21"/>
  <c r="B51" i="21"/>
  <c r="A51" i="21"/>
  <c r="C50" i="21"/>
  <c r="B50" i="21"/>
  <c r="A50" i="21"/>
  <c r="C49" i="21"/>
  <c r="B49" i="21"/>
  <c r="A49" i="21"/>
  <c r="C48" i="21"/>
  <c r="B48" i="21"/>
  <c r="A48" i="21"/>
  <c r="C47" i="21"/>
  <c r="B47" i="21"/>
  <c r="A47" i="21"/>
  <c r="C46" i="21"/>
  <c r="B46" i="21"/>
  <c r="A46" i="21"/>
  <c r="C45" i="21"/>
  <c r="B45" i="21"/>
  <c r="A45" i="21"/>
  <c r="C44" i="21"/>
  <c r="B44" i="21"/>
  <c r="A44" i="21"/>
  <c r="C43" i="21"/>
  <c r="B43" i="21"/>
  <c r="A43" i="21"/>
  <c r="C42" i="21"/>
  <c r="B42" i="21"/>
  <c r="A42" i="21"/>
  <c r="C41" i="21"/>
  <c r="B41" i="21"/>
  <c r="A41" i="21"/>
  <c r="C40" i="21"/>
  <c r="B40" i="21"/>
  <c r="A40" i="21"/>
  <c r="C39" i="21"/>
  <c r="B39" i="21"/>
  <c r="A39" i="21"/>
  <c r="C38" i="21"/>
  <c r="B38" i="21"/>
  <c r="A38" i="21"/>
  <c r="C37" i="21"/>
  <c r="B37" i="21"/>
  <c r="A37" i="21"/>
  <c r="C36" i="21"/>
  <c r="B36" i="21"/>
  <c r="A36" i="21"/>
  <c r="C35" i="21"/>
  <c r="B35" i="21"/>
  <c r="A35" i="21"/>
  <c r="C34" i="21"/>
  <c r="B34" i="21"/>
  <c r="A34" i="21"/>
  <c r="C33" i="21"/>
  <c r="B33" i="21"/>
  <c r="A33" i="21"/>
  <c r="C32" i="21"/>
  <c r="B32" i="21"/>
  <c r="A32" i="21"/>
  <c r="C31" i="21"/>
  <c r="B31" i="21"/>
  <c r="A31" i="21"/>
  <c r="C30" i="21"/>
  <c r="B30" i="21"/>
  <c r="A30" i="21"/>
  <c r="C29" i="21"/>
  <c r="B29" i="21"/>
  <c r="A29" i="21"/>
  <c r="C28" i="21"/>
  <c r="B28" i="21"/>
  <c r="A28" i="21"/>
  <c r="C27" i="21"/>
  <c r="B27" i="21"/>
  <c r="A27" i="21"/>
  <c r="C26" i="21"/>
  <c r="B26" i="21"/>
  <c r="A26" i="21"/>
  <c r="C25" i="21"/>
  <c r="B25" i="21"/>
  <c r="A25" i="21"/>
  <c r="C24" i="21"/>
  <c r="B24" i="21"/>
  <c r="A24" i="21"/>
  <c r="C23" i="21"/>
  <c r="B23" i="21"/>
  <c r="A23" i="21"/>
  <c r="C22" i="21"/>
  <c r="B22" i="21"/>
  <c r="A22" i="21"/>
  <c r="C21" i="21"/>
  <c r="B21" i="21"/>
  <c r="A21" i="21"/>
  <c r="C20" i="21"/>
  <c r="B20" i="21"/>
  <c r="A20" i="21"/>
  <c r="C19" i="21"/>
  <c r="B19" i="21"/>
  <c r="A19" i="21"/>
  <c r="C18" i="21"/>
  <c r="B18" i="21"/>
  <c r="A18" i="21"/>
  <c r="C17" i="21"/>
  <c r="B17" i="21"/>
  <c r="A17" i="21"/>
  <c r="C16" i="21"/>
  <c r="B16" i="21"/>
  <c r="A16" i="21"/>
  <c r="C15" i="21"/>
  <c r="B15" i="21"/>
  <c r="A15" i="21"/>
  <c r="C14" i="21"/>
  <c r="B14" i="21"/>
  <c r="A14" i="21"/>
  <c r="C13" i="21"/>
  <c r="B13" i="21"/>
  <c r="A13" i="21"/>
  <c r="C12" i="21"/>
  <c r="B12" i="21"/>
  <c r="A12" i="21"/>
  <c r="C11" i="21"/>
  <c r="B11" i="21"/>
  <c r="A11" i="21"/>
  <c r="C10" i="21"/>
  <c r="B10" i="21"/>
  <c r="A10" i="21"/>
  <c r="C9" i="21"/>
  <c r="B9" i="21"/>
  <c r="A9" i="21"/>
  <c r="C8" i="21"/>
  <c r="B8" i="21"/>
  <c r="A8" i="21"/>
  <c r="C7" i="21"/>
  <c r="B7" i="21"/>
  <c r="A7" i="21"/>
  <c r="G15" i="20" l="1"/>
  <c r="G41" i="1" l="1"/>
  <c r="F41" i="1"/>
  <c r="E41" i="1"/>
  <c r="D41" i="1"/>
  <c r="G39" i="1"/>
  <c r="F39" i="1"/>
  <c r="E39" i="1"/>
  <c r="D39" i="1"/>
  <c r="G37" i="1"/>
  <c r="F37" i="1"/>
  <c r="E37" i="1"/>
  <c r="D37" i="1"/>
  <c r="M35" i="1"/>
  <c r="L35" i="1"/>
  <c r="K35" i="1"/>
  <c r="J35" i="1"/>
  <c r="I35" i="1"/>
  <c r="H35" i="1"/>
  <c r="G35" i="1"/>
  <c r="F35" i="1"/>
  <c r="E35" i="1"/>
  <c r="D35" i="1"/>
  <c r="G29" i="1"/>
  <c r="F29" i="1"/>
  <c r="E29" i="1"/>
  <c r="D29" i="1"/>
  <c r="C29" i="1"/>
  <c r="G27" i="1"/>
  <c r="F27" i="1"/>
  <c r="E27" i="1"/>
  <c r="D27" i="1"/>
  <c r="C27" i="1"/>
  <c r="G26" i="1"/>
  <c r="F26" i="1"/>
  <c r="E26" i="1"/>
  <c r="D26" i="1"/>
  <c r="C26" i="1"/>
  <c r="G20" i="1"/>
  <c r="F20" i="1"/>
  <c r="E20" i="1"/>
  <c r="D20" i="1"/>
  <c r="C20" i="1"/>
  <c r="AI64" i="21"/>
  <c r="AF64" i="21"/>
  <c r="AC64" i="21"/>
  <c r="Z64" i="21"/>
  <c r="W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AI63" i="21"/>
  <c r="AF63" i="21"/>
  <c r="AC63" i="21"/>
  <c r="Z63" i="21"/>
  <c r="W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AI62" i="21"/>
  <c r="AF62" i="21"/>
  <c r="AC62" i="21"/>
  <c r="Z62" i="21"/>
  <c r="W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AI61" i="21"/>
  <c r="AF61" i="21"/>
  <c r="AC61" i="21"/>
  <c r="Z61" i="21"/>
  <c r="W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AI60" i="21"/>
  <c r="AF60" i="21"/>
  <c r="AC60" i="21"/>
  <c r="Z60" i="21"/>
  <c r="W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AI59" i="21"/>
  <c r="AF59" i="21"/>
  <c r="AC59" i="21"/>
  <c r="Z59" i="21"/>
  <c r="W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AI56" i="21"/>
  <c r="AF56" i="21"/>
  <c r="AC56" i="21"/>
  <c r="Z56" i="21"/>
  <c r="W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AI55" i="21"/>
  <c r="AF55" i="21"/>
  <c r="AC55" i="21"/>
  <c r="Z55" i="21"/>
  <c r="W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AI54" i="21"/>
  <c r="AF54" i="21"/>
  <c r="AC54" i="21"/>
  <c r="Z54" i="21"/>
  <c r="W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AI52" i="21"/>
  <c r="AF52" i="21"/>
  <c r="AC52" i="21"/>
  <c r="Z52" i="21"/>
  <c r="W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AI49" i="21"/>
  <c r="AF49" i="21"/>
  <c r="AC49" i="21"/>
  <c r="Z49" i="21"/>
  <c r="W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AI48" i="21"/>
  <c r="AF48" i="21"/>
  <c r="AC48" i="21"/>
  <c r="Z48" i="21"/>
  <c r="W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AI47" i="21"/>
  <c r="AF47" i="21"/>
  <c r="AC47" i="21"/>
  <c r="Z47" i="21"/>
  <c r="W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AI34" i="21"/>
  <c r="AF34" i="21"/>
  <c r="AC34" i="21"/>
  <c r="Z34" i="21"/>
  <c r="W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AI30" i="21"/>
  <c r="AF30" i="21"/>
  <c r="AC30" i="21"/>
  <c r="Z30" i="21"/>
  <c r="W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AI22" i="21"/>
  <c r="AF22" i="21"/>
  <c r="AC22" i="21"/>
  <c r="Z22" i="21"/>
  <c r="W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R9" i="21"/>
  <c r="Q9" i="21"/>
  <c r="P9" i="21"/>
  <c r="P65" i="21" s="1"/>
  <c r="O9" i="21"/>
  <c r="N9" i="21"/>
  <c r="M9" i="21"/>
  <c r="L9" i="21"/>
  <c r="L65" i="21" s="1"/>
  <c r="K9" i="21"/>
  <c r="J9" i="21"/>
  <c r="I9" i="21"/>
  <c r="H9" i="21"/>
  <c r="H65" i="21" s="1"/>
  <c r="G9" i="21"/>
  <c r="F9" i="21"/>
  <c r="E9" i="21"/>
  <c r="D9" i="21"/>
  <c r="D65" i="21" s="1"/>
  <c r="R8" i="21"/>
  <c r="Q8" i="21"/>
  <c r="Q65" i="21" s="1"/>
  <c r="P8" i="21"/>
  <c r="O8" i="21"/>
  <c r="N8" i="21"/>
  <c r="M8" i="21"/>
  <c r="M65" i="21" s="1"/>
  <c r="L8" i="21"/>
  <c r="K8" i="21"/>
  <c r="J8" i="21"/>
  <c r="I8" i="21"/>
  <c r="I65" i="21" s="1"/>
  <c r="H8" i="21"/>
  <c r="G8" i="21"/>
  <c r="F8" i="21"/>
  <c r="E8" i="21"/>
  <c r="E65" i="21" s="1"/>
  <c r="D8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R65" i="21"/>
  <c r="O65" i="21"/>
  <c r="N65" i="21"/>
  <c r="K65" i="21"/>
  <c r="J65" i="21"/>
  <c r="G65" i="21"/>
  <c r="F65" i="21"/>
  <c r="M16" i="1"/>
  <c r="L16" i="1"/>
  <c r="K16" i="1"/>
  <c r="J16" i="1"/>
  <c r="I16" i="1"/>
  <c r="H16" i="1"/>
  <c r="G16" i="1"/>
  <c r="F16" i="1"/>
  <c r="E16" i="1"/>
  <c r="D16" i="1"/>
  <c r="C16" i="1"/>
  <c r="E40" i="1"/>
  <c r="D40" i="1"/>
  <c r="G40" i="1"/>
  <c r="F40" i="1"/>
  <c r="F73" i="21" l="1"/>
  <c r="D68" i="21"/>
  <c r="J68" i="21"/>
  <c r="O68" i="21"/>
  <c r="I69" i="21"/>
  <c r="N69" i="21"/>
  <c r="H70" i="21"/>
  <c r="M70" i="21"/>
  <c r="R70" i="21"/>
  <c r="K71" i="21"/>
  <c r="S71" i="21"/>
  <c r="AA71" i="21"/>
  <c r="AI71" i="21"/>
  <c r="J72" i="21"/>
  <c r="R72" i="21"/>
  <c r="F68" i="21"/>
  <c r="K68" i="21"/>
  <c r="P68" i="21"/>
  <c r="E69" i="21"/>
  <c r="J69" i="21"/>
  <c r="O69" i="21"/>
  <c r="D70" i="21"/>
  <c r="I70" i="21"/>
  <c r="N70" i="21"/>
  <c r="D71" i="21"/>
  <c r="L71" i="21"/>
  <c r="T71" i="21"/>
  <c r="AB71" i="21"/>
  <c r="AJ71" i="21"/>
  <c r="K72" i="21"/>
  <c r="G68" i="21"/>
  <c r="L68" i="21"/>
  <c r="R68" i="21"/>
  <c r="F69" i="21"/>
  <c r="K69" i="21"/>
  <c r="Q69" i="21"/>
  <c r="E70" i="21"/>
  <c r="J70" i="21"/>
  <c r="P70" i="21"/>
  <c r="G71" i="21"/>
  <c r="O71" i="21"/>
  <c r="W71" i="21"/>
  <c r="AE71" i="21"/>
  <c r="F72" i="21"/>
  <c r="N72" i="21"/>
  <c r="Z75" i="21"/>
  <c r="R75" i="21"/>
  <c r="N75" i="21"/>
  <c r="J75" i="21"/>
  <c r="F75" i="21"/>
  <c r="S74" i="21"/>
  <c r="O74" i="21"/>
  <c r="K74" i="21"/>
  <c r="G74" i="21"/>
  <c r="P73" i="21"/>
  <c r="L73" i="21"/>
  <c r="H73" i="21"/>
  <c r="D73" i="21"/>
  <c r="Q72" i="21"/>
  <c r="M72" i="21"/>
  <c r="I72" i="21"/>
  <c r="E72" i="21"/>
  <c r="AH71" i="21"/>
  <c r="AD71" i="21"/>
  <c r="Z71" i="21"/>
  <c r="V71" i="21"/>
  <c r="R71" i="21"/>
  <c r="N71" i="21"/>
  <c r="J71" i="21"/>
  <c r="F71" i="21"/>
  <c r="O70" i="21"/>
  <c r="K70" i="21"/>
  <c r="G70" i="21"/>
  <c r="P69" i="21"/>
  <c r="L69" i="21"/>
  <c r="H69" i="21"/>
  <c r="D69" i="21"/>
  <c r="C17" i="1" s="1"/>
  <c r="Q68" i="21"/>
  <c r="M68" i="21"/>
  <c r="I68" i="21"/>
  <c r="E68" i="21"/>
  <c r="AC75" i="21"/>
  <c r="U75" i="21"/>
  <c r="Q75" i="21"/>
  <c r="M75" i="21"/>
  <c r="I75" i="21"/>
  <c r="E75" i="21"/>
  <c r="R74" i="21"/>
  <c r="N74" i="21"/>
  <c r="J74" i="21"/>
  <c r="F74" i="21"/>
  <c r="O73" i="21"/>
  <c r="K73" i="21"/>
  <c r="G73" i="21"/>
  <c r="P72" i="21"/>
  <c r="L72" i="21"/>
  <c r="H72" i="21"/>
  <c r="D72" i="21"/>
  <c r="AG71" i="21"/>
  <c r="AC71" i="21"/>
  <c r="Y71" i="21"/>
  <c r="U71" i="21"/>
  <c r="Q71" i="21"/>
  <c r="M71" i="21"/>
  <c r="I71" i="21"/>
  <c r="E71" i="21"/>
  <c r="AF75" i="21"/>
  <c r="T75" i="21"/>
  <c r="P75" i="21"/>
  <c r="L75" i="21"/>
  <c r="H75" i="21"/>
  <c r="D75" i="21"/>
  <c r="U74" i="21"/>
  <c r="Q74" i="21"/>
  <c r="M74" i="21"/>
  <c r="F22" i="1" s="1"/>
  <c r="I74" i="21"/>
  <c r="E74" i="21"/>
  <c r="R73" i="21"/>
  <c r="N73" i="21"/>
  <c r="AI75" i="21"/>
  <c r="W75" i="21"/>
  <c r="S75" i="21"/>
  <c r="O75" i="21"/>
  <c r="K75" i="21"/>
  <c r="G75" i="21"/>
  <c r="D23" i="1" s="1"/>
  <c r="T74" i="21"/>
  <c r="P74" i="21"/>
  <c r="L74" i="21"/>
  <c r="H74" i="21"/>
  <c r="D74" i="21"/>
  <c r="Q73" i="21"/>
  <c r="M73" i="21"/>
  <c r="I73" i="21"/>
  <c r="E73" i="21"/>
  <c r="H68" i="21"/>
  <c r="N68" i="21"/>
  <c r="G69" i="21"/>
  <c r="M69" i="21"/>
  <c r="R69" i="21"/>
  <c r="F70" i="21"/>
  <c r="L70" i="21"/>
  <c r="Q70" i="21"/>
  <c r="H71" i="21"/>
  <c r="P71" i="21"/>
  <c r="X71" i="21"/>
  <c r="AF71" i="21"/>
  <c r="G72" i="21"/>
  <c r="O72" i="21"/>
  <c r="J73" i="21"/>
  <c r="G22" i="1" l="1"/>
  <c r="G23" i="1"/>
  <c r="F19" i="1"/>
  <c r="E19" i="1"/>
  <c r="N76" i="21"/>
  <c r="N77" i="21" s="1"/>
  <c r="F21" i="1"/>
  <c r="D21" i="1"/>
  <c r="G21" i="1"/>
  <c r="G17" i="1"/>
  <c r="C21" i="1"/>
  <c r="D22" i="1"/>
  <c r="E17" i="1"/>
  <c r="F18" i="1"/>
  <c r="F17" i="1"/>
  <c r="F23" i="1"/>
  <c r="D19" i="1"/>
  <c r="G19" i="1"/>
  <c r="D18" i="1"/>
  <c r="E18" i="1"/>
  <c r="E22" i="1"/>
  <c r="E23" i="1"/>
  <c r="C22" i="1"/>
  <c r="C23" i="1"/>
  <c r="E21" i="1"/>
  <c r="D17" i="1"/>
  <c r="C19" i="1"/>
  <c r="G18" i="1"/>
  <c r="C18" i="1"/>
  <c r="H23" i="1"/>
  <c r="H22" i="1"/>
  <c r="E76" i="21"/>
  <c r="E77" i="21" s="1"/>
  <c r="R76" i="21"/>
  <c r="R77" i="21" s="1"/>
  <c r="P76" i="21"/>
  <c r="P77" i="21" s="1"/>
  <c r="D76" i="21"/>
  <c r="D77" i="21" s="1"/>
  <c r="H76" i="21"/>
  <c r="H77" i="21" s="1"/>
  <c r="I76" i="21"/>
  <c r="I77" i="21" s="1"/>
  <c r="L76" i="21"/>
  <c r="L77" i="21" s="1"/>
  <c r="K76" i="21"/>
  <c r="K77" i="21" s="1"/>
  <c r="M76" i="21"/>
  <c r="M77" i="21" s="1"/>
  <c r="G76" i="21"/>
  <c r="G77" i="21" s="1"/>
  <c r="F76" i="21"/>
  <c r="F77" i="21" s="1"/>
  <c r="O76" i="21"/>
  <c r="O77" i="21" s="1"/>
  <c r="Q76" i="21"/>
  <c r="Q77" i="21" s="1"/>
  <c r="J76" i="21"/>
  <c r="J77" i="21" s="1"/>
  <c r="G25" i="1" l="1"/>
  <c r="G28" i="1" s="1"/>
  <c r="G31" i="1" s="1"/>
  <c r="C25" i="1"/>
  <c r="C28" i="1" s="1"/>
  <c r="C30" i="1" s="1"/>
  <c r="D25" i="1"/>
  <c r="D28" i="1" s="1"/>
  <c r="D31" i="1" s="1"/>
  <c r="F25" i="1"/>
  <c r="F28" i="1" s="1"/>
  <c r="G30" i="1"/>
  <c r="E25" i="1"/>
  <c r="E28" i="1" s="1"/>
  <c r="D36" i="1" l="1"/>
  <c r="D38" i="1" s="1"/>
  <c r="D42" i="1" s="1"/>
  <c r="D30" i="1"/>
  <c r="C31" i="1"/>
  <c r="G36" i="1"/>
  <c r="G38" i="1" s="1"/>
  <c r="G42" i="1" s="1"/>
  <c r="G43" i="1" s="1"/>
  <c r="E30" i="1"/>
  <c r="E36" i="1"/>
  <c r="E38" i="1" s="1"/>
  <c r="E42" i="1" s="1"/>
  <c r="E31" i="1"/>
  <c r="F30" i="1"/>
  <c r="F36" i="1"/>
  <c r="F38" i="1" s="1"/>
  <c r="F42" i="1" s="1"/>
  <c r="F31" i="1"/>
  <c r="K13" i="20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0" i="20"/>
  <c r="J10" i="20"/>
  <c r="J9" i="20" s="1"/>
  <c r="I10" i="20"/>
  <c r="I9" i="20" s="1"/>
  <c r="I14" i="20" s="1"/>
  <c r="H10" i="20"/>
  <c r="G10" i="20"/>
  <c r="K9" i="20"/>
  <c r="H9" i="20"/>
  <c r="G9" i="20"/>
  <c r="K8" i="20"/>
  <c r="J8" i="20"/>
  <c r="I8" i="20"/>
  <c r="H8" i="20"/>
  <c r="H14" i="20" s="1"/>
  <c r="G8" i="20"/>
  <c r="G14" i="20" s="1"/>
  <c r="K7" i="20"/>
  <c r="K14" i="20" s="1"/>
  <c r="J7" i="20"/>
  <c r="J14" i="20" s="1"/>
  <c r="I7" i="20"/>
  <c r="H7" i="20"/>
  <c r="G7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D43" i="1" l="1"/>
  <c r="E43" i="1"/>
  <c r="F43" i="1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I58" i="3"/>
  <c r="H58" i="3"/>
  <c r="G58" i="3"/>
  <c r="F58" i="3"/>
  <c r="E58" i="3"/>
  <c r="P79" i="11" l="1"/>
  <c r="E62" i="3" l="1"/>
  <c r="F62" i="3"/>
  <c r="G62" i="3"/>
  <c r="H62" i="3"/>
  <c r="I62" i="3"/>
  <c r="E63" i="3"/>
  <c r="F63" i="3"/>
  <c r="G63" i="3"/>
  <c r="H63" i="3"/>
  <c r="I63" i="3"/>
  <c r="E64" i="3"/>
  <c r="F64" i="3"/>
  <c r="G64" i="3"/>
  <c r="H64" i="3"/>
  <c r="I64" i="3"/>
  <c r="D62" i="3"/>
  <c r="D63" i="3"/>
  <c r="D64" i="3"/>
  <c r="E59" i="3"/>
  <c r="F59" i="3"/>
  <c r="G59" i="3"/>
  <c r="H59" i="3"/>
  <c r="I59" i="3"/>
  <c r="E60" i="3"/>
  <c r="F60" i="3"/>
  <c r="G60" i="3"/>
  <c r="H60" i="3"/>
  <c r="I60" i="3"/>
  <c r="D59" i="3"/>
  <c r="D60" i="3"/>
  <c r="D61" i="3"/>
  <c r="I36" i="3"/>
  <c r="H36" i="3"/>
  <c r="G36" i="3"/>
  <c r="F36" i="3"/>
  <c r="E36" i="3"/>
  <c r="D36" i="3"/>
  <c r="F53" i="3" l="1"/>
  <c r="G53" i="3"/>
  <c r="H53" i="3"/>
  <c r="I53" i="3"/>
  <c r="E53" i="3"/>
  <c r="E46" i="3" l="1"/>
  <c r="F46" i="3"/>
  <c r="G46" i="3"/>
  <c r="H46" i="3"/>
  <c r="I46" i="3"/>
  <c r="D46" i="3"/>
  <c r="E51" i="3" l="1"/>
  <c r="F51" i="3"/>
  <c r="G51" i="3"/>
  <c r="H51" i="3"/>
  <c r="I51" i="3"/>
  <c r="D51" i="3"/>
  <c r="E39" i="3" l="1"/>
  <c r="F39" i="3"/>
  <c r="G39" i="3"/>
  <c r="H39" i="3"/>
  <c r="I39" i="3"/>
  <c r="D39" i="3"/>
  <c r="E42" i="3" l="1"/>
  <c r="F42" i="3"/>
  <c r="G42" i="3"/>
  <c r="H42" i="3"/>
  <c r="I42" i="3"/>
  <c r="D42" i="3"/>
  <c r="E29" i="3"/>
  <c r="F29" i="3"/>
  <c r="G29" i="3"/>
  <c r="H29" i="3"/>
  <c r="I29" i="3"/>
  <c r="D29" i="3"/>
  <c r="D24" i="3"/>
  <c r="E24" i="3"/>
  <c r="F24" i="3"/>
  <c r="G24" i="3"/>
  <c r="H24" i="3"/>
  <c r="I24" i="3"/>
  <c r="E23" i="3"/>
  <c r="F23" i="3"/>
  <c r="G23" i="3"/>
  <c r="H23" i="3"/>
  <c r="I23" i="3"/>
  <c r="D23" i="3"/>
  <c r="E40" i="3" l="1"/>
  <c r="F40" i="3"/>
  <c r="G40" i="3"/>
  <c r="H40" i="3"/>
  <c r="I40" i="3"/>
  <c r="D40" i="3"/>
  <c r="E37" i="3"/>
  <c r="F37" i="3"/>
  <c r="G37" i="3"/>
  <c r="H37" i="3"/>
  <c r="I37" i="3"/>
  <c r="D37" i="3"/>
  <c r="E33" i="3"/>
  <c r="F33" i="3"/>
  <c r="G33" i="3"/>
  <c r="H33" i="3"/>
  <c r="I33" i="3"/>
  <c r="D33" i="3"/>
  <c r="D27" i="3"/>
  <c r="E27" i="3"/>
  <c r="F27" i="3"/>
  <c r="G27" i="3"/>
  <c r="H27" i="3"/>
  <c r="I27" i="3"/>
  <c r="E26" i="3" l="1"/>
  <c r="F26" i="3"/>
  <c r="G26" i="3"/>
  <c r="H26" i="3"/>
  <c r="I26" i="3"/>
  <c r="D26" i="3"/>
  <c r="E41" i="3" l="1"/>
  <c r="F41" i="3"/>
  <c r="G41" i="3"/>
  <c r="H41" i="3"/>
  <c r="I41" i="3"/>
  <c r="D41" i="3"/>
  <c r="E38" i="3"/>
  <c r="F38" i="3"/>
  <c r="G38" i="3"/>
  <c r="H38" i="3"/>
  <c r="I38" i="3"/>
  <c r="D38" i="3"/>
  <c r="E35" i="3"/>
  <c r="F35" i="3"/>
  <c r="G35" i="3"/>
  <c r="H35" i="3"/>
  <c r="I35" i="3"/>
  <c r="D35" i="3"/>
  <c r="D32" i="3"/>
  <c r="E32" i="3"/>
  <c r="F32" i="3"/>
  <c r="G32" i="3"/>
  <c r="H32" i="3"/>
  <c r="I32" i="3"/>
  <c r="E31" i="3"/>
  <c r="F31" i="3"/>
  <c r="G31" i="3"/>
  <c r="H31" i="3"/>
  <c r="I31" i="3"/>
  <c r="D31" i="3"/>
  <c r="E28" i="3"/>
  <c r="F28" i="3"/>
  <c r="G28" i="3"/>
  <c r="H28" i="3"/>
  <c r="I28" i="3"/>
  <c r="D28" i="3"/>
  <c r="E25" i="3"/>
  <c r="F25" i="3"/>
  <c r="G25" i="3"/>
  <c r="H25" i="3"/>
  <c r="I25" i="3"/>
  <c r="D25" i="3"/>
  <c r="E57" i="3" l="1"/>
  <c r="F57" i="3"/>
  <c r="G57" i="3"/>
  <c r="H57" i="3"/>
  <c r="I57" i="3"/>
  <c r="D57" i="3"/>
  <c r="D44" i="3"/>
  <c r="E44" i="3"/>
  <c r="F44" i="3"/>
  <c r="G44" i="3"/>
  <c r="H44" i="3"/>
  <c r="I44" i="3"/>
  <c r="D45" i="3"/>
  <c r="E45" i="3"/>
  <c r="F45" i="3"/>
  <c r="G45" i="3"/>
  <c r="H45" i="3"/>
  <c r="I45" i="3"/>
  <c r="E43" i="3"/>
  <c r="F43" i="3"/>
  <c r="G43" i="3"/>
  <c r="H43" i="3"/>
  <c r="I43" i="3"/>
  <c r="D43" i="3"/>
  <c r="E50" i="3" l="1"/>
  <c r="F50" i="3"/>
  <c r="G50" i="3"/>
  <c r="H50" i="3"/>
  <c r="I50" i="3"/>
  <c r="D50" i="3"/>
  <c r="B31" i="13" l="1"/>
  <c r="D21" i="3" l="1"/>
  <c r="E21" i="3"/>
  <c r="F21" i="3"/>
  <c r="G21" i="3"/>
  <c r="H21" i="3"/>
  <c r="I21" i="3"/>
  <c r="I21" i="18"/>
  <c r="J21" i="18"/>
  <c r="K21" i="18"/>
  <c r="L21" i="18"/>
  <c r="M21" i="18"/>
  <c r="N21" i="18"/>
  <c r="I21" i="17"/>
  <c r="J21" i="17"/>
  <c r="K21" i="17"/>
  <c r="L21" i="17"/>
  <c r="M21" i="17"/>
  <c r="N21" i="17"/>
  <c r="N20" i="18"/>
  <c r="M20" i="18"/>
  <c r="L20" i="18"/>
  <c r="K20" i="18"/>
  <c r="J20" i="18"/>
  <c r="I20" i="18"/>
  <c r="N19" i="18"/>
  <c r="M19" i="18"/>
  <c r="L19" i="18"/>
  <c r="K19" i="18"/>
  <c r="J19" i="18"/>
  <c r="I19" i="18"/>
  <c r="N18" i="18"/>
  <c r="M18" i="18"/>
  <c r="L18" i="18"/>
  <c r="K18" i="18"/>
  <c r="J18" i="18"/>
  <c r="I18" i="18"/>
  <c r="N17" i="18"/>
  <c r="M17" i="18"/>
  <c r="L17" i="18"/>
  <c r="K17" i="18"/>
  <c r="J17" i="18"/>
  <c r="I17" i="18"/>
  <c r="N16" i="18"/>
  <c r="M16" i="18"/>
  <c r="L16" i="18"/>
  <c r="K16" i="18"/>
  <c r="J16" i="18"/>
  <c r="I16" i="18"/>
  <c r="N15" i="18"/>
  <c r="M15" i="18"/>
  <c r="L15" i="18"/>
  <c r="K15" i="18"/>
  <c r="J15" i="18"/>
  <c r="I15" i="18"/>
  <c r="N14" i="18"/>
  <c r="M14" i="18"/>
  <c r="L14" i="18"/>
  <c r="K14" i="18"/>
  <c r="J14" i="18"/>
  <c r="I14" i="18"/>
  <c r="N13" i="18"/>
  <c r="M13" i="18"/>
  <c r="L13" i="18"/>
  <c r="K13" i="18"/>
  <c r="J13" i="18"/>
  <c r="I13" i="18"/>
  <c r="N12" i="18"/>
  <c r="M12" i="18"/>
  <c r="L12" i="18"/>
  <c r="K12" i="18"/>
  <c r="J12" i="18"/>
  <c r="I12" i="18"/>
  <c r="N11" i="18"/>
  <c r="M11" i="18"/>
  <c r="L11" i="18"/>
  <c r="K11" i="18"/>
  <c r="J11" i="18"/>
  <c r="I11" i="18"/>
  <c r="N10" i="18"/>
  <c r="M10" i="18"/>
  <c r="L10" i="18"/>
  <c r="K10" i="18"/>
  <c r="J10" i="18"/>
  <c r="I10" i="18"/>
  <c r="N9" i="18"/>
  <c r="M9" i="18"/>
  <c r="L9" i="18"/>
  <c r="K9" i="18"/>
  <c r="J9" i="18"/>
  <c r="I9" i="18"/>
  <c r="N8" i="18"/>
  <c r="M8" i="18"/>
  <c r="L8" i="18"/>
  <c r="K8" i="18"/>
  <c r="J8" i="18"/>
  <c r="I8" i="18"/>
  <c r="N7" i="18"/>
  <c r="M7" i="18"/>
  <c r="L7" i="18"/>
  <c r="K7" i="18"/>
  <c r="J7" i="18"/>
  <c r="I7" i="18"/>
  <c r="N20" i="17"/>
  <c r="M20" i="17"/>
  <c r="L20" i="17"/>
  <c r="K20" i="17"/>
  <c r="J20" i="17"/>
  <c r="I20" i="17"/>
  <c r="N19" i="17"/>
  <c r="M19" i="17"/>
  <c r="L19" i="17"/>
  <c r="K19" i="17"/>
  <c r="J19" i="17"/>
  <c r="I19" i="17"/>
  <c r="N18" i="17"/>
  <c r="M18" i="17"/>
  <c r="L18" i="17"/>
  <c r="K18" i="17"/>
  <c r="J18" i="17"/>
  <c r="I18" i="17"/>
  <c r="N17" i="17"/>
  <c r="M17" i="17"/>
  <c r="L17" i="17"/>
  <c r="K17" i="17"/>
  <c r="J17" i="17"/>
  <c r="I17" i="17"/>
  <c r="N16" i="17"/>
  <c r="M16" i="17"/>
  <c r="L16" i="17"/>
  <c r="K16" i="17"/>
  <c r="J16" i="17"/>
  <c r="I16" i="17"/>
  <c r="N15" i="17"/>
  <c r="M15" i="17"/>
  <c r="L15" i="17"/>
  <c r="K15" i="17"/>
  <c r="J15" i="17"/>
  <c r="I15" i="17"/>
  <c r="N14" i="17"/>
  <c r="M14" i="17"/>
  <c r="L14" i="17"/>
  <c r="K14" i="17"/>
  <c r="J14" i="17"/>
  <c r="I14" i="17"/>
  <c r="N13" i="17"/>
  <c r="M13" i="17"/>
  <c r="L13" i="17"/>
  <c r="K13" i="17"/>
  <c r="J13" i="17"/>
  <c r="I13" i="17"/>
  <c r="N12" i="17"/>
  <c r="M12" i="17"/>
  <c r="L12" i="17"/>
  <c r="K12" i="17"/>
  <c r="J12" i="17"/>
  <c r="I12" i="17"/>
  <c r="N11" i="17"/>
  <c r="M11" i="17"/>
  <c r="L11" i="17"/>
  <c r="K11" i="17"/>
  <c r="J11" i="17"/>
  <c r="I11" i="17"/>
  <c r="N10" i="17"/>
  <c r="M10" i="17"/>
  <c r="L10" i="17"/>
  <c r="K10" i="17"/>
  <c r="J10" i="17"/>
  <c r="I10" i="17"/>
  <c r="N9" i="17"/>
  <c r="M9" i="17"/>
  <c r="L9" i="17"/>
  <c r="K9" i="17"/>
  <c r="J9" i="17"/>
  <c r="I9" i="17"/>
  <c r="N8" i="17"/>
  <c r="M8" i="17"/>
  <c r="L8" i="17"/>
  <c r="K8" i="17"/>
  <c r="J8" i="17"/>
  <c r="I8" i="17"/>
  <c r="N7" i="17"/>
  <c r="M7" i="17"/>
  <c r="L7" i="17"/>
  <c r="K7" i="17"/>
  <c r="J7" i="17"/>
  <c r="I7" i="17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2" i="3"/>
  <c r="H12" i="3"/>
  <c r="G12" i="3"/>
  <c r="F12" i="3"/>
  <c r="E12" i="3"/>
  <c r="D12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U65" i="14" l="1"/>
  <c r="T65" i="14"/>
  <c r="S65" i="14"/>
  <c r="T51" i="6" l="1"/>
  <c r="T52" i="6"/>
  <c r="C6" i="15" l="1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D74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AJ71" i="16"/>
  <c r="AI71" i="16"/>
  <c r="AH71" i="16"/>
  <c r="AG71" i="16"/>
  <c r="AF71" i="16"/>
  <c r="AE71" i="16"/>
  <c r="AD71" i="16"/>
  <c r="AC71" i="16"/>
  <c r="AB71" i="16"/>
  <c r="AA71" i="16"/>
  <c r="Z71" i="16"/>
  <c r="Y71" i="16"/>
  <c r="X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C64" i="16"/>
  <c r="B64" i="16"/>
  <c r="A64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63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62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61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60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59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58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57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56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55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54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53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52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51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50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49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48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47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46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45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44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43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42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41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R75" i="14"/>
  <c r="Q75" i="14"/>
  <c r="P75" i="14"/>
  <c r="O75" i="14"/>
  <c r="N75" i="14"/>
  <c r="M75" i="14"/>
  <c r="L75" i="14"/>
  <c r="K75" i="14"/>
  <c r="J75" i="14"/>
  <c r="I75" i="14"/>
  <c r="H75" i="14"/>
  <c r="G75" i="14"/>
  <c r="F75" i="14"/>
  <c r="E75" i="14"/>
  <c r="D75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D73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AJ71" i="14"/>
  <c r="AI71" i="14"/>
  <c r="AH71" i="14"/>
  <c r="AG71" i="14"/>
  <c r="AF71" i="14"/>
  <c r="AE71" i="14"/>
  <c r="AD71" i="14"/>
  <c r="AC71" i="14"/>
  <c r="AB71" i="14"/>
  <c r="AA71" i="14"/>
  <c r="Z71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4" i="14"/>
  <c r="B64" i="14"/>
  <c r="A64" i="14"/>
  <c r="C63" i="14"/>
  <c r="B63" i="14"/>
  <c r="A63" i="14"/>
  <c r="C62" i="14"/>
  <c r="B62" i="14"/>
  <c r="A62" i="14"/>
  <c r="C61" i="14"/>
  <c r="B61" i="14"/>
  <c r="A61" i="14"/>
  <c r="C60" i="14"/>
  <c r="B60" i="14"/>
  <c r="A60" i="14"/>
  <c r="C59" i="14"/>
  <c r="B59" i="14"/>
  <c r="A59" i="14"/>
  <c r="C58" i="14"/>
  <c r="B58" i="14"/>
  <c r="A58" i="14"/>
  <c r="C57" i="14"/>
  <c r="B57" i="14"/>
  <c r="A57" i="14"/>
  <c r="C56" i="14"/>
  <c r="B56" i="14"/>
  <c r="A56" i="14"/>
  <c r="C55" i="14"/>
  <c r="B55" i="14"/>
  <c r="A55" i="14"/>
  <c r="C54" i="14"/>
  <c r="B54" i="14"/>
  <c r="A54" i="14"/>
  <c r="C53" i="14"/>
  <c r="B53" i="14"/>
  <c r="A53" i="14"/>
  <c r="C52" i="14"/>
  <c r="B52" i="14"/>
  <c r="A52" i="14"/>
  <c r="C51" i="14"/>
  <c r="B51" i="14"/>
  <c r="A51" i="14"/>
  <c r="C50" i="14"/>
  <c r="B50" i="14"/>
  <c r="A50" i="14"/>
  <c r="C49" i="14"/>
  <c r="B49" i="14"/>
  <c r="A49" i="14"/>
  <c r="C48" i="14"/>
  <c r="B48" i="14"/>
  <c r="A48" i="14"/>
  <c r="C47" i="14"/>
  <c r="B47" i="14"/>
  <c r="A47" i="14"/>
  <c r="C46" i="14"/>
  <c r="B46" i="14"/>
  <c r="A46" i="14"/>
  <c r="C45" i="14"/>
  <c r="B45" i="14"/>
  <c r="A45" i="14"/>
  <c r="C44" i="14"/>
  <c r="B44" i="14"/>
  <c r="A44" i="14"/>
  <c r="C43" i="14"/>
  <c r="B43" i="14"/>
  <c r="A43" i="14"/>
  <c r="C42" i="14"/>
  <c r="B42" i="14"/>
  <c r="A42" i="14"/>
  <c r="C41" i="14"/>
  <c r="B41" i="14"/>
  <c r="A41" i="14"/>
  <c r="C40" i="14"/>
  <c r="B40" i="14"/>
  <c r="A40" i="14"/>
  <c r="C39" i="14"/>
  <c r="B39" i="14"/>
  <c r="A39" i="14"/>
  <c r="C38" i="14"/>
  <c r="B38" i="14"/>
  <c r="A38" i="14"/>
  <c r="C37" i="14"/>
  <c r="B37" i="14"/>
  <c r="A37" i="14"/>
  <c r="C36" i="14"/>
  <c r="B36" i="14"/>
  <c r="A36" i="14"/>
  <c r="C35" i="14"/>
  <c r="B35" i="14"/>
  <c r="A35" i="14"/>
  <c r="C34" i="14"/>
  <c r="B34" i="14"/>
  <c r="A34" i="14"/>
  <c r="C33" i="14"/>
  <c r="B33" i="14"/>
  <c r="A33" i="14"/>
  <c r="C32" i="14"/>
  <c r="B32" i="14"/>
  <c r="A32" i="14"/>
  <c r="C31" i="14"/>
  <c r="B31" i="14"/>
  <c r="A31" i="14"/>
  <c r="C30" i="14"/>
  <c r="B30" i="14"/>
  <c r="A30" i="14"/>
  <c r="C29" i="14"/>
  <c r="B29" i="14"/>
  <c r="A29" i="14"/>
  <c r="C28" i="14"/>
  <c r="B28" i="14"/>
  <c r="A28" i="14"/>
  <c r="C27" i="14"/>
  <c r="B27" i="14"/>
  <c r="A27" i="14"/>
  <c r="C26" i="14"/>
  <c r="B26" i="14"/>
  <c r="A26" i="14"/>
  <c r="C25" i="14"/>
  <c r="B25" i="14"/>
  <c r="A25" i="14"/>
  <c r="C24" i="14"/>
  <c r="B24" i="14"/>
  <c r="A24" i="14"/>
  <c r="C23" i="14"/>
  <c r="B23" i="14"/>
  <c r="A23" i="14"/>
  <c r="C22" i="14"/>
  <c r="B22" i="14"/>
  <c r="A22" i="14"/>
  <c r="C21" i="14"/>
  <c r="B21" i="14"/>
  <c r="A21" i="14"/>
  <c r="C20" i="14"/>
  <c r="B20" i="14"/>
  <c r="A20" i="14"/>
  <c r="C19" i="14"/>
  <c r="B19" i="14"/>
  <c r="A19" i="14"/>
  <c r="C18" i="14"/>
  <c r="B18" i="14"/>
  <c r="A18" i="14"/>
  <c r="C17" i="14"/>
  <c r="B17" i="14"/>
  <c r="A17" i="14"/>
  <c r="C16" i="14"/>
  <c r="B16" i="14"/>
  <c r="A16" i="14"/>
  <c r="C15" i="14"/>
  <c r="B15" i="14"/>
  <c r="A15" i="14"/>
  <c r="C14" i="14"/>
  <c r="B14" i="14"/>
  <c r="A14" i="14"/>
  <c r="C13" i="14"/>
  <c r="B13" i="14"/>
  <c r="A13" i="14"/>
  <c r="C12" i="14"/>
  <c r="B12" i="14"/>
  <c r="A12" i="14"/>
  <c r="C11" i="14"/>
  <c r="B11" i="14"/>
  <c r="A11" i="14"/>
  <c r="C10" i="14"/>
  <c r="B10" i="14"/>
  <c r="A10" i="14"/>
  <c r="C9" i="14"/>
  <c r="B9" i="14"/>
  <c r="A9" i="14"/>
  <c r="C8" i="14"/>
  <c r="B8" i="14"/>
  <c r="A8" i="14"/>
  <c r="C7" i="14"/>
  <c r="B7" i="14"/>
  <c r="A7" i="14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X71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A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A63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62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A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A60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59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58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A57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55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54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53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52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51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49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47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45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43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41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39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37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35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33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32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31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30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29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28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27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26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22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A64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B63" i="13"/>
  <c r="B67" i="13" s="1"/>
  <c r="H60" i="13"/>
  <c r="G60" i="13"/>
  <c r="F60" i="13"/>
  <c r="E60" i="13"/>
  <c r="D60" i="13"/>
  <c r="B60" i="13"/>
  <c r="B59" i="13"/>
  <c r="B58" i="13"/>
  <c r="B57" i="13"/>
  <c r="H54" i="13"/>
  <c r="G54" i="13"/>
  <c r="F54" i="13"/>
  <c r="E54" i="13"/>
  <c r="D54" i="13"/>
  <c r="B43" i="13"/>
  <c r="B42" i="13"/>
  <c r="B41" i="13"/>
  <c r="B40" i="13"/>
  <c r="B36" i="13"/>
  <c r="B35" i="13"/>
  <c r="B34" i="13"/>
  <c r="B28" i="13"/>
  <c r="B27" i="13"/>
  <c r="B26" i="13"/>
  <c r="B25" i="13"/>
  <c r="B11" i="13"/>
  <c r="B10" i="13"/>
  <c r="B9" i="13"/>
  <c r="B8" i="13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P64" i="5"/>
  <c r="M64" i="5"/>
  <c r="J64" i="5"/>
  <c r="G64" i="5"/>
  <c r="D64" i="5"/>
  <c r="C64" i="5"/>
  <c r="B64" i="5"/>
  <c r="A64" i="5"/>
  <c r="P63" i="5"/>
  <c r="M63" i="5"/>
  <c r="J63" i="5"/>
  <c r="G63" i="5"/>
  <c r="D63" i="5"/>
  <c r="C63" i="5"/>
  <c r="B63" i="5"/>
  <c r="A63" i="5"/>
  <c r="P62" i="5"/>
  <c r="M62" i="5"/>
  <c r="J62" i="5"/>
  <c r="G62" i="5"/>
  <c r="D62" i="5"/>
  <c r="C62" i="5"/>
  <c r="B62" i="5"/>
  <c r="A62" i="5"/>
  <c r="P61" i="5"/>
  <c r="M61" i="5"/>
  <c r="J61" i="5"/>
  <c r="G61" i="5"/>
  <c r="D61" i="5"/>
  <c r="C61" i="5"/>
  <c r="B61" i="5"/>
  <c r="A61" i="5"/>
  <c r="P60" i="5"/>
  <c r="M60" i="5"/>
  <c r="J60" i="5"/>
  <c r="G60" i="5"/>
  <c r="D60" i="5"/>
  <c r="C60" i="5"/>
  <c r="B60" i="5"/>
  <c r="A60" i="5"/>
  <c r="P59" i="5"/>
  <c r="M59" i="5"/>
  <c r="J59" i="5"/>
  <c r="G59" i="5"/>
  <c r="D59" i="5"/>
  <c r="C59" i="5"/>
  <c r="B59" i="5"/>
  <c r="A59" i="5"/>
  <c r="P58" i="5"/>
  <c r="M58" i="5"/>
  <c r="J58" i="5"/>
  <c r="G58" i="5"/>
  <c r="D58" i="5"/>
  <c r="C58" i="5"/>
  <c r="B58" i="5"/>
  <c r="A58" i="5"/>
  <c r="P57" i="5"/>
  <c r="M57" i="5"/>
  <c r="J57" i="5"/>
  <c r="G57" i="5"/>
  <c r="D57" i="5"/>
  <c r="C57" i="5"/>
  <c r="B57" i="5"/>
  <c r="A57" i="5"/>
  <c r="P56" i="5"/>
  <c r="M56" i="5"/>
  <c r="J56" i="5"/>
  <c r="G56" i="5"/>
  <c r="D56" i="5"/>
  <c r="C56" i="5"/>
  <c r="B56" i="5"/>
  <c r="A56" i="5"/>
  <c r="P55" i="5"/>
  <c r="M55" i="5"/>
  <c r="J55" i="5"/>
  <c r="G55" i="5"/>
  <c r="D55" i="5"/>
  <c r="C55" i="5"/>
  <c r="B55" i="5"/>
  <c r="A55" i="5"/>
  <c r="P54" i="5"/>
  <c r="M54" i="5"/>
  <c r="J54" i="5"/>
  <c r="G54" i="5"/>
  <c r="D54" i="5"/>
  <c r="C54" i="5"/>
  <c r="B54" i="5"/>
  <c r="A54" i="5"/>
  <c r="P53" i="5"/>
  <c r="M53" i="5"/>
  <c r="J53" i="5"/>
  <c r="G53" i="5"/>
  <c r="D53" i="5"/>
  <c r="C53" i="5"/>
  <c r="B53" i="5"/>
  <c r="A53" i="5"/>
  <c r="P52" i="5"/>
  <c r="M52" i="5"/>
  <c r="J52" i="5"/>
  <c r="G52" i="5"/>
  <c r="D52" i="5"/>
  <c r="C52" i="5"/>
  <c r="B52" i="5"/>
  <c r="A52" i="5"/>
  <c r="P51" i="5"/>
  <c r="M51" i="5"/>
  <c r="J51" i="5"/>
  <c r="G51" i="5"/>
  <c r="D51" i="5"/>
  <c r="C51" i="5"/>
  <c r="B51" i="5"/>
  <c r="A51" i="5"/>
  <c r="P50" i="5"/>
  <c r="M50" i="5"/>
  <c r="J50" i="5"/>
  <c r="G50" i="5"/>
  <c r="D50" i="5"/>
  <c r="C50" i="5"/>
  <c r="B50" i="5"/>
  <c r="A50" i="5"/>
  <c r="P49" i="5"/>
  <c r="M49" i="5"/>
  <c r="J49" i="5"/>
  <c r="G49" i="5"/>
  <c r="D49" i="5"/>
  <c r="C49" i="5"/>
  <c r="B49" i="5"/>
  <c r="A49" i="5"/>
  <c r="P48" i="5"/>
  <c r="M48" i="5"/>
  <c r="J48" i="5"/>
  <c r="G48" i="5"/>
  <c r="D48" i="5"/>
  <c r="C48" i="5"/>
  <c r="B48" i="5"/>
  <c r="A48" i="5"/>
  <c r="P47" i="5"/>
  <c r="M47" i="5"/>
  <c r="J47" i="5"/>
  <c r="G47" i="5"/>
  <c r="D47" i="5"/>
  <c r="C47" i="5"/>
  <c r="B47" i="5"/>
  <c r="A47" i="5"/>
  <c r="P46" i="5"/>
  <c r="M46" i="5"/>
  <c r="J46" i="5"/>
  <c r="G46" i="5"/>
  <c r="D46" i="5"/>
  <c r="C46" i="5"/>
  <c r="B46" i="5"/>
  <c r="A46" i="5"/>
  <c r="P45" i="5"/>
  <c r="M45" i="5"/>
  <c r="J45" i="5"/>
  <c r="G45" i="5"/>
  <c r="D45" i="5"/>
  <c r="C45" i="5"/>
  <c r="B45" i="5"/>
  <c r="A45" i="5"/>
  <c r="P44" i="5"/>
  <c r="M44" i="5"/>
  <c r="J44" i="5"/>
  <c r="G44" i="5"/>
  <c r="D44" i="5"/>
  <c r="C44" i="5"/>
  <c r="B44" i="5"/>
  <c r="A44" i="5"/>
  <c r="P43" i="5"/>
  <c r="M43" i="5"/>
  <c r="J43" i="5"/>
  <c r="G43" i="5"/>
  <c r="D43" i="5"/>
  <c r="C43" i="5"/>
  <c r="B43" i="5"/>
  <c r="A43" i="5"/>
  <c r="P42" i="5"/>
  <c r="M42" i="5"/>
  <c r="J42" i="5"/>
  <c r="G42" i="5"/>
  <c r="D42" i="5"/>
  <c r="C42" i="5"/>
  <c r="B42" i="5"/>
  <c r="A42" i="5"/>
  <c r="P41" i="5"/>
  <c r="M41" i="5"/>
  <c r="J41" i="5"/>
  <c r="G41" i="5"/>
  <c r="D41" i="5"/>
  <c r="C41" i="5"/>
  <c r="B41" i="5"/>
  <c r="A41" i="5"/>
  <c r="P40" i="5"/>
  <c r="M40" i="5"/>
  <c r="J40" i="5"/>
  <c r="G40" i="5"/>
  <c r="D40" i="5"/>
  <c r="C40" i="5"/>
  <c r="B40" i="5"/>
  <c r="A40" i="5"/>
  <c r="P39" i="5"/>
  <c r="M39" i="5"/>
  <c r="J39" i="5"/>
  <c r="G39" i="5"/>
  <c r="D39" i="5"/>
  <c r="C39" i="5"/>
  <c r="B39" i="5"/>
  <c r="A39" i="5"/>
  <c r="P38" i="5"/>
  <c r="M38" i="5"/>
  <c r="J38" i="5"/>
  <c r="G38" i="5"/>
  <c r="D38" i="5"/>
  <c r="C38" i="5"/>
  <c r="B38" i="5"/>
  <c r="A38" i="5"/>
  <c r="P37" i="5"/>
  <c r="M37" i="5"/>
  <c r="J37" i="5"/>
  <c r="G37" i="5"/>
  <c r="D37" i="5"/>
  <c r="C37" i="5"/>
  <c r="B37" i="5"/>
  <c r="A37" i="5"/>
  <c r="P36" i="5"/>
  <c r="M36" i="5"/>
  <c r="J36" i="5"/>
  <c r="G36" i="5"/>
  <c r="D36" i="5"/>
  <c r="C36" i="5"/>
  <c r="B36" i="5"/>
  <c r="A36" i="5"/>
  <c r="P35" i="5"/>
  <c r="M35" i="5"/>
  <c r="J35" i="5"/>
  <c r="G35" i="5"/>
  <c r="D35" i="5"/>
  <c r="C35" i="5"/>
  <c r="B35" i="5"/>
  <c r="A35" i="5"/>
  <c r="P34" i="5"/>
  <c r="M34" i="5"/>
  <c r="J34" i="5"/>
  <c r="G34" i="5"/>
  <c r="D34" i="5"/>
  <c r="C34" i="5"/>
  <c r="B34" i="5"/>
  <c r="A34" i="5"/>
  <c r="P33" i="5"/>
  <c r="M33" i="5"/>
  <c r="J33" i="5"/>
  <c r="G33" i="5"/>
  <c r="D33" i="5"/>
  <c r="C33" i="5"/>
  <c r="B33" i="5"/>
  <c r="A33" i="5"/>
  <c r="P32" i="5"/>
  <c r="M32" i="5"/>
  <c r="J32" i="5"/>
  <c r="G32" i="5"/>
  <c r="D32" i="5"/>
  <c r="C32" i="5"/>
  <c r="B32" i="5"/>
  <c r="A32" i="5"/>
  <c r="P31" i="5"/>
  <c r="M31" i="5"/>
  <c r="J31" i="5"/>
  <c r="G31" i="5"/>
  <c r="D31" i="5"/>
  <c r="C31" i="5"/>
  <c r="B31" i="5"/>
  <c r="A31" i="5"/>
  <c r="P30" i="5"/>
  <c r="M30" i="5"/>
  <c r="J30" i="5"/>
  <c r="G30" i="5"/>
  <c r="D30" i="5"/>
  <c r="C30" i="5"/>
  <c r="B30" i="5"/>
  <c r="A30" i="5"/>
  <c r="P29" i="5"/>
  <c r="M29" i="5"/>
  <c r="J29" i="5"/>
  <c r="G29" i="5"/>
  <c r="D29" i="5"/>
  <c r="C29" i="5"/>
  <c r="B29" i="5"/>
  <c r="A29" i="5"/>
  <c r="P28" i="5"/>
  <c r="M28" i="5"/>
  <c r="J28" i="5"/>
  <c r="G28" i="5"/>
  <c r="D28" i="5"/>
  <c r="C28" i="5"/>
  <c r="B28" i="5"/>
  <c r="A28" i="5"/>
  <c r="P27" i="5"/>
  <c r="M27" i="5"/>
  <c r="J27" i="5"/>
  <c r="G27" i="5"/>
  <c r="D27" i="5"/>
  <c r="C27" i="5"/>
  <c r="B27" i="5"/>
  <c r="A27" i="5"/>
  <c r="P26" i="5"/>
  <c r="M26" i="5"/>
  <c r="J26" i="5"/>
  <c r="G26" i="5"/>
  <c r="D26" i="5"/>
  <c r="C26" i="5"/>
  <c r="B26" i="5"/>
  <c r="A26" i="5"/>
  <c r="P25" i="5"/>
  <c r="M25" i="5"/>
  <c r="J25" i="5"/>
  <c r="G25" i="5"/>
  <c r="D25" i="5"/>
  <c r="C25" i="5"/>
  <c r="B25" i="5"/>
  <c r="A25" i="5"/>
  <c r="P24" i="5"/>
  <c r="M24" i="5"/>
  <c r="J24" i="5"/>
  <c r="G24" i="5"/>
  <c r="D24" i="5"/>
  <c r="C24" i="5"/>
  <c r="B24" i="5"/>
  <c r="A24" i="5"/>
  <c r="P23" i="5"/>
  <c r="M23" i="5"/>
  <c r="J23" i="5"/>
  <c r="G23" i="5"/>
  <c r="D23" i="5"/>
  <c r="C23" i="5"/>
  <c r="B23" i="5"/>
  <c r="A23" i="5"/>
  <c r="P22" i="5"/>
  <c r="M22" i="5"/>
  <c r="J22" i="5"/>
  <c r="G22" i="5"/>
  <c r="D22" i="5"/>
  <c r="C22" i="5"/>
  <c r="B22" i="5"/>
  <c r="A22" i="5"/>
  <c r="P21" i="5"/>
  <c r="M21" i="5"/>
  <c r="J21" i="5"/>
  <c r="G21" i="5"/>
  <c r="D21" i="5"/>
  <c r="C21" i="5"/>
  <c r="B21" i="5"/>
  <c r="A21" i="5"/>
  <c r="P20" i="5"/>
  <c r="M20" i="5"/>
  <c r="J20" i="5"/>
  <c r="G20" i="5"/>
  <c r="D20" i="5"/>
  <c r="C20" i="5"/>
  <c r="B20" i="5"/>
  <c r="A20" i="5"/>
  <c r="P19" i="5"/>
  <c r="M19" i="5"/>
  <c r="J19" i="5"/>
  <c r="G19" i="5"/>
  <c r="D19" i="5"/>
  <c r="C19" i="5"/>
  <c r="B19" i="5"/>
  <c r="A19" i="5"/>
  <c r="P18" i="5"/>
  <c r="M18" i="5"/>
  <c r="J18" i="5"/>
  <c r="G18" i="5"/>
  <c r="D18" i="5"/>
  <c r="C18" i="5"/>
  <c r="B18" i="5"/>
  <c r="A18" i="5"/>
  <c r="P17" i="5"/>
  <c r="M17" i="5"/>
  <c r="J17" i="5"/>
  <c r="G17" i="5"/>
  <c r="D17" i="5"/>
  <c r="C17" i="5"/>
  <c r="B17" i="5"/>
  <c r="A17" i="5"/>
  <c r="P16" i="5"/>
  <c r="M16" i="5"/>
  <c r="J16" i="5"/>
  <c r="G16" i="5"/>
  <c r="D16" i="5"/>
  <c r="C16" i="5"/>
  <c r="B16" i="5"/>
  <c r="A16" i="5"/>
  <c r="P15" i="5"/>
  <c r="M15" i="5"/>
  <c r="J15" i="5"/>
  <c r="G15" i="5"/>
  <c r="D15" i="5"/>
  <c r="C15" i="5"/>
  <c r="B15" i="5"/>
  <c r="A15" i="5"/>
  <c r="P14" i="5"/>
  <c r="M14" i="5"/>
  <c r="J14" i="5"/>
  <c r="G14" i="5"/>
  <c r="D14" i="5"/>
  <c r="C14" i="5"/>
  <c r="B14" i="5"/>
  <c r="A14" i="5"/>
  <c r="P13" i="5"/>
  <c r="M13" i="5"/>
  <c r="J13" i="5"/>
  <c r="G13" i="5"/>
  <c r="D13" i="5"/>
  <c r="C13" i="5"/>
  <c r="B13" i="5"/>
  <c r="A13" i="5"/>
  <c r="P12" i="5"/>
  <c r="M12" i="5"/>
  <c r="J12" i="5"/>
  <c r="G12" i="5"/>
  <c r="D12" i="5"/>
  <c r="C12" i="5"/>
  <c r="B12" i="5"/>
  <c r="A12" i="5"/>
  <c r="P11" i="5"/>
  <c r="M11" i="5"/>
  <c r="J11" i="5"/>
  <c r="G11" i="5"/>
  <c r="D11" i="5"/>
  <c r="C11" i="5"/>
  <c r="B11" i="5"/>
  <c r="A11" i="5"/>
  <c r="P10" i="5"/>
  <c r="M10" i="5"/>
  <c r="J10" i="5"/>
  <c r="G10" i="5"/>
  <c r="D10" i="5"/>
  <c r="C10" i="5"/>
  <c r="B10" i="5"/>
  <c r="A10" i="5"/>
  <c r="P9" i="5"/>
  <c r="M9" i="5"/>
  <c r="J9" i="5"/>
  <c r="G9" i="5"/>
  <c r="D9" i="5"/>
  <c r="C9" i="5"/>
  <c r="B9" i="5"/>
  <c r="A9" i="5"/>
  <c r="P8" i="5"/>
  <c r="M8" i="5"/>
  <c r="J8" i="5"/>
  <c r="G8" i="5"/>
  <c r="D8" i="5"/>
  <c r="C8" i="5"/>
  <c r="B8" i="5"/>
  <c r="A8" i="5"/>
  <c r="P7" i="5"/>
  <c r="M7" i="5"/>
  <c r="J7" i="5"/>
  <c r="G7" i="5"/>
  <c r="D7" i="5"/>
  <c r="C7" i="5"/>
  <c r="B7" i="5"/>
  <c r="A7" i="5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AJ64" i="2"/>
  <c r="AI64" i="2"/>
  <c r="AI64" i="14" s="1"/>
  <c r="AH64" i="2"/>
  <c r="AG64" i="2"/>
  <c r="AF64" i="2"/>
  <c r="AE64" i="2"/>
  <c r="AD64" i="2"/>
  <c r="AC64" i="2"/>
  <c r="AC64" i="14" s="1"/>
  <c r="AB64" i="2"/>
  <c r="AA64" i="2"/>
  <c r="Z64" i="2"/>
  <c r="Z64" i="14" s="1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W63" i="14" s="1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J62" i="2"/>
  <c r="AI62" i="2"/>
  <c r="AH62" i="2"/>
  <c r="AG62" i="2"/>
  <c r="AF62" i="2"/>
  <c r="AE62" i="2"/>
  <c r="AD62" i="2"/>
  <c r="AC62" i="2"/>
  <c r="AC62" i="14" s="1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J61" i="2"/>
  <c r="AI61" i="2"/>
  <c r="AI61" i="14" s="1"/>
  <c r="AH61" i="2"/>
  <c r="AG61" i="2"/>
  <c r="AF61" i="2"/>
  <c r="AE61" i="2"/>
  <c r="AD61" i="2"/>
  <c r="AC61" i="2"/>
  <c r="AC61" i="14" s="1"/>
  <c r="AB61" i="2"/>
  <c r="AA61" i="2"/>
  <c r="Z61" i="2"/>
  <c r="Y61" i="2"/>
  <c r="X61" i="2"/>
  <c r="W61" i="2"/>
  <c r="W61" i="14" s="1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J60" i="2"/>
  <c r="AI60" i="2"/>
  <c r="AI60" i="14" s="1"/>
  <c r="AH60" i="2"/>
  <c r="AG60" i="2"/>
  <c r="AF60" i="2"/>
  <c r="AF60" i="14" s="1"/>
  <c r="AE60" i="2"/>
  <c r="AD60" i="2"/>
  <c r="AC60" i="2"/>
  <c r="AB60" i="2"/>
  <c r="AA60" i="2"/>
  <c r="Z60" i="2"/>
  <c r="Z60" i="14" s="1"/>
  <c r="Y60" i="2"/>
  <c r="X60" i="2"/>
  <c r="W60" i="2"/>
  <c r="W60" i="14" s="1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U57" i="21" s="1"/>
  <c r="T57" i="2"/>
  <c r="T57" i="21" s="1"/>
  <c r="S57" i="2"/>
  <c r="S57" i="21" s="1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J56" i="2"/>
  <c r="AI56" i="2"/>
  <c r="AI56" i="14" s="1"/>
  <c r="AH56" i="2"/>
  <c r="AG56" i="2"/>
  <c r="AF56" i="2"/>
  <c r="AF56" i="14" s="1"/>
  <c r="AE56" i="2"/>
  <c r="AD56" i="2"/>
  <c r="AC56" i="2"/>
  <c r="AC56" i="14" s="1"/>
  <c r="AB56" i="2"/>
  <c r="AA56" i="2"/>
  <c r="Z56" i="2"/>
  <c r="Z56" i="14" s="1"/>
  <c r="Y56" i="2"/>
  <c r="X56" i="2"/>
  <c r="W56" i="2"/>
  <c r="W56" i="14" s="1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J55" i="2"/>
  <c r="AI55" i="2"/>
  <c r="AI55" i="14" s="1"/>
  <c r="AH55" i="2"/>
  <c r="AG55" i="2"/>
  <c r="AF55" i="2"/>
  <c r="AF55" i="14" s="1"/>
  <c r="AE55" i="2"/>
  <c r="AD55" i="2"/>
  <c r="AC55" i="2"/>
  <c r="AC55" i="14" s="1"/>
  <c r="AB55" i="2"/>
  <c r="AA55" i="2"/>
  <c r="Z55" i="2"/>
  <c r="Z55" i="14" s="1"/>
  <c r="Y55" i="2"/>
  <c r="X55" i="2"/>
  <c r="W55" i="2"/>
  <c r="W55" i="14" s="1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J54" i="2"/>
  <c r="AI54" i="2"/>
  <c r="AI54" i="14" s="1"/>
  <c r="AH54" i="2"/>
  <c r="AG54" i="2"/>
  <c r="AF54" i="2"/>
  <c r="AF54" i="14" s="1"/>
  <c r="AE54" i="2"/>
  <c r="AD54" i="2"/>
  <c r="AC54" i="2"/>
  <c r="AC54" i="14" s="1"/>
  <c r="AB54" i="2"/>
  <c r="AA54" i="2"/>
  <c r="Z54" i="2"/>
  <c r="Z54" i="14" s="1"/>
  <c r="Y54" i="2"/>
  <c r="X54" i="2"/>
  <c r="W54" i="2"/>
  <c r="W54" i="14" s="1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J52" i="2"/>
  <c r="AI52" i="2"/>
  <c r="AI52" i="14" s="1"/>
  <c r="AH52" i="2"/>
  <c r="AG52" i="2"/>
  <c r="AF52" i="2"/>
  <c r="AF52" i="14" s="1"/>
  <c r="AE52" i="2"/>
  <c r="AD52" i="2"/>
  <c r="AC52" i="2"/>
  <c r="AC52" i="14" s="1"/>
  <c r="AB52" i="2"/>
  <c r="AA52" i="2"/>
  <c r="Z52" i="2"/>
  <c r="Z52" i="14" s="1"/>
  <c r="Y52" i="2"/>
  <c r="X52" i="2"/>
  <c r="W52" i="2"/>
  <c r="W52" i="14" s="1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J51" i="2"/>
  <c r="AJ73" i="2" s="1"/>
  <c r="AI51" i="2"/>
  <c r="AH51" i="2"/>
  <c r="AH73" i="2" s="1"/>
  <c r="AG51" i="2"/>
  <c r="AF51" i="2"/>
  <c r="AE51" i="2"/>
  <c r="AE73" i="2" s="1"/>
  <c r="AD51" i="2"/>
  <c r="AD73" i="2" s="1"/>
  <c r="AC51" i="2"/>
  <c r="AB51" i="2"/>
  <c r="AA51" i="2"/>
  <c r="Z51" i="2"/>
  <c r="Y51" i="2"/>
  <c r="Y73" i="2" s="1"/>
  <c r="X51" i="2"/>
  <c r="W51" i="2"/>
  <c r="V51" i="2"/>
  <c r="V73" i="2" s="1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U50" i="21" s="1"/>
  <c r="T50" i="2"/>
  <c r="T50" i="21" s="1"/>
  <c r="S50" i="2"/>
  <c r="S50" i="21" s="1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J49" i="2"/>
  <c r="AI49" i="2"/>
  <c r="AI49" i="14" s="1"/>
  <c r="AH49" i="2"/>
  <c r="AG49" i="2"/>
  <c r="AF49" i="2"/>
  <c r="AF49" i="14" s="1"/>
  <c r="AE49" i="2"/>
  <c r="AD49" i="2"/>
  <c r="AC49" i="2"/>
  <c r="AC49" i="14" s="1"/>
  <c r="AB49" i="2"/>
  <c r="AA49" i="2"/>
  <c r="Z49" i="2"/>
  <c r="Z49" i="14" s="1"/>
  <c r="Y49" i="2"/>
  <c r="X49" i="2"/>
  <c r="W49" i="2"/>
  <c r="W49" i="14" s="1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J48" i="2"/>
  <c r="AI48" i="2"/>
  <c r="AI48" i="14" s="1"/>
  <c r="AH48" i="2"/>
  <c r="AG48" i="2"/>
  <c r="AF48" i="2"/>
  <c r="AF48" i="14" s="1"/>
  <c r="AE48" i="2"/>
  <c r="AD48" i="2"/>
  <c r="AC48" i="2"/>
  <c r="AC48" i="14" s="1"/>
  <c r="AB48" i="2"/>
  <c r="AA48" i="2"/>
  <c r="Z48" i="2"/>
  <c r="Z48" i="14" s="1"/>
  <c r="Y48" i="2"/>
  <c r="X48" i="2"/>
  <c r="W48" i="2"/>
  <c r="W48" i="14" s="1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J47" i="2"/>
  <c r="AI47" i="2"/>
  <c r="AI47" i="14" s="1"/>
  <c r="AH47" i="2"/>
  <c r="AG47" i="2"/>
  <c r="AF47" i="2"/>
  <c r="AF47" i="14" s="1"/>
  <c r="AE47" i="2"/>
  <c r="AD47" i="2"/>
  <c r="AC47" i="2"/>
  <c r="AC47" i="14" s="1"/>
  <c r="AB47" i="2"/>
  <c r="AA47" i="2"/>
  <c r="Z47" i="2"/>
  <c r="Z47" i="14" s="1"/>
  <c r="Y47" i="2"/>
  <c r="X47" i="2"/>
  <c r="W47" i="2"/>
  <c r="W47" i="14" s="1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U46" i="21" s="1"/>
  <c r="T46" i="2"/>
  <c r="T46" i="21" s="1"/>
  <c r="S46" i="2"/>
  <c r="S46" i="21" s="1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U45" i="21" s="1"/>
  <c r="T45" i="2"/>
  <c r="T45" i="21" s="1"/>
  <c r="S45" i="2"/>
  <c r="S45" i="21" s="1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U44" i="21" s="1"/>
  <c r="T44" i="2"/>
  <c r="T44" i="21" s="1"/>
  <c r="S44" i="2"/>
  <c r="S44" i="21" s="1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J43" i="2"/>
  <c r="AI43" i="2"/>
  <c r="AH43" i="2"/>
  <c r="AG43" i="2"/>
  <c r="AF43" i="2"/>
  <c r="AE43" i="2"/>
  <c r="AD43" i="2"/>
  <c r="AC43" i="2"/>
  <c r="AB43" i="2"/>
  <c r="AA43" i="2"/>
  <c r="AA69" i="2" s="1"/>
  <c r="Z43" i="2"/>
  <c r="Y43" i="2"/>
  <c r="X43" i="2"/>
  <c r="W43" i="2"/>
  <c r="V43" i="2"/>
  <c r="U43" i="2"/>
  <c r="T43" i="2"/>
  <c r="S43" i="2"/>
  <c r="S43" i="21" s="1"/>
  <c r="S69" i="21" s="1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U42" i="21" s="1"/>
  <c r="T42" i="2"/>
  <c r="T42" i="21" s="1"/>
  <c r="S42" i="2"/>
  <c r="S42" i="21" s="1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U41" i="21" s="1"/>
  <c r="T41" i="2"/>
  <c r="T41" i="21" s="1"/>
  <c r="S41" i="2"/>
  <c r="S41" i="21" s="1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U40" i="21" s="1"/>
  <c r="T40" i="2"/>
  <c r="T40" i="21" s="1"/>
  <c r="S40" i="2"/>
  <c r="S40" i="21" s="1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U39" i="21" s="1"/>
  <c r="T39" i="2"/>
  <c r="T39" i="21" s="1"/>
  <c r="S39" i="2"/>
  <c r="S39" i="21" s="1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U38" i="21" s="1"/>
  <c r="T38" i="2"/>
  <c r="T38" i="21" s="1"/>
  <c r="S38" i="2"/>
  <c r="S38" i="21" s="1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U37" i="21" s="1"/>
  <c r="T37" i="2"/>
  <c r="T37" i="21" s="1"/>
  <c r="S37" i="2"/>
  <c r="S37" i="21" s="1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U36" i="21" s="1"/>
  <c r="T36" i="2"/>
  <c r="T36" i="21" s="1"/>
  <c r="S36" i="2"/>
  <c r="S36" i="21" s="1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U35" i="21" s="1"/>
  <c r="T35" i="2"/>
  <c r="T35" i="21" s="1"/>
  <c r="S35" i="2"/>
  <c r="S35" i="21" s="1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J34" i="2"/>
  <c r="AI34" i="2"/>
  <c r="AI34" i="14" s="1"/>
  <c r="AH34" i="2"/>
  <c r="AG34" i="2"/>
  <c r="AF34" i="2"/>
  <c r="AF34" i="14" s="1"/>
  <c r="AE34" i="2"/>
  <c r="AD34" i="2"/>
  <c r="AC34" i="2"/>
  <c r="AC34" i="14" s="1"/>
  <c r="AB34" i="2"/>
  <c r="AA34" i="2"/>
  <c r="Z34" i="2"/>
  <c r="Z34" i="14" s="1"/>
  <c r="Y34" i="2"/>
  <c r="X34" i="2"/>
  <c r="W34" i="2"/>
  <c r="W34" i="14" s="1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U33" i="21" s="1"/>
  <c r="T33" i="2"/>
  <c r="T33" i="21" s="1"/>
  <c r="S33" i="2"/>
  <c r="S33" i="21" s="1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U32" i="21" s="1"/>
  <c r="T32" i="2"/>
  <c r="T32" i="21" s="1"/>
  <c r="S32" i="2"/>
  <c r="S32" i="21" s="1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U31" i="21" s="1"/>
  <c r="T31" i="2"/>
  <c r="T31" i="21" s="1"/>
  <c r="S31" i="2"/>
  <c r="S31" i="21" s="1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J30" i="2"/>
  <c r="AI30" i="2"/>
  <c r="AI30" i="14" s="1"/>
  <c r="AH30" i="2"/>
  <c r="AG30" i="2"/>
  <c r="AF30" i="2"/>
  <c r="AF30" i="14" s="1"/>
  <c r="AE30" i="2"/>
  <c r="AD30" i="2"/>
  <c r="AC30" i="2"/>
  <c r="AC30" i="14" s="1"/>
  <c r="AB30" i="2"/>
  <c r="AA30" i="2"/>
  <c r="Z30" i="2"/>
  <c r="Z30" i="14" s="1"/>
  <c r="Y30" i="2"/>
  <c r="X30" i="2"/>
  <c r="W30" i="2"/>
  <c r="W30" i="14" s="1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U29" i="21" s="1"/>
  <c r="T29" i="2"/>
  <c r="T29" i="21" s="1"/>
  <c r="S29" i="2"/>
  <c r="S29" i="21" s="1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U28" i="21" s="1"/>
  <c r="T28" i="2"/>
  <c r="T28" i="21" s="1"/>
  <c r="S28" i="2"/>
  <c r="S28" i="21" s="1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U27" i="21" s="1"/>
  <c r="T27" i="2"/>
  <c r="T27" i="21" s="1"/>
  <c r="S27" i="2"/>
  <c r="S27" i="21" s="1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U26" i="21" s="1"/>
  <c r="T26" i="2"/>
  <c r="T26" i="21" s="1"/>
  <c r="S26" i="2"/>
  <c r="S26" i="21" s="1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U25" i="21" s="1"/>
  <c r="U72" i="21" s="1"/>
  <c r="T25" i="2"/>
  <c r="T25" i="21" s="1"/>
  <c r="T72" i="21" s="1"/>
  <c r="S25" i="2"/>
  <c r="S25" i="21" s="1"/>
  <c r="S72" i="21" s="1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U24" i="21" s="1"/>
  <c r="T24" i="2"/>
  <c r="T24" i="21" s="1"/>
  <c r="S24" i="2"/>
  <c r="S24" i="21" s="1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U23" i="21" s="1"/>
  <c r="U70" i="21" s="1"/>
  <c r="T23" i="2"/>
  <c r="T23" i="21" s="1"/>
  <c r="T70" i="21" s="1"/>
  <c r="S23" i="2"/>
  <c r="S23" i="21" s="1"/>
  <c r="S70" i="21" s="1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J22" i="2"/>
  <c r="AI22" i="2"/>
  <c r="AI22" i="14" s="1"/>
  <c r="AH22" i="2"/>
  <c r="AG22" i="2"/>
  <c r="AF22" i="2"/>
  <c r="AF22" i="14" s="1"/>
  <c r="AE22" i="2"/>
  <c r="AD22" i="2"/>
  <c r="AC22" i="2"/>
  <c r="AC22" i="14" s="1"/>
  <c r="AB22" i="2"/>
  <c r="AA22" i="2"/>
  <c r="Z22" i="2"/>
  <c r="Z22" i="14" s="1"/>
  <c r="Y22" i="2"/>
  <c r="X22" i="2"/>
  <c r="W22" i="2"/>
  <c r="W22" i="14" s="1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U21" i="21" s="1"/>
  <c r="T21" i="2"/>
  <c r="T21" i="21" s="1"/>
  <c r="S21" i="2"/>
  <c r="S21" i="21" s="1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U20" i="21" s="1"/>
  <c r="T20" i="2"/>
  <c r="T20" i="21" s="1"/>
  <c r="S20" i="2"/>
  <c r="S20" i="21" s="1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U19" i="21" s="1"/>
  <c r="T19" i="2"/>
  <c r="T19" i="21" s="1"/>
  <c r="S19" i="2"/>
  <c r="S19" i="21" s="1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U18" i="21" s="1"/>
  <c r="T18" i="2"/>
  <c r="T18" i="21" s="1"/>
  <c r="S18" i="2"/>
  <c r="S18" i="21" s="1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U17" i="21" s="1"/>
  <c r="T17" i="2"/>
  <c r="T17" i="21" s="1"/>
  <c r="S17" i="2"/>
  <c r="S17" i="21" s="1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U16" i="21" s="1"/>
  <c r="T16" i="2"/>
  <c r="T16" i="21" s="1"/>
  <c r="S16" i="2"/>
  <c r="S16" i="21" s="1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U15" i="21" s="1"/>
  <c r="T15" i="2"/>
  <c r="T15" i="21" s="1"/>
  <c r="S15" i="2"/>
  <c r="S15" i="21" s="1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U14" i="21" s="1"/>
  <c r="T14" i="2"/>
  <c r="T14" i="21" s="1"/>
  <c r="S14" i="2"/>
  <c r="S14" i="21" s="1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U13" i="21" s="1"/>
  <c r="T13" i="2"/>
  <c r="T13" i="21" s="1"/>
  <c r="S13" i="2"/>
  <c r="S13" i="21" s="1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U12" i="21" s="1"/>
  <c r="T12" i="2"/>
  <c r="T12" i="21" s="1"/>
  <c r="S12" i="2"/>
  <c r="S12" i="21" s="1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U11" i="21" s="1"/>
  <c r="T11" i="2"/>
  <c r="T11" i="21" s="1"/>
  <c r="S11" i="2"/>
  <c r="S11" i="21" s="1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U10" i="21" s="1"/>
  <c r="T10" i="2"/>
  <c r="T10" i="21" s="1"/>
  <c r="S10" i="2"/>
  <c r="S10" i="21" s="1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U9" i="21" s="1"/>
  <c r="T9" i="2"/>
  <c r="T9" i="21" s="1"/>
  <c r="S9" i="2"/>
  <c r="S9" i="21" s="1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U8" i="21" s="1"/>
  <c r="T8" i="2"/>
  <c r="T8" i="21" s="1"/>
  <c r="S8" i="2"/>
  <c r="S8" i="21" s="1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J7" i="2"/>
  <c r="AJ68" i="2" s="1"/>
  <c r="AI7" i="2"/>
  <c r="AH7" i="2"/>
  <c r="AG7" i="2"/>
  <c r="AG68" i="2" s="1"/>
  <c r="AF7" i="2"/>
  <c r="AE7" i="2"/>
  <c r="AD7" i="2"/>
  <c r="AC7" i="2"/>
  <c r="AB7" i="2"/>
  <c r="AA7" i="2"/>
  <c r="Z7" i="2"/>
  <c r="Y7" i="2"/>
  <c r="X7" i="2"/>
  <c r="X68" i="2" s="1"/>
  <c r="W7" i="2"/>
  <c r="V7" i="2"/>
  <c r="U7" i="2"/>
  <c r="T7" i="2"/>
  <c r="S7" i="2"/>
  <c r="S7" i="21" s="1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H65" i="19"/>
  <c r="G65" i="19"/>
  <c r="F65" i="19"/>
  <c r="E65" i="19"/>
  <c r="D65" i="19"/>
  <c r="C64" i="19"/>
  <c r="B64" i="19"/>
  <c r="A64" i="19"/>
  <c r="C63" i="19"/>
  <c r="B63" i="19"/>
  <c r="A63" i="19"/>
  <c r="C62" i="19"/>
  <c r="B62" i="19"/>
  <c r="A62" i="19"/>
  <c r="C61" i="19"/>
  <c r="B61" i="19"/>
  <c r="A61" i="19"/>
  <c r="C60" i="19"/>
  <c r="B60" i="19"/>
  <c r="A60" i="19"/>
  <c r="C59" i="19"/>
  <c r="B59" i="19"/>
  <c r="A59" i="19"/>
  <c r="C58" i="19"/>
  <c r="B58" i="19"/>
  <c r="A58" i="19"/>
  <c r="C57" i="19"/>
  <c r="B57" i="19"/>
  <c r="A57" i="19"/>
  <c r="C56" i="19"/>
  <c r="B56" i="19"/>
  <c r="A56" i="19"/>
  <c r="C55" i="19"/>
  <c r="B55" i="19"/>
  <c r="A55" i="19"/>
  <c r="C54" i="19"/>
  <c r="B54" i="19"/>
  <c r="A54" i="19"/>
  <c r="C53" i="19"/>
  <c r="B53" i="19"/>
  <c r="A53" i="19"/>
  <c r="C52" i="19"/>
  <c r="B52" i="19"/>
  <c r="A52" i="19"/>
  <c r="C51" i="19"/>
  <c r="B51" i="19"/>
  <c r="A51" i="19"/>
  <c r="C50" i="19"/>
  <c r="B50" i="19"/>
  <c r="A50" i="19"/>
  <c r="C49" i="19"/>
  <c r="B49" i="19"/>
  <c r="A49" i="19"/>
  <c r="C48" i="19"/>
  <c r="B48" i="19"/>
  <c r="A48" i="19"/>
  <c r="C47" i="19"/>
  <c r="B47" i="19"/>
  <c r="A47" i="19"/>
  <c r="C46" i="19"/>
  <c r="B46" i="19"/>
  <c r="A46" i="19"/>
  <c r="C45" i="19"/>
  <c r="B45" i="19"/>
  <c r="A45" i="19"/>
  <c r="C44" i="19"/>
  <c r="B44" i="19"/>
  <c r="A44" i="19"/>
  <c r="C43" i="19"/>
  <c r="B43" i="19"/>
  <c r="A43" i="19"/>
  <c r="C42" i="19"/>
  <c r="B42" i="19"/>
  <c r="A42" i="19"/>
  <c r="C41" i="19"/>
  <c r="B41" i="19"/>
  <c r="A41" i="19"/>
  <c r="C40" i="19"/>
  <c r="B40" i="19"/>
  <c r="A40" i="19"/>
  <c r="C39" i="19"/>
  <c r="B39" i="19"/>
  <c r="A39" i="19"/>
  <c r="C38" i="19"/>
  <c r="B38" i="19"/>
  <c r="A38" i="19"/>
  <c r="C37" i="19"/>
  <c r="B37" i="19"/>
  <c r="A37" i="19"/>
  <c r="C36" i="19"/>
  <c r="B36" i="19"/>
  <c r="A36" i="19"/>
  <c r="C35" i="19"/>
  <c r="B35" i="19"/>
  <c r="A35" i="19"/>
  <c r="C34" i="19"/>
  <c r="B34" i="19"/>
  <c r="A34" i="19"/>
  <c r="C33" i="19"/>
  <c r="B33" i="19"/>
  <c r="A33" i="19"/>
  <c r="C32" i="19"/>
  <c r="B32" i="19"/>
  <c r="A32" i="19"/>
  <c r="C31" i="19"/>
  <c r="B31" i="19"/>
  <c r="A31" i="19"/>
  <c r="C30" i="19"/>
  <c r="B30" i="19"/>
  <c r="A30" i="19"/>
  <c r="C29" i="19"/>
  <c r="B29" i="19"/>
  <c r="A29" i="19"/>
  <c r="C28" i="19"/>
  <c r="B28" i="19"/>
  <c r="A28" i="19"/>
  <c r="C27" i="19"/>
  <c r="B27" i="19"/>
  <c r="A27" i="19"/>
  <c r="C26" i="19"/>
  <c r="B26" i="19"/>
  <c r="A26" i="19"/>
  <c r="C25" i="19"/>
  <c r="B25" i="19"/>
  <c r="A25" i="19"/>
  <c r="C24" i="19"/>
  <c r="B24" i="19"/>
  <c r="A24" i="19"/>
  <c r="C23" i="19"/>
  <c r="B23" i="19"/>
  <c r="A23" i="19"/>
  <c r="C22" i="19"/>
  <c r="B22" i="19"/>
  <c r="A22" i="19"/>
  <c r="C21" i="19"/>
  <c r="B21" i="19"/>
  <c r="A21" i="19"/>
  <c r="C20" i="19"/>
  <c r="B20" i="19"/>
  <c r="A20" i="19"/>
  <c r="C19" i="19"/>
  <c r="B19" i="19"/>
  <c r="A19" i="19"/>
  <c r="C18" i="19"/>
  <c r="B18" i="19"/>
  <c r="A18" i="19"/>
  <c r="C17" i="19"/>
  <c r="B17" i="19"/>
  <c r="A17" i="19"/>
  <c r="C16" i="19"/>
  <c r="B16" i="19"/>
  <c r="A16" i="19"/>
  <c r="C15" i="19"/>
  <c r="B15" i="19"/>
  <c r="A15" i="19"/>
  <c r="C14" i="19"/>
  <c r="B14" i="19"/>
  <c r="A14" i="19"/>
  <c r="C13" i="19"/>
  <c r="B13" i="19"/>
  <c r="A13" i="19"/>
  <c r="C12" i="19"/>
  <c r="B12" i="19"/>
  <c r="A12" i="19"/>
  <c r="C11" i="19"/>
  <c r="B11" i="19"/>
  <c r="A11" i="19"/>
  <c r="C10" i="19"/>
  <c r="B10" i="19"/>
  <c r="A10" i="19"/>
  <c r="C9" i="19"/>
  <c r="B9" i="19"/>
  <c r="A9" i="19"/>
  <c r="C8" i="19"/>
  <c r="B8" i="19"/>
  <c r="A8" i="19"/>
  <c r="C7" i="19"/>
  <c r="B7" i="19"/>
  <c r="A7" i="19"/>
  <c r="N65" i="18"/>
  <c r="M41" i="1" s="1"/>
  <c r="M65" i="18"/>
  <c r="L41" i="1" s="1"/>
  <c r="L65" i="18"/>
  <c r="K41" i="1" s="1"/>
  <c r="K65" i="18"/>
  <c r="J41" i="1" s="1"/>
  <c r="J65" i="18"/>
  <c r="I41" i="1" s="1"/>
  <c r="I65" i="18"/>
  <c r="H41" i="1" s="1"/>
  <c r="H65" i="18"/>
  <c r="G65" i="18"/>
  <c r="F65" i="18"/>
  <c r="E65" i="18"/>
  <c r="D65" i="18"/>
  <c r="C64" i="18"/>
  <c r="B64" i="18"/>
  <c r="A64" i="18"/>
  <c r="C63" i="18"/>
  <c r="B63" i="18"/>
  <c r="A63" i="18"/>
  <c r="C62" i="18"/>
  <c r="B62" i="18"/>
  <c r="A62" i="18"/>
  <c r="C61" i="18"/>
  <c r="B61" i="18"/>
  <c r="A61" i="18"/>
  <c r="C60" i="18"/>
  <c r="B60" i="18"/>
  <c r="A60" i="18"/>
  <c r="C59" i="18"/>
  <c r="B59" i="18"/>
  <c r="A59" i="18"/>
  <c r="C58" i="18"/>
  <c r="B58" i="18"/>
  <c r="A58" i="18"/>
  <c r="C57" i="18"/>
  <c r="B57" i="18"/>
  <c r="A57" i="18"/>
  <c r="C56" i="18"/>
  <c r="B56" i="18"/>
  <c r="A56" i="18"/>
  <c r="C55" i="18"/>
  <c r="B55" i="18"/>
  <c r="A55" i="18"/>
  <c r="C54" i="18"/>
  <c r="B54" i="18"/>
  <c r="A54" i="18"/>
  <c r="C53" i="18"/>
  <c r="B53" i="18"/>
  <c r="A53" i="18"/>
  <c r="C52" i="18"/>
  <c r="B52" i="18"/>
  <c r="A52" i="18"/>
  <c r="C51" i="18"/>
  <c r="B51" i="18"/>
  <c r="A51" i="18"/>
  <c r="C50" i="18"/>
  <c r="B50" i="18"/>
  <c r="A50" i="18"/>
  <c r="C49" i="18"/>
  <c r="B49" i="18"/>
  <c r="A49" i="18"/>
  <c r="C48" i="18"/>
  <c r="B48" i="18"/>
  <c r="A48" i="18"/>
  <c r="C47" i="18"/>
  <c r="B47" i="18"/>
  <c r="A47" i="18"/>
  <c r="C46" i="18"/>
  <c r="B46" i="18"/>
  <c r="A46" i="18"/>
  <c r="C45" i="18"/>
  <c r="B45" i="18"/>
  <c r="A45" i="18"/>
  <c r="C44" i="18"/>
  <c r="B44" i="18"/>
  <c r="A44" i="18"/>
  <c r="C43" i="18"/>
  <c r="B43" i="18"/>
  <c r="A43" i="18"/>
  <c r="C42" i="18"/>
  <c r="B42" i="18"/>
  <c r="A42" i="18"/>
  <c r="C41" i="18"/>
  <c r="B41" i="18"/>
  <c r="A41" i="18"/>
  <c r="C40" i="18"/>
  <c r="B40" i="18"/>
  <c r="A40" i="18"/>
  <c r="C39" i="18"/>
  <c r="B39" i="18"/>
  <c r="A39" i="18"/>
  <c r="C38" i="18"/>
  <c r="B38" i="18"/>
  <c r="A38" i="18"/>
  <c r="C37" i="18"/>
  <c r="B37" i="18"/>
  <c r="A37" i="18"/>
  <c r="C36" i="18"/>
  <c r="B36" i="18"/>
  <c r="A36" i="18"/>
  <c r="C35" i="18"/>
  <c r="B35" i="18"/>
  <c r="A35" i="18"/>
  <c r="C34" i="18"/>
  <c r="B34" i="18"/>
  <c r="A34" i="18"/>
  <c r="C33" i="18"/>
  <c r="B33" i="18"/>
  <c r="A33" i="18"/>
  <c r="C32" i="18"/>
  <c r="B32" i="18"/>
  <c r="A32" i="18"/>
  <c r="C31" i="18"/>
  <c r="B31" i="18"/>
  <c r="A31" i="18"/>
  <c r="C30" i="18"/>
  <c r="B30" i="18"/>
  <c r="A30" i="18"/>
  <c r="C29" i="18"/>
  <c r="B29" i="18"/>
  <c r="A29" i="18"/>
  <c r="C28" i="18"/>
  <c r="B28" i="18"/>
  <c r="A28" i="18"/>
  <c r="C27" i="18"/>
  <c r="B27" i="18"/>
  <c r="A27" i="18"/>
  <c r="C26" i="18"/>
  <c r="B26" i="18"/>
  <c r="A26" i="18"/>
  <c r="C25" i="18"/>
  <c r="B25" i="18"/>
  <c r="A25" i="18"/>
  <c r="C24" i="18"/>
  <c r="B24" i="18"/>
  <c r="A24" i="18"/>
  <c r="C23" i="18"/>
  <c r="B23" i="18"/>
  <c r="A23" i="18"/>
  <c r="C22" i="18"/>
  <c r="B22" i="18"/>
  <c r="A22" i="18"/>
  <c r="C21" i="18"/>
  <c r="B21" i="18"/>
  <c r="A21" i="18"/>
  <c r="C20" i="18"/>
  <c r="B20" i="18"/>
  <c r="A20" i="18"/>
  <c r="C19" i="18"/>
  <c r="B19" i="18"/>
  <c r="A19" i="18"/>
  <c r="C18" i="18"/>
  <c r="B18" i="18"/>
  <c r="A18" i="18"/>
  <c r="C17" i="18"/>
  <c r="B17" i="18"/>
  <c r="A17" i="18"/>
  <c r="C16" i="18"/>
  <c r="B16" i="18"/>
  <c r="A16" i="18"/>
  <c r="C15" i="18"/>
  <c r="B15" i="18"/>
  <c r="A15" i="18"/>
  <c r="C14" i="18"/>
  <c r="B14" i="18"/>
  <c r="A14" i="18"/>
  <c r="C13" i="18"/>
  <c r="B13" i="18"/>
  <c r="A13" i="18"/>
  <c r="C12" i="18"/>
  <c r="B12" i="18"/>
  <c r="A12" i="18"/>
  <c r="C11" i="18"/>
  <c r="B11" i="18"/>
  <c r="A11" i="18"/>
  <c r="C10" i="18"/>
  <c r="B10" i="18"/>
  <c r="A10" i="18"/>
  <c r="C9" i="18"/>
  <c r="B9" i="18"/>
  <c r="A9" i="18"/>
  <c r="C8" i="18"/>
  <c r="B8" i="18"/>
  <c r="A8" i="18"/>
  <c r="C7" i="18"/>
  <c r="B7" i="18"/>
  <c r="A7" i="18"/>
  <c r="N65" i="17"/>
  <c r="M37" i="1" s="1"/>
  <c r="M40" i="1" s="1"/>
  <c r="M65" i="17"/>
  <c r="L37" i="1" s="1"/>
  <c r="L40" i="1" s="1"/>
  <c r="L65" i="17"/>
  <c r="K37" i="1" s="1"/>
  <c r="K40" i="1" s="1"/>
  <c r="K65" i="17"/>
  <c r="J37" i="1" s="1"/>
  <c r="J40" i="1" s="1"/>
  <c r="J65" i="17"/>
  <c r="I37" i="1" s="1"/>
  <c r="I40" i="1" s="1"/>
  <c r="I65" i="17"/>
  <c r="H37" i="1" s="1"/>
  <c r="H40" i="1" s="1"/>
  <c r="H65" i="17"/>
  <c r="G65" i="17"/>
  <c r="F65" i="17"/>
  <c r="E65" i="17"/>
  <c r="D65" i="17"/>
  <c r="C64" i="17"/>
  <c r="B64" i="17"/>
  <c r="A64" i="17"/>
  <c r="C63" i="17"/>
  <c r="B63" i="17"/>
  <c r="A63" i="17"/>
  <c r="C62" i="17"/>
  <c r="B62" i="17"/>
  <c r="A62" i="17"/>
  <c r="C61" i="17"/>
  <c r="B61" i="17"/>
  <c r="A61" i="17"/>
  <c r="C60" i="17"/>
  <c r="B60" i="17"/>
  <c r="A60" i="17"/>
  <c r="C59" i="17"/>
  <c r="B59" i="17"/>
  <c r="A59" i="17"/>
  <c r="C58" i="17"/>
  <c r="B58" i="17"/>
  <c r="A58" i="17"/>
  <c r="C57" i="17"/>
  <c r="B57" i="17"/>
  <c r="A57" i="17"/>
  <c r="C56" i="17"/>
  <c r="B56" i="17"/>
  <c r="A56" i="17"/>
  <c r="C55" i="17"/>
  <c r="B55" i="17"/>
  <c r="A55" i="17"/>
  <c r="C54" i="17"/>
  <c r="B54" i="17"/>
  <c r="A54" i="17"/>
  <c r="C53" i="17"/>
  <c r="B53" i="17"/>
  <c r="A53" i="17"/>
  <c r="C52" i="17"/>
  <c r="B52" i="17"/>
  <c r="A52" i="17"/>
  <c r="C51" i="17"/>
  <c r="B51" i="17"/>
  <c r="A51" i="17"/>
  <c r="C50" i="17"/>
  <c r="B50" i="17"/>
  <c r="A50" i="17"/>
  <c r="C49" i="17"/>
  <c r="B49" i="17"/>
  <c r="A49" i="17"/>
  <c r="C48" i="17"/>
  <c r="B48" i="17"/>
  <c r="A48" i="17"/>
  <c r="C47" i="17"/>
  <c r="B47" i="17"/>
  <c r="A47" i="17"/>
  <c r="C46" i="17"/>
  <c r="B46" i="17"/>
  <c r="A46" i="17"/>
  <c r="C45" i="17"/>
  <c r="B45" i="17"/>
  <c r="A45" i="17"/>
  <c r="C44" i="17"/>
  <c r="B44" i="17"/>
  <c r="A44" i="17"/>
  <c r="C43" i="17"/>
  <c r="B43" i="17"/>
  <c r="A43" i="17"/>
  <c r="C42" i="17"/>
  <c r="B42" i="17"/>
  <c r="A42" i="17"/>
  <c r="C41" i="17"/>
  <c r="B41" i="17"/>
  <c r="A41" i="17"/>
  <c r="C40" i="17"/>
  <c r="B40" i="17"/>
  <c r="A40" i="17"/>
  <c r="C39" i="17"/>
  <c r="B39" i="17"/>
  <c r="A39" i="17"/>
  <c r="C38" i="17"/>
  <c r="B38" i="17"/>
  <c r="A38" i="17"/>
  <c r="C37" i="17"/>
  <c r="B37" i="17"/>
  <c r="A37" i="17"/>
  <c r="C36" i="17"/>
  <c r="B36" i="17"/>
  <c r="A36" i="17"/>
  <c r="C35" i="17"/>
  <c r="B35" i="17"/>
  <c r="A35" i="17"/>
  <c r="C34" i="17"/>
  <c r="B34" i="17"/>
  <c r="A34" i="17"/>
  <c r="C33" i="17"/>
  <c r="B33" i="17"/>
  <c r="A33" i="17"/>
  <c r="C32" i="17"/>
  <c r="B32" i="17"/>
  <c r="A32" i="17"/>
  <c r="C31" i="17"/>
  <c r="B31" i="17"/>
  <c r="A31" i="17"/>
  <c r="C30" i="17"/>
  <c r="B30" i="17"/>
  <c r="A30" i="17"/>
  <c r="C29" i="17"/>
  <c r="B29" i="17"/>
  <c r="A29" i="17"/>
  <c r="C28" i="17"/>
  <c r="B28" i="17"/>
  <c r="A28" i="17"/>
  <c r="C27" i="17"/>
  <c r="B27" i="17"/>
  <c r="A27" i="17"/>
  <c r="C26" i="17"/>
  <c r="B26" i="17"/>
  <c r="A26" i="17"/>
  <c r="C25" i="17"/>
  <c r="B25" i="17"/>
  <c r="A25" i="17"/>
  <c r="C24" i="17"/>
  <c r="B24" i="17"/>
  <c r="A24" i="17"/>
  <c r="C23" i="17"/>
  <c r="B23" i="17"/>
  <c r="A23" i="17"/>
  <c r="C22" i="17"/>
  <c r="B22" i="17"/>
  <c r="A22" i="17"/>
  <c r="C21" i="17"/>
  <c r="B21" i="17"/>
  <c r="A21" i="17"/>
  <c r="C20" i="17"/>
  <c r="B20" i="17"/>
  <c r="A20" i="17"/>
  <c r="C19" i="17"/>
  <c r="B19" i="17"/>
  <c r="A19" i="17"/>
  <c r="C18" i="17"/>
  <c r="B18" i="17"/>
  <c r="A18" i="17"/>
  <c r="C17" i="17"/>
  <c r="B17" i="17"/>
  <c r="A17" i="17"/>
  <c r="C16" i="17"/>
  <c r="B16" i="17"/>
  <c r="A16" i="17"/>
  <c r="C15" i="17"/>
  <c r="B15" i="17"/>
  <c r="A15" i="17"/>
  <c r="C14" i="17"/>
  <c r="B14" i="17"/>
  <c r="A14" i="17"/>
  <c r="C13" i="17"/>
  <c r="B13" i="17"/>
  <c r="A13" i="17"/>
  <c r="C12" i="17"/>
  <c r="B12" i="17"/>
  <c r="A12" i="17"/>
  <c r="C11" i="17"/>
  <c r="B11" i="17"/>
  <c r="A11" i="17"/>
  <c r="C10" i="17"/>
  <c r="B10" i="17"/>
  <c r="A10" i="17"/>
  <c r="C9" i="17"/>
  <c r="B9" i="17"/>
  <c r="A9" i="17"/>
  <c r="C8" i="17"/>
  <c r="B8" i="17"/>
  <c r="A8" i="17"/>
  <c r="C7" i="17"/>
  <c r="B7" i="17"/>
  <c r="A7" i="17"/>
  <c r="I65" i="3"/>
  <c r="H65" i="3"/>
  <c r="G65" i="3"/>
  <c r="F65" i="3"/>
  <c r="E65" i="3"/>
  <c r="D65" i="3"/>
  <c r="C64" i="3"/>
  <c r="B64" i="3"/>
  <c r="A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A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C10" i="10"/>
  <c r="B10" i="10"/>
  <c r="A10" i="10"/>
  <c r="C9" i="10"/>
  <c r="B9" i="10"/>
  <c r="A9" i="10"/>
  <c r="C8" i="10"/>
  <c r="B8" i="10"/>
  <c r="A8" i="10"/>
  <c r="C7" i="10"/>
  <c r="B7" i="10"/>
  <c r="A7" i="10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C10" i="8"/>
  <c r="B10" i="8"/>
  <c r="A10" i="8"/>
  <c r="C9" i="8"/>
  <c r="B9" i="8"/>
  <c r="A9" i="8"/>
  <c r="C8" i="8"/>
  <c r="B8" i="8"/>
  <c r="A8" i="8"/>
  <c r="C7" i="8"/>
  <c r="B7" i="8"/>
  <c r="A7" i="8"/>
  <c r="H65" i="7"/>
  <c r="G65" i="7"/>
  <c r="F65" i="7"/>
  <c r="E65" i="7"/>
  <c r="D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1" i="7"/>
  <c r="B11" i="7"/>
  <c r="A11" i="7"/>
  <c r="C10" i="7"/>
  <c r="B10" i="7"/>
  <c r="A10" i="7"/>
  <c r="C9" i="7"/>
  <c r="B9" i="7"/>
  <c r="A9" i="7"/>
  <c r="C8" i="7"/>
  <c r="B8" i="7"/>
  <c r="A8" i="7"/>
  <c r="C7" i="7"/>
  <c r="B7" i="7"/>
  <c r="A7" i="7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V64" i="6"/>
  <c r="U64" i="6"/>
  <c r="T64" i="6"/>
  <c r="V63" i="6"/>
  <c r="U63" i="6"/>
  <c r="T63" i="6"/>
  <c r="V62" i="6"/>
  <c r="U62" i="6"/>
  <c r="T62" i="6"/>
  <c r="V60" i="6"/>
  <c r="U60" i="6"/>
  <c r="T60" i="6"/>
  <c r="V59" i="6"/>
  <c r="U59" i="6"/>
  <c r="T59" i="6"/>
  <c r="V57" i="6"/>
  <c r="U57" i="6"/>
  <c r="T57" i="6"/>
  <c r="V56" i="6"/>
  <c r="U56" i="6"/>
  <c r="T56" i="6"/>
  <c r="V55" i="6"/>
  <c r="U55" i="6"/>
  <c r="T55" i="6"/>
  <c r="V54" i="6"/>
  <c r="U54" i="6"/>
  <c r="T54" i="6"/>
  <c r="V52" i="6"/>
  <c r="U52" i="6"/>
  <c r="V51" i="6"/>
  <c r="U51" i="6"/>
  <c r="V49" i="6"/>
  <c r="U49" i="6"/>
  <c r="T49" i="6"/>
  <c r="V48" i="6"/>
  <c r="U48" i="6"/>
  <c r="T48" i="6"/>
  <c r="V47" i="6"/>
  <c r="U47" i="6"/>
  <c r="T47" i="6"/>
  <c r="V46" i="6"/>
  <c r="U46" i="6"/>
  <c r="T46" i="6"/>
  <c r="V45" i="6"/>
  <c r="U45" i="6"/>
  <c r="T45" i="6"/>
  <c r="V44" i="6"/>
  <c r="U44" i="6"/>
  <c r="T44" i="6"/>
  <c r="V43" i="6"/>
  <c r="U43" i="6"/>
  <c r="T43" i="6"/>
  <c r="V42" i="6"/>
  <c r="U42" i="6"/>
  <c r="T42" i="6"/>
  <c r="V41" i="6"/>
  <c r="U41" i="6"/>
  <c r="T41" i="6"/>
  <c r="V40" i="6"/>
  <c r="U40" i="6"/>
  <c r="T40" i="6"/>
  <c r="V39" i="6"/>
  <c r="U39" i="6"/>
  <c r="T39" i="6"/>
  <c r="V38" i="6"/>
  <c r="U38" i="6"/>
  <c r="T38" i="6"/>
  <c r="V37" i="6"/>
  <c r="U37" i="6"/>
  <c r="T37" i="6"/>
  <c r="V36" i="6"/>
  <c r="U36" i="6"/>
  <c r="T36" i="6"/>
  <c r="V35" i="6"/>
  <c r="U35" i="6"/>
  <c r="T35" i="6"/>
  <c r="V34" i="6"/>
  <c r="U34" i="6"/>
  <c r="T34" i="6"/>
  <c r="V33" i="6"/>
  <c r="U33" i="6"/>
  <c r="T33" i="6"/>
  <c r="V32" i="6"/>
  <c r="U32" i="6"/>
  <c r="T32" i="6"/>
  <c r="V31" i="6"/>
  <c r="U31" i="6"/>
  <c r="T31" i="6"/>
  <c r="V30" i="6"/>
  <c r="U30" i="6"/>
  <c r="T30" i="6"/>
  <c r="V29" i="6"/>
  <c r="U29" i="6"/>
  <c r="T29" i="6"/>
  <c r="V28" i="6"/>
  <c r="U28" i="6"/>
  <c r="T28" i="6"/>
  <c r="V27" i="6"/>
  <c r="U27" i="6"/>
  <c r="T27" i="6"/>
  <c r="V26" i="6"/>
  <c r="U26" i="6"/>
  <c r="T26" i="6"/>
  <c r="V25" i="6"/>
  <c r="U25" i="6"/>
  <c r="T25" i="6"/>
  <c r="V24" i="6"/>
  <c r="U24" i="6"/>
  <c r="T24" i="6"/>
  <c r="V23" i="6"/>
  <c r="U23" i="6"/>
  <c r="T23" i="6"/>
  <c r="V22" i="6"/>
  <c r="U22" i="6"/>
  <c r="T22" i="6"/>
  <c r="V21" i="6"/>
  <c r="U21" i="6"/>
  <c r="T21" i="6"/>
  <c r="V20" i="6"/>
  <c r="U20" i="6"/>
  <c r="T20" i="6"/>
  <c r="V19" i="6"/>
  <c r="U19" i="6"/>
  <c r="T19" i="6"/>
  <c r="V18" i="6"/>
  <c r="U18" i="6"/>
  <c r="T18" i="6"/>
  <c r="V17" i="6"/>
  <c r="U17" i="6"/>
  <c r="T17" i="6"/>
  <c r="V16" i="6"/>
  <c r="U16" i="6"/>
  <c r="T16" i="6"/>
  <c r="V15" i="6"/>
  <c r="U15" i="6"/>
  <c r="T15" i="6"/>
  <c r="V14" i="6"/>
  <c r="U14" i="6"/>
  <c r="T14" i="6"/>
  <c r="V13" i="6"/>
  <c r="U13" i="6"/>
  <c r="T13" i="6"/>
  <c r="V12" i="6"/>
  <c r="U12" i="6"/>
  <c r="T12" i="6"/>
  <c r="V11" i="6"/>
  <c r="U11" i="6"/>
  <c r="T11" i="6"/>
  <c r="V10" i="6"/>
  <c r="U10" i="6"/>
  <c r="T10" i="6"/>
  <c r="V9" i="6"/>
  <c r="U9" i="6"/>
  <c r="T9" i="6"/>
  <c r="V8" i="6"/>
  <c r="U8" i="6"/>
  <c r="T8" i="6"/>
  <c r="V7" i="6"/>
  <c r="U7" i="6"/>
  <c r="T7" i="6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P49" i="4"/>
  <c r="O49" i="4"/>
  <c r="N49" i="4"/>
  <c r="M49" i="4"/>
  <c r="L49" i="4"/>
  <c r="K49" i="4"/>
  <c r="P45" i="4"/>
  <c r="O45" i="4"/>
  <c r="N45" i="4"/>
  <c r="M45" i="4"/>
  <c r="L45" i="4"/>
  <c r="K45" i="4"/>
  <c r="P44" i="4"/>
  <c r="O44" i="4"/>
  <c r="N44" i="4"/>
  <c r="M44" i="4"/>
  <c r="L44" i="4"/>
  <c r="K44" i="4"/>
  <c r="P43" i="4"/>
  <c r="O43" i="4"/>
  <c r="N43" i="4"/>
  <c r="M43" i="4"/>
  <c r="L43" i="4"/>
  <c r="K43" i="4"/>
  <c r="K38" i="4"/>
  <c r="L38" i="4" s="1"/>
  <c r="M38" i="4" s="1"/>
  <c r="N38" i="4" s="1"/>
  <c r="O38" i="4" s="1"/>
  <c r="P38" i="4" s="1"/>
  <c r="P37" i="4"/>
  <c r="O37" i="4"/>
  <c r="N37" i="4"/>
  <c r="M37" i="4"/>
  <c r="L37" i="4"/>
  <c r="K37" i="4"/>
  <c r="K35" i="4"/>
  <c r="L35" i="4" s="1"/>
  <c r="K36" i="4"/>
  <c r="L24" i="4"/>
  <c r="P23" i="4"/>
  <c r="O23" i="4"/>
  <c r="N23" i="4"/>
  <c r="M23" i="4"/>
  <c r="L23" i="4"/>
  <c r="L22" i="4"/>
  <c r="M22" i="4" s="1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K10" i="4"/>
  <c r="J10" i="4"/>
  <c r="I10" i="4"/>
  <c r="H10" i="4"/>
  <c r="G10" i="4"/>
  <c r="F10" i="4"/>
  <c r="E10" i="4"/>
  <c r="D10" i="4"/>
  <c r="C10" i="4"/>
  <c r="P9" i="4"/>
  <c r="O9" i="4"/>
  <c r="N9" i="4"/>
  <c r="M9" i="4"/>
  <c r="L9" i="4"/>
  <c r="K9" i="4"/>
  <c r="P8" i="4"/>
  <c r="O8" i="4"/>
  <c r="N8" i="4"/>
  <c r="M8" i="4"/>
  <c r="L8" i="4"/>
  <c r="K8" i="4"/>
  <c r="J8" i="4"/>
  <c r="I8" i="4"/>
  <c r="G125" i="1"/>
  <c r="F125" i="1"/>
  <c r="E125" i="1"/>
  <c r="D125" i="1"/>
  <c r="C125" i="1"/>
  <c r="G112" i="1"/>
  <c r="F112" i="1"/>
  <c r="E112" i="1"/>
  <c r="D112" i="1"/>
  <c r="C112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F88" i="1"/>
  <c r="E88" i="1"/>
  <c r="G87" i="1"/>
  <c r="F87" i="1"/>
  <c r="E87" i="1"/>
  <c r="H81" i="1"/>
  <c r="G81" i="1"/>
  <c r="F81" i="1"/>
  <c r="E81" i="1"/>
  <c r="D81" i="1"/>
  <c r="C81" i="1"/>
  <c r="H80" i="1"/>
  <c r="G80" i="1"/>
  <c r="F80" i="1"/>
  <c r="E80" i="1"/>
  <c r="D80" i="1"/>
  <c r="C80" i="1"/>
  <c r="H79" i="1"/>
  <c r="G79" i="1"/>
  <c r="F79" i="1"/>
  <c r="E79" i="1"/>
  <c r="D79" i="1"/>
  <c r="C79" i="1"/>
  <c r="H78" i="1"/>
  <c r="G78" i="1"/>
  <c r="F78" i="1"/>
  <c r="E78" i="1"/>
  <c r="D78" i="1"/>
  <c r="C78" i="1"/>
  <c r="H77" i="1"/>
  <c r="G77" i="1"/>
  <c r="F77" i="1"/>
  <c r="E77" i="1"/>
  <c r="D77" i="1"/>
  <c r="C77" i="1"/>
  <c r="H76" i="1"/>
  <c r="G76" i="1"/>
  <c r="F76" i="1"/>
  <c r="E76" i="1"/>
  <c r="D76" i="1"/>
  <c r="C76" i="1"/>
  <c r="H75" i="1"/>
  <c r="G75" i="1"/>
  <c r="F75" i="1"/>
  <c r="E75" i="1"/>
  <c r="D75" i="1"/>
  <c r="C75" i="1"/>
  <c r="H74" i="1"/>
  <c r="G74" i="1"/>
  <c r="F74" i="1"/>
  <c r="E74" i="1"/>
  <c r="D74" i="1"/>
  <c r="C74" i="1"/>
  <c r="G54" i="1"/>
  <c r="G67" i="1" s="1"/>
  <c r="F54" i="1"/>
  <c r="F67" i="1" s="1"/>
  <c r="E54" i="1"/>
  <c r="E67" i="1" s="1"/>
  <c r="D54" i="1"/>
  <c r="D67" i="1" s="1"/>
  <c r="C54" i="1"/>
  <c r="C67" i="1" s="1"/>
  <c r="G53" i="1"/>
  <c r="G66" i="1" s="1"/>
  <c r="F53" i="1"/>
  <c r="F66" i="1" s="1"/>
  <c r="E53" i="1"/>
  <c r="E66" i="1" s="1"/>
  <c r="D53" i="1"/>
  <c r="D66" i="1" s="1"/>
  <c r="C53" i="1"/>
  <c r="C66" i="1" s="1"/>
  <c r="G52" i="1"/>
  <c r="G65" i="1" s="1"/>
  <c r="F52" i="1"/>
  <c r="F65" i="1" s="1"/>
  <c r="E52" i="1"/>
  <c r="E65" i="1" s="1"/>
  <c r="D52" i="1"/>
  <c r="D65" i="1" s="1"/>
  <c r="C52" i="1"/>
  <c r="C65" i="1" s="1"/>
  <c r="G51" i="1"/>
  <c r="G68" i="1" s="1"/>
  <c r="F51" i="1"/>
  <c r="F68" i="1" s="1"/>
  <c r="E51" i="1"/>
  <c r="E68" i="1" s="1"/>
  <c r="D51" i="1"/>
  <c r="D68" i="1" s="1"/>
  <c r="C51" i="1"/>
  <c r="C68" i="1" s="1"/>
  <c r="G50" i="1"/>
  <c r="F50" i="1"/>
  <c r="E50" i="1"/>
  <c r="C50" i="1"/>
  <c r="G49" i="1"/>
  <c r="F49" i="1"/>
  <c r="E49" i="1"/>
  <c r="D49" i="1"/>
  <c r="C49" i="1"/>
  <c r="G48" i="1"/>
  <c r="G62" i="1" s="1"/>
  <c r="F48" i="1"/>
  <c r="F62" i="1" s="1"/>
  <c r="E48" i="1"/>
  <c r="E62" i="1" s="1"/>
  <c r="D48" i="1"/>
  <c r="C48" i="1"/>
  <c r="M47" i="1"/>
  <c r="L47" i="1"/>
  <c r="K47" i="1"/>
  <c r="J47" i="1"/>
  <c r="I47" i="1"/>
  <c r="H47" i="1"/>
  <c r="G47" i="1"/>
  <c r="F47" i="1"/>
  <c r="E47" i="1"/>
  <c r="D47" i="1"/>
  <c r="C47" i="1"/>
  <c r="G11" i="1"/>
  <c r="F11" i="1"/>
  <c r="E11" i="1"/>
  <c r="D11" i="1"/>
  <c r="C11" i="1"/>
  <c r="G10" i="1"/>
  <c r="B61" i="13" s="1"/>
  <c r="F10" i="1"/>
  <c r="E10" i="1"/>
  <c r="D10" i="1"/>
  <c r="C10" i="1"/>
  <c r="G9" i="1"/>
  <c r="B29" i="13" s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  <c r="G7" i="1"/>
  <c r="G12" i="1" s="1"/>
  <c r="F7" i="1"/>
  <c r="F12" i="1" s="1"/>
  <c r="E7" i="1"/>
  <c r="E12" i="1" s="1"/>
  <c r="D7" i="1"/>
  <c r="D12" i="1" s="1"/>
  <c r="C7" i="1"/>
  <c r="M6" i="1"/>
  <c r="L6" i="1"/>
  <c r="K6" i="1"/>
  <c r="J6" i="1"/>
  <c r="I6" i="1"/>
  <c r="H6" i="1"/>
  <c r="G6" i="1"/>
  <c r="F6" i="1"/>
  <c r="E6" i="1"/>
  <c r="D6" i="1"/>
  <c r="C6" i="1"/>
  <c r="H20" i="1" l="1"/>
  <c r="AF36" i="14"/>
  <c r="AF36" i="21" s="1"/>
  <c r="Z36" i="14"/>
  <c r="Z36" i="21"/>
  <c r="W36" i="14"/>
  <c r="W36" i="21" s="1"/>
  <c r="AI36" i="14"/>
  <c r="AI36" i="21"/>
  <c r="AC36" i="14"/>
  <c r="AC36" i="21" s="1"/>
  <c r="L36" i="4"/>
  <c r="M36" i="4" s="1"/>
  <c r="N36" i="4" s="1"/>
  <c r="O36" i="4" s="1"/>
  <c r="P36" i="4" s="1"/>
  <c r="N22" i="4"/>
  <c r="O22" i="4" s="1"/>
  <c r="P22" i="4" s="1"/>
  <c r="AH8" i="14" s="1"/>
  <c r="AH8" i="21" s="1"/>
  <c r="X8" i="14"/>
  <c r="X8" i="21" s="1"/>
  <c r="X9" i="14"/>
  <c r="X9" i="21" s="1"/>
  <c r="X10" i="14"/>
  <c r="X10" i="21" s="1"/>
  <c r="X11" i="14"/>
  <c r="X11" i="21" s="1"/>
  <c r="X12" i="14"/>
  <c r="X12" i="21" s="1"/>
  <c r="X13" i="14"/>
  <c r="X13" i="21" s="1"/>
  <c r="X14" i="14"/>
  <c r="X14" i="21" s="1"/>
  <c r="X15" i="14"/>
  <c r="X15" i="21" s="1"/>
  <c r="X16" i="14"/>
  <c r="X16" i="21" s="1"/>
  <c r="X17" i="14"/>
  <c r="X17" i="21" s="1"/>
  <c r="X18" i="14"/>
  <c r="X18" i="21" s="1"/>
  <c r="X19" i="14"/>
  <c r="X19" i="21" s="1"/>
  <c r="X20" i="14"/>
  <c r="X20" i="21" s="1"/>
  <c r="X21" i="14"/>
  <c r="X21" i="21" s="1"/>
  <c r="X22" i="14"/>
  <c r="X22" i="21" s="1"/>
  <c r="X23" i="14"/>
  <c r="X23" i="21" s="1"/>
  <c r="X24" i="14"/>
  <c r="X24" i="21" s="1"/>
  <c r="X25" i="14"/>
  <c r="X25" i="21" s="1"/>
  <c r="X26" i="14"/>
  <c r="X26" i="21" s="1"/>
  <c r="X27" i="14"/>
  <c r="X27" i="21" s="1"/>
  <c r="X28" i="14"/>
  <c r="X28" i="21" s="1"/>
  <c r="X29" i="14"/>
  <c r="X29" i="21" s="1"/>
  <c r="X30" i="14"/>
  <c r="X30" i="21" s="1"/>
  <c r="X31" i="14"/>
  <c r="X31" i="21" s="1"/>
  <c r="Z10" i="14"/>
  <c r="Z10" i="21" s="1"/>
  <c r="Z11" i="14"/>
  <c r="Z11" i="21" s="1"/>
  <c r="Z13" i="14"/>
  <c r="Z13" i="21" s="1"/>
  <c r="Z16" i="14"/>
  <c r="Z16" i="21" s="1"/>
  <c r="Z17" i="14"/>
  <c r="Z17" i="21" s="1"/>
  <c r="Z20" i="14"/>
  <c r="Z20" i="21" s="1"/>
  <c r="Z23" i="14"/>
  <c r="Z23" i="21" s="1"/>
  <c r="Z25" i="14"/>
  <c r="Z25" i="21" s="1"/>
  <c r="Z28" i="14"/>
  <c r="Z28" i="21" s="1"/>
  <c r="Z38" i="14"/>
  <c r="Z38" i="21" s="1"/>
  <c r="Z40" i="14"/>
  <c r="Z40" i="21" s="1"/>
  <c r="Z42" i="14"/>
  <c r="Z42" i="21" s="1"/>
  <c r="Z69" i="2"/>
  <c r="Z44" i="14"/>
  <c r="Z44" i="21" s="1"/>
  <c r="Z51" i="14"/>
  <c r="Z73" i="14" s="1"/>
  <c r="S68" i="21"/>
  <c r="AI7" i="14"/>
  <c r="AI7" i="21" s="1"/>
  <c r="W8" i="14"/>
  <c r="W8" i="21" s="1"/>
  <c r="AI8" i="14"/>
  <c r="AI8" i="21" s="1"/>
  <c r="W9" i="14"/>
  <c r="W9" i="21" s="1"/>
  <c r="AI9" i="14"/>
  <c r="AI9" i="21" s="1"/>
  <c r="W10" i="14"/>
  <c r="W10" i="21" s="1"/>
  <c r="AI10" i="14"/>
  <c r="AI10" i="21" s="1"/>
  <c r="W11" i="14"/>
  <c r="W11" i="21" s="1"/>
  <c r="AI11" i="14"/>
  <c r="AI11" i="21" s="1"/>
  <c r="W12" i="14"/>
  <c r="W12" i="21" s="1"/>
  <c r="AI12" i="14"/>
  <c r="AI12" i="21" s="1"/>
  <c r="W13" i="14"/>
  <c r="W13" i="21" s="1"/>
  <c r="AI13" i="14"/>
  <c r="AI13" i="21" s="1"/>
  <c r="W14" i="14"/>
  <c r="W14" i="21" s="1"/>
  <c r="AI14" i="14"/>
  <c r="AI14" i="21" s="1"/>
  <c r="W15" i="14"/>
  <c r="W15" i="21" s="1"/>
  <c r="AI15" i="14"/>
  <c r="AI15" i="21" s="1"/>
  <c r="W16" i="14"/>
  <c r="W16" i="21" s="1"/>
  <c r="AI16" i="14"/>
  <c r="AI16" i="21" s="1"/>
  <c r="W17" i="14"/>
  <c r="W17" i="21" s="1"/>
  <c r="AI17" i="14"/>
  <c r="AI17" i="21" s="1"/>
  <c r="W18" i="14"/>
  <c r="W18" i="21" s="1"/>
  <c r="AI18" i="14"/>
  <c r="AI18" i="21" s="1"/>
  <c r="W19" i="14"/>
  <c r="W19" i="21" s="1"/>
  <c r="AI19" i="14"/>
  <c r="AI19" i="21" s="1"/>
  <c r="W20" i="14"/>
  <c r="W20" i="21" s="1"/>
  <c r="AI20" i="14"/>
  <c r="AI20" i="21" s="1"/>
  <c r="W21" i="14"/>
  <c r="W21" i="21" s="1"/>
  <c r="AI21" i="14"/>
  <c r="AI21" i="21" s="1"/>
  <c r="W23" i="14"/>
  <c r="W23" i="21" s="1"/>
  <c r="AI23" i="14"/>
  <c r="AI23" i="21" s="1"/>
  <c r="W24" i="14"/>
  <c r="W24" i="21" s="1"/>
  <c r="AI24" i="14"/>
  <c r="AI24" i="21" s="1"/>
  <c r="W25" i="14"/>
  <c r="W25" i="21" s="1"/>
  <c r="AI25" i="14"/>
  <c r="AI25" i="21" s="1"/>
  <c r="W26" i="14"/>
  <c r="W26" i="21" s="1"/>
  <c r="AI26" i="14"/>
  <c r="AI26" i="21" s="1"/>
  <c r="W27" i="14"/>
  <c r="W27" i="21" s="1"/>
  <c r="AI27" i="14"/>
  <c r="AI27" i="21" s="1"/>
  <c r="W28" i="14"/>
  <c r="W28" i="21" s="1"/>
  <c r="AI28" i="14"/>
  <c r="AI28" i="21" s="1"/>
  <c r="W29" i="14"/>
  <c r="W29" i="21" s="1"/>
  <c r="AI29" i="14"/>
  <c r="AI29" i="21" s="1"/>
  <c r="W31" i="14"/>
  <c r="W31" i="21" s="1"/>
  <c r="AI31" i="14"/>
  <c r="AI31" i="21" s="1"/>
  <c r="W32" i="14"/>
  <c r="W32" i="21" s="1"/>
  <c r="AI32" i="14"/>
  <c r="AI32" i="21" s="1"/>
  <c r="W33" i="14"/>
  <c r="W33" i="21" s="1"/>
  <c r="AI33" i="14"/>
  <c r="AI33" i="21" s="1"/>
  <c r="W35" i="14"/>
  <c r="W35" i="21" s="1"/>
  <c r="AI35" i="14"/>
  <c r="AI35" i="21" s="1"/>
  <c r="W37" i="14"/>
  <c r="W37" i="21" s="1"/>
  <c r="AI37" i="14"/>
  <c r="AI37" i="21" s="1"/>
  <c r="W38" i="14"/>
  <c r="W38" i="21" s="1"/>
  <c r="AI38" i="14"/>
  <c r="AI38" i="21" s="1"/>
  <c r="W39" i="14"/>
  <c r="W39" i="21" s="1"/>
  <c r="AI39" i="14"/>
  <c r="AI39" i="21" s="1"/>
  <c r="W40" i="14"/>
  <c r="W40" i="21" s="1"/>
  <c r="AI40" i="14"/>
  <c r="AI40" i="21" s="1"/>
  <c r="W41" i="14"/>
  <c r="W41" i="21" s="1"/>
  <c r="AI41" i="14"/>
  <c r="AI41" i="21" s="1"/>
  <c r="W42" i="14"/>
  <c r="W42" i="21" s="1"/>
  <c r="AI42" i="14"/>
  <c r="AI42" i="21" s="1"/>
  <c r="W69" i="2"/>
  <c r="AI69" i="2"/>
  <c r="W44" i="14"/>
  <c r="W44" i="21" s="1"/>
  <c r="AI44" i="14"/>
  <c r="AI44" i="21" s="1"/>
  <c r="W45" i="14"/>
  <c r="W45" i="21" s="1"/>
  <c r="AI45" i="14"/>
  <c r="AI45" i="21" s="1"/>
  <c r="W46" i="14"/>
  <c r="W46" i="21" s="1"/>
  <c r="AI46" i="14"/>
  <c r="AI46" i="21" s="1"/>
  <c r="H19" i="1"/>
  <c r="S73" i="2"/>
  <c r="S51" i="21"/>
  <c r="S73" i="21" s="1"/>
  <c r="W51" i="14"/>
  <c r="W73" i="14" s="1"/>
  <c r="AI51" i="14"/>
  <c r="AI73" i="14" s="1"/>
  <c r="W53" i="14"/>
  <c r="W53" i="21" s="1"/>
  <c r="AI53" i="14"/>
  <c r="AI53" i="21" s="1"/>
  <c r="W57" i="14"/>
  <c r="W57" i="21" s="1"/>
  <c r="AI57" i="14"/>
  <c r="AI57" i="21" s="1"/>
  <c r="Z12" i="14"/>
  <c r="Z12" i="21" s="1"/>
  <c r="Z21" i="14"/>
  <c r="Z21" i="21" s="1"/>
  <c r="Z26" i="14"/>
  <c r="Z26" i="21"/>
  <c r="Z27" i="14"/>
  <c r="Z27" i="21" s="1"/>
  <c r="Z29" i="14"/>
  <c r="Z29" i="21" s="1"/>
  <c r="Z35" i="14"/>
  <c r="Z35" i="21" s="1"/>
  <c r="Z37" i="14"/>
  <c r="Z37" i="21" s="1"/>
  <c r="Z39" i="14"/>
  <c r="Z39" i="21" s="1"/>
  <c r="Z45" i="14"/>
  <c r="Z45" i="21" s="1"/>
  <c r="AF68" i="2"/>
  <c r="AF8" i="14"/>
  <c r="AF8" i="21" s="1"/>
  <c r="AF16" i="14"/>
  <c r="AF16" i="21" s="1"/>
  <c r="AF17" i="14"/>
  <c r="AF17" i="21" s="1"/>
  <c r="AF18" i="14"/>
  <c r="AF18" i="21" s="1"/>
  <c r="AF21" i="14"/>
  <c r="AF21" i="21" s="1"/>
  <c r="AF23" i="14"/>
  <c r="AF23" i="21" s="1"/>
  <c r="AF24" i="14"/>
  <c r="AF24" i="21" s="1"/>
  <c r="AF25" i="14"/>
  <c r="AF25" i="21"/>
  <c r="AF26" i="14"/>
  <c r="AF26" i="21" s="1"/>
  <c r="AF27" i="14"/>
  <c r="AF27" i="21" s="1"/>
  <c r="AF28" i="14"/>
  <c r="AF28" i="21" s="1"/>
  <c r="AF29" i="14"/>
  <c r="AF29" i="21" s="1"/>
  <c r="AF31" i="14"/>
  <c r="AF31" i="21" s="1"/>
  <c r="AF32" i="14"/>
  <c r="AF32" i="21" s="1"/>
  <c r="AF33" i="14"/>
  <c r="AF33" i="21" s="1"/>
  <c r="AF35" i="14"/>
  <c r="AF35" i="21" s="1"/>
  <c r="AF37" i="14"/>
  <c r="AF37" i="21" s="1"/>
  <c r="AF38" i="14"/>
  <c r="AF38" i="21" s="1"/>
  <c r="AF39" i="14"/>
  <c r="AF39" i="21" s="1"/>
  <c r="AF40" i="14"/>
  <c r="AF40" i="21" s="1"/>
  <c r="AF41" i="14"/>
  <c r="AF41" i="21" s="1"/>
  <c r="AF42" i="14"/>
  <c r="AF42" i="21" s="1"/>
  <c r="T69" i="2"/>
  <c r="T43" i="21"/>
  <c r="T69" i="21" s="1"/>
  <c r="AF43" i="14"/>
  <c r="AF43" i="21" s="1"/>
  <c r="AF44" i="14"/>
  <c r="AF44" i="21" s="1"/>
  <c r="AF45" i="14"/>
  <c r="AF45" i="21" s="1"/>
  <c r="AF46" i="14"/>
  <c r="AF46" i="21" s="1"/>
  <c r="AF50" i="14"/>
  <c r="AF50" i="21" s="1"/>
  <c r="T73" i="2"/>
  <c r="T51" i="21"/>
  <c r="T73" i="21" s="1"/>
  <c r="AF51" i="14"/>
  <c r="AF73" i="14" s="1"/>
  <c r="AF53" i="14"/>
  <c r="AF53" i="21" s="1"/>
  <c r="AF57" i="14"/>
  <c r="AF57" i="21" s="1"/>
  <c r="Z7" i="14"/>
  <c r="Z7" i="21" s="1"/>
  <c r="Z8" i="14"/>
  <c r="Z8" i="21" s="1"/>
  <c r="Z9" i="14"/>
  <c r="Z9" i="21" s="1"/>
  <c r="Z14" i="14"/>
  <c r="Z14" i="21" s="1"/>
  <c r="Z15" i="14"/>
  <c r="Z15" i="21" s="1"/>
  <c r="Z18" i="14"/>
  <c r="Z18" i="21" s="1"/>
  <c r="Z19" i="14"/>
  <c r="Z19" i="21" s="1"/>
  <c r="Z24" i="14"/>
  <c r="Z24" i="21" s="1"/>
  <c r="Z31" i="14"/>
  <c r="Z31" i="21" s="1"/>
  <c r="Z32" i="14"/>
  <c r="Z32" i="21" s="1"/>
  <c r="Z33" i="14"/>
  <c r="Z33" i="21" s="1"/>
  <c r="Z41" i="14"/>
  <c r="Z41" i="21" s="1"/>
  <c r="Z46" i="14"/>
  <c r="Z46" i="21" s="1"/>
  <c r="Z50" i="14"/>
  <c r="Z50" i="21" s="1"/>
  <c r="Z53" i="14"/>
  <c r="Z53" i="21" s="1"/>
  <c r="Z57" i="14"/>
  <c r="Z57" i="21" s="1"/>
  <c r="W7" i="14"/>
  <c r="W7" i="21" s="1"/>
  <c r="T68" i="2"/>
  <c r="T7" i="21"/>
  <c r="T68" i="21" s="1"/>
  <c r="AF9" i="14"/>
  <c r="AF9" i="21" s="1"/>
  <c r="AF10" i="14"/>
  <c r="AF10" i="21" s="1"/>
  <c r="AF11" i="14"/>
  <c r="AF11" i="21" s="1"/>
  <c r="AF12" i="14"/>
  <c r="AF12" i="21" s="1"/>
  <c r="AF13" i="14"/>
  <c r="AF13" i="21" s="1"/>
  <c r="AF14" i="14"/>
  <c r="AF14" i="21" s="1"/>
  <c r="AF15" i="14"/>
  <c r="AF15" i="21" s="1"/>
  <c r="AF19" i="14"/>
  <c r="AF19" i="21" s="1"/>
  <c r="AF20" i="14"/>
  <c r="AF20" i="21" s="1"/>
  <c r="U68" i="2"/>
  <c r="U7" i="21"/>
  <c r="U68" i="21" s="1"/>
  <c r="AC68" i="2"/>
  <c r="AC8" i="14"/>
  <c r="AC8" i="21" s="1"/>
  <c r="AC9" i="14"/>
  <c r="AC9" i="21" s="1"/>
  <c r="AC10" i="14"/>
  <c r="AC10" i="21" s="1"/>
  <c r="AC11" i="14"/>
  <c r="AC11" i="21" s="1"/>
  <c r="AC12" i="14"/>
  <c r="AC12" i="21" s="1"/>
  <c r="AC13" i="14"/>
  <c r="AC13" i="21" s="1"/>
  <c r="AC14" i="14"/>
  <c r="AC14" i="21" s="1"/>
  <c r="AC15" i="14"/>
  <c r="AC15" i="21" s="1"/>
  <c r="AC16" i="14"/>
  <c r="AC16" i="21" s="1"/>
  <c r="AC17" i="14"/>
  <c r="AC17" i="21" s="1"/>
  <c r="AC18" i="14"/>
  <c r="AC18" i="21" s="1"/>
  <c r="AC19" i="14"/>
  <c r="AC19" i="21" s="1"/>
  <c r="AC20" i="14"/>
  <c r="AC20" i="21" s="1"/>
  <c r="AC21" i="14"/>
  <c r="AC21" i="21" s="1"/>
  <c r="AC23" i="14"/>
  <c r="AC23" i="21" s="1"/>
  <c r="AC24" i="14"/>
  <c r="AC24" i="21" s="1"/>
  <c r="AC25" i="14"/>
  <c r="AC25" i="21" s="1"/>
  <c r="AC26" i="14"/>
  <c r="AC26" i="21" s="1"/>
  <c r="AC27" i="14"/>
  <c r="AC27" i="21" s="1"/>
  <c r="AC28" i="14"/>
  <c r="AC28" i="21" s="1"/>
  <c r="AC29" i="14"/>
  <c r="AC29" i="21" s="1"/>
  <c r="AC31" i="14"/>
  <c r="AC31" i="21" s="1"/>
  <c r="AC32" i="14"/>
  <c r="AC32" i="21" s="1"/>
  <c r="AC33" i="14"/>
  <c r="AC33" i="21" s="1"/>
  <c r="AC35" i="14"/>
  <c r="AC35" i="21" s="1"/>
  <c r="AC37" i="14"/>
  <c r="AC37" i="21" s="1"/>
  <c r="AC38" i="14"/>
  <c r="AC38" i="21" s="1"/>
  <c r="AC39" i="14"/>
  <c r="AC39" i="21" s="1"/>
  <c r="AC40" i="14"/>
  <c r="AC40" i="21" s="1"/>
  <c r="AC41" i="14"/>
  <c r="AC41" i="21" s="1"/>
  <c r="AC42" i="14"/>
  <c r="AC42" i="21" s="1"/>
  <c r="U69" i="2"/>
  <c r="U43" i="21"/>
  <c r="U69" i="21" s="1"/>
  <c r="AC43" i="14"/>
  <c r="AC43" i="21" s="1"/>
  <c r="AC44" i="14"/>
  <c r="AC44" i="21" s="1"/>
  <c r="AC45" i="14"/>
  <c r="AC45" i="21" s="1"/>
  <c r="AC46" i="14"/>
  <c r="AC46" i="21" s="1"/>
  <c r="U73" i="2"/>
  <c r="U51" i="21"/>
  <c r="U73" i="21" s="1"/>
  <c r="AC51" i="14"/>
  <c r="AC73" i="14" s="1"/>
  <c r="AC53" i="14"/>
  <c r="AC53" i="21" s="1"/>
  <c r="D15" i="13"/>
  <c r="D16" i="13"/>
  <c r="M35" i="4"/>
  <c r="AB12" i="14"/>
  <c r="AB12" i="21" s="1"/>
  <c r="AJ27" i="14"/>
  <c r="AJ27" i="21" s="1"/>
  <c r="M24" i="4"/>
  <c r="N24" i="4" s="1"/>
  <c r="O24" i="4" s="1"/>
  <c r="P24" i="4" s="1"/>
  <c r="AJ12" i="14" s="1"/>
  <c r="AJ12" i="21" s="1"/>
  <c r="AJ9" i="14"/>
  <c r="AJ9" i="21" s="1"/>
  <c r="AB10" i="14"/>
  <c r="AB10" i="21" s="1"/>
  <c r="AJ13" i="14"/>
  <c r="AJ13" i="21" s="1"/>
  <c r="AB15" i="14"/>
  <c r="AB15" i="21" s="1"/>
  <c r="AJ16" i="14"/>
  <c r="AJ16" i="21" s="1"/>
  <c r="AB18" i="14"/>
  <c r="AB18" i="21" s="1"/>
  <c r="AJ18" i="14"/>
  <c r="AJ18" i="21" s="1"/>
  <c r="AJ19" i="14"/>
  <c r="AJ19" i="21" s="1"/>
  <c r="AB21" i="14"/>
  <c r="AB21" i="21" s="1"/>
  <c r="AJ24" i="14"/>
  <c r="AJ24" i="21" s="1"/>
  <c r="AB26" i="14"/>
  <c r="AB26" i="21" s="1"/>
  <c r="AJ10" i="14"/>
  <c r="AJ10" i="21" s="1"/>
  <c r="AJ20" i="14"/>
  <c r="AJ20" i="21" s="1"/>
  <c r="AJ21" i="14"/>
  <c r="AJ21" i="21" s="1"/>
  <c r="AJ26" i="14"/>
  <c r="AJ26" i="21" s="1"/>
  <c r="AB29" i="14"/>
  <c r="AB29" i="21" s="1"/>
  <c r="AJ29" i="14"/>
  <c r="AJ29" i="21" s="1"/>
  <c r="AJ30" i="14"/>
  <c r="AJ30" i="21" s="1"/>
  <c r="C15" i="13"/>
  <c r="C14" i="13"/>
  <c r="C16" i="13"/>
  <c r="AA7" i="14"/>
  <c r="AA7" i="21" s="1"/>
  <c r="AA8" i="14"/>
  <c r="AA8" i="21" s="1"/>
  <c r="AA9" i="14"/>
  <c r="AA9" i="21" s="1"/>
  <c r="AA10" i="14"/>
  <c r="AA10" i="21" s="1"/>
  <c r="AA11" i="14"/>
  <c r="AA11" i="21" s="1"/>
  <c r="AA12" i="14"/>
  <c r="AA12" i="21" s="1"/>
  <c r="AA13" i="14"/>
  <c r="AA13" i="21" s="1"/>
  <c r="AA14" i="14"/>
  <c r="AA14" i="21" s="1"/>
  <c r="AA15" i="14"/>
  <c r="AA15" i="21" s="1"/>
  <c r="AA16" i="14"/>
  <c r="AA16" i="21" s="1"/>
  <c r="AA17" i="14"/>
  <c r="AA17" i="21" s="1"/>
  <c r="AA18" i="14"/>
  <c r="AA18" i="21" s="1"/>
  <c r="AA19" i="14"/>
  <c r="AA19" i="21" s="1"/>
  <c r="AA20" i="14"/>
  <c r="AA20" i="21" s="1"/>
  <c r="AA21" i="14"/>
  <c r="AA21" i="21" s="1"/>
  <c r="AA22" i="14"/>
  <c r="AA22" i="21" s="1"/>
  <c r="AA23" i="14"/>
  <c r="AA23" i="21" s="1"/>
  <c r="AA24" i="14"/>
  <c r="AA24" i="21" s="1"/>
  <c r="AA25" i="14"/>
  <c r="AA25" i="21" s="1"/>
  <c r="AA26" i="14"/>
  <c r="AA26" i="21" s="1"/>
  <c r="AA27" i="14"/>
  <c r="AA27" i="21" s="1"/>
  <c r="AA28" i="14"/>
  <c r="AA28" i="21" s="1"/>
  <c r="AA29" i="14"/>
  <c r="AA29" i="21" s="1"/>
  <c r="AA30" i="14"/>
  <c r="AA30" i="21" s="1"/>
  <c r="AA31" i="14"/>
  <c r="AA31" i="21" s="1"/>
  <c r="AA32" i="14"/>
  <c r="AA32" i="21" s="1"/>
  <c r="AA33" i="14"/>
  <c r="AA33" i="21" s="1"/>
  <c r="AA34" i="14"/>
  <c r="AA34" i="21" s="1"/>
  <c r="AA35" i="14"/>
  <c r="AA35" i="21" s="1"/>
  <c r="AA36" i="14"/>
  <c r="AA36" i="21" s="1"/>
  <c r="AA37" i="14"/>
  <c r="AA37" i="21" s="1"/>
  <c r="AA38" i="14"/>
  <c r="AA38" i="21" s="1"/>
  <c r="AA39" i="14"/>
  <c r="AA39" i="21" s="1"/>
  <c r="AA40" i="14"/>
  <c r="AA40" i="21" s="1"/>
  <c r="AA41" i="14"/>
  <c r="AA41" i="21" s="1"/>
  <c r="AA42" i="14"/>
  <c r="AA42" i="21" s="1"/>
  <c r="AA44" i="14"/>
  <c r="AA44" i="21" s="1"/>
  <c r="AE44" i="14"/>
  <c r="AE44" i="21" s="1"/>
  <c r="AA45" i="14"/>
  <c r="AA45" i="21" s="1"/>
  <c r="AA46" i="14"/>
  <c r="AA46" i="21" s="1"/>
  <c r="AE46" i="14"/>
  <c r="AE46" i="21" s="1"/>
  <c r="AA47" i="14"/>
  <c r="AA47" i="21" s="1"/>
  <c r="AJ31" i="14"/>
  <c r="AJ31" i="21" s="1"/>
  <c r="X32" i="14"/>
  <c r="X32" i="21" s="1"/>
  <c r="AJ32" i="14"/>
  <c r="AJ32" i="21" s="1"/>
  <c r="X33" i="14"/>
  <c r="X33" i="21" s="1"/>
  <c r="AB33" i="14"/>
  <c r="AB33" i="21" s="1"/>
  <c r="AJ33" i="14"/>
  <c r="AJ33" i="21" s="1"/>
  <c r="X34" i="14"/>
  <c r="X34" i="21" s="1"/>
  <c r="AJ34" i="14"/>
  <c r="AJ34" i="21" s="1"/>
  <c r="X35" i="14"/>
  <c r="X35" i="21" s="1"/>
  <c r="AJ35" i="14"/>
  <c r="AJ35" i="21" s="1"/>
  <c r="X36" i="14"/>
  <c r="X36" i="21" s="1"/>
  <c r="AJ36" i="14"/>
  <c r="AJ36" i="21" s="1"/>
  <c r="X37" i="14"/>
  <c r="X37" i="21" s="1"/>
  <c r="AB37" i="14"/>
  <c r="AB37" i="21" s="1"/>
  <c r="AJ37" i="14"/>
  <c r="AJ37" i="21" s="1"/>
  <c r="X38" i="14"/>
  <c r="X38" i="21" s="1"/>
  <c r="AJ38" i="14"/>
  <c r="AJ38" i="21" s="1"/>
  <c r="X39" i="14"/>
  <c r="X39" i="21" s="1"/>
  <c r="AJ39" i="14"/>
  <c r="AJ39" i="21" s="1"/>
  <c r="X40" i="14"/>
  <c r="X40" i="21" s="1"/>
  <c r="AJ40" i="14"/>
  <c r="AJ40" i="21" s="1"/>
  <c r="X41" i="14"/>
  <c r="X41" i="21" s="1"/>
  <c r="AB41" i="14"/>
  <c r="AB41" i="21" s="1"/>
  <c r="AJ41" i="14"/>
  <c r="AJ41" i="21" s="1"/>
  <c r="X42" i="14"/>
  <c r="X42" i="21" s="1"/>
  <c r="AJ42" i="14"/>
  <c r="AJ42" i="21" s="1"/>
  <c r="X43" i="14"/>
  <c r="X43" i="21" s="1"/>
  <c r="AJ43" i="14"/>
  <c r="AJ43" i="21" s="1"/>
  <c r="X44" i="14"/>
  <c r="X44" i="21" s="1"/>
  <c r="AJ44" i="14"/>
  <c r="AJ44" i="21" s="1"/>
  <c r="X45" i="14"/>
  <c r="X45" i="21" s="1"/>
  <c r="AB45" i="14"/>
  <c r="AB45" i="21" s="1"/>
  <c r="AJ45" i="14"/>
  <c r="AJ45" i="21" s="1"/>
  <c r="X46" i="14"/>
  <c r="X46" i="21" s="1"/>
  <c r="AJ46" i="14"/>
  <c r="AJ46" i="21" s="1"/>
  <c r="X47" i="14"/>
  <c r="X47" i="21" s="1"/>
  <c r="AJ47" i="14"/>
  <c r="AJ47" i="21" s="1"/>
  <c r="X48" i="14"/>
  <c r="X48" i="21" s="1"/>
  <c r="AJ48" i="14"/>
  <c r="AJ48" i="21" s="1"/>
  <c r="X49" i="14"/>
  <c r="X49" i="21" s="1"/>
  <c r="AB49" i="14"/>
  <c r="AB49" i="21" s="1"/>
  <c r="AJ49" i="14"/>
  <c r="AJ49" i="21" s="1"/>
  <c r="X51" i="14"/>
  <c r="X52" i="14"/>
  <c r="X52" i="21" s="1"/>
  <c r="AJ52" i="14"/>
  <c r="AJ52" i="21" s="1"/>
  <c r="X53" i="14"/>
  <c r="X53" i="21" s="1"/>
  <c r="AJ53" i="14"/>
  <c r="AJ53" i="21" s="1"/>
  <c r="X54" i="14"/>
  <c r="X54" i="21" s="1"/>
  <c r="AJ54" i="14"/>
  <c r="AJ54" i="21" s="1"/>
  <c r="X55" i="14"/>
  <c r="X55" i="21" s="1"/>
  <c r="AB55" i="14"/>
  <c r="AB55" i="21" s="1"/>
  <c r="AJ55" i="14"/>
  <c r="AJ55" i="21" s="1"/>
  <c r="X56" i="14"/>
  <c r="X56" i="21" s="1"/>
  <c r="AJ56" i="14"/>
  <c r="AJ56" i="21" s="1"/>
  <c r="X57" i="14"/>
  <c r="X57" i="21" s="1"/>
  <c r="AJ57" i="14"/>
  <c r="AJ57" i="21" s="1"/>
  <c r="V60" i="14"/>
  <c r="V60" i="21" s="1"/>
  <c r="AD60" i="14"/>
  <c r="AD60" i="21" s="1"/>
  <c r="V63" i="14"/>
  <c r="V63" i="21" s="1"/>
  <c r="AD64" i="14"/>
  <c r="AD64" i="21" s="1"/>
  <c r="Y8" i="14"/>
  <c r="Y8" i="21" s="1"/>
  <c r="AG8" i="14"/>
  <c r="AG8" i="21" s="1"/>
  <c r="Y9" i="14"/>
  <c r="Y9" i="21" s="1"/>
  <c r="AG9" i="14"/>
  <c r="AG9" i="21" s="1"/>
  <c r="Y10" i="14"/>
  <c r="Y10" i="21" s="1"/>
  <c r="AG10" i="14"/>
  <c r="AG10" i="21" s="1"/>
  <c r="Y11" i="14"/>
  <c r="Y11" i="21" s="1"/>
  <c r="AG11" i="14"/>
  <c r="AG11" i="21" s="1"/>
  <c r="Y12" i="14"/>
  <c r="Y12" i="21" s="1"/>
  <c r="AG12" i="14"/>
  <c r="AG12" i="21" s="1"/>
  <c r="Y13" i="14"/>
  <c r="Y13" i="21" s="1"/>
  <c r="AG13" i="14"/>
  <c r="AG13" i="21" s="1"/>
  <c r="Y14" i="14"/>
  <c r="Y14" i="21" s="1"/>
  <c r="AG14" i="14"/>
  <c r="AG14" i="21" s="1"/>
  <c r="Y15" i="14"/>
  <c r="Y15" i="21" s="1"/>
  <c r="AG15" i="14"/>
  <c r="AG15" i="21" s="1"/>
  <c r="Y16" i="14"/>
  <c r="Y16" i="21" s="1"/>
  <c r="AG16" i="14"/>
  <c r="AG16" i="21" s="1"/>
  <c r="Y17" i="14"/>
  <c r="Y17" i="21" s="1"/>
  <c r="AG17" i="14"/>
  <c r="AG17" i="21" s="1"/>
  <c r="Y18" i="14"/>
  <c r="Y18" i="21" s="1"/>
  <c r="AG18" i="14"/>
  <c r="AG18" i="21" s="1"/>
  <c r="Y19" i="14"/>
  <c r="Y19" i="21" s="1"/>
  <c r="AG19" i="14"/>
  <c r="AG19" i="21" s="1"/>
  <c r="Y20" i="14"/>
  <c r="Y20" i="21" s="1"/>
  <c r="AG20" i="14"/>
  <c r="AG20" i="21" s="1"/>
  <c r="Y21" i="14"/>
  <c r="Y21" i="21" s="1"/>
  <c r="AG21" i="14"/>
  <c r="AG21" i="21" s="1"/>
  <c r="Y22" i="14"/>
  <c r="Y22" i="21" s="1"/>
  <c r="AG22" i="14"/>
  <c r="AG22" i="21" s="1"/>
  <c r="Y23" i="14"/>
  <c r="Y23" i="21" s="1"/>
  <c r="AG23" i="14"/>
  <c r="AG23" i="21" s="1"/>
  <c r="Y24" i="14"/>
  <c r="Y24" i="21" s="1"/>
  <c r="AG24" i="14"/>
  <c r="AG24" i="21" s="1"/>
  <c r="Y25" i="14"/>
  <c r="Y25" i="21" s="1"/>
  <c r="AG25" i="14"/>
  <c r="AG25" i="21" s="1"/>
  <c r="Y26" i="14"/>
  <c r="Y26" i="21" s="1"/>
  <c r="AG26" i="14"/>
  <c r="AG26" i="21" s="1"/>
  <c r="Y27" i="14"/>
  <c r="Y27" i="21" s="1"/>
  <c r="AG27" i="14"/>
  <c r="AG27" i="21" s="1"/>
  <c r="Y28" i="14"/>
  <c r="Y28" i="21" s="1"/>
  <c r="AG28" i="14"/>
  <c r="AG28" i="21" s="1"/>
  <c r="Y29" i="14"/>
  <c r="Y29" i="21" s="1"/>
  <c r="AG29" i="14"/>
  <c r="AG29" i="21" s="1"/>
  <c r="Y30" i="14"/>
  <c r="Y30" i="21" s="1"/>
  <c r="AG30" i="14"/>
  <c r="AG30" i="21" s="1"/>
  <c r="Y31" i="14"/>
  <c r="Y31" i="21" s="1"/>
  <c r="AG31" i="14"/>
  <c r="AG31" i="21" s="1"/>
  <c r="Y32" i="14"/>
  <c r="Y32" i="21" s="1"/>
  <c r="AG32" i="14"/>
  <c r="AG32" i="21" s="1"/>
  <c r="Y33" i="14"/>
  <c r="Y33" i="21" s="1"/>
  <c r="AG33" i="14"/>
  <c r="AG33" i="21" s="1"/>
  <c r="Y34" i="14"/>
  <c r="Y34" i="21" s="1"/>
  <c r="AG34" i="14"/>
  <c r="AG34" i="21" s="1"/>
  <c r="Y35" i="14"/>
  <c r="Y35" i="21" s="1"/>
  <c r="AG35" i="14"/>
  <c r="AG35" i="21" s="1"/>
  <c r="Y36" i="14"/>
  <c r="Y36" i="21" s="1"/>
  <c r="AG36" i="14"/>
  <c r="AG36" i="21" s="1"/>
  <c r="Y37" i="14"/>
  <c r="Y37" i="21" s="1"/>
  <c r="AG37" i="14"/>
  <c r="AG37" i="21" s="1"/>
  <c r="Y38" i="14"/>
  <c r="Y38" i="21" s="1"/>
  <c r="AG38" i="14"/>
  <c r="AG38" i="21" s="1"/>
  <c r="Y39" i="14"/>
  <c r="Y39" i="21" s="1"/>
  <c r="AG39" i="14"/>
  <c r="AG39" i="21" s="1"/>
  <c r="Y40" i="14"/>
  <c r="Y40" i="21" s="1"/>
  <c r="AG40" i="14"/>
  <c r="AG40" i="21" s="1"/>
  <c r="Y41" i="14"/>
  <c r="Y41" i="21" s="1"/>
  <c r="AG41" i="14"/>
  <c r="AG41" i="21" s="1"/>
  <c r="Y42" i="14"/>
  <c r="Y42" i="21" s="1"/>
  <c r="AG42" i="14"/>
  <c r="AG42" i="21" s="1"/>
  <c r="Y43" i="14"/>
  <c r="Y43" i="21" s="1"/>
  <c r="AG43" i="14"/>
  <c r="AG43" i="21" s="1"/>
  <c r="Y44" i="14"/>
  <c r="Y44" i="21" s="1"/>
  <c r="AG44" i="14"/>
  <c r="AG44" i="21" s="1"/>
  <c r="Y45" i="14"/>
  <c r="Y45" i="21" s="1"/>
  <c r="AG45" i="14"/>
  <c r="AG45" i="21" s="1"/>
  <c r="Y46" i="14"/>
  <c r="Y46" i="21" s="1"/>
  <c r="AG46" i="14"/>
  <c r="AG46" i="21" s="1"/>
  <c r="Y47" i="14"/>
  <c r="Y47" i="21" s="1"/>
  <c r="AG47" i="14"/>
  <c r="AG47" i="21" s="1"/>
  <c r="Y48" i="14"/>
  <c r="Y48" i="21" s="1"/>
  <c r="AG48" i="14"/>
  <c r="AG48" i="21" s="1"/>
  <c r="Y49" i="14"/>
  <c r="Y49" i="21" s="1"/>
  <c r="AG49" i="14"/>
  <c r="AG49" i="21" s="1"/>
  <c r="AG51" i="14"/>
  <c r="AG52" i="14"/>
  <c r="AG52" i="21" s="1"/>
  <c r="Y53" i="14"/>
  <c r="Y53" i="21" s="1"/>
  <c r="AG53" i="14"/>
  <c r="AG53" i="21" s="1"/>
  <c r="Y54" i="14"/>
  <c r="Y54" i="21" s="1"/>
  <c r="AG54" i="14"/>
  <c r="AG54" i="21" s="1"/>
  <c r="Y55" i="14"/>
  <c r="Y55" i="21" s="1"/>
  <c r="AG55" i="14"/>
  <c r="AG55" i="21" s="1"/>
  <c r="Y56" i="14"/>
  <c r="Y56" i="21" s="1"/>
  <c r="AG56" i="14"/>
  <c r="AG56" i="21" s="1"/>
  <c r="Y57" i="14"/>
  <c r="Y57" i="21" s="1"/>
  <c r="AG57" i="14"/>
  <c r="AG57" i="21" s="1"/>
  <c r="AA60" i="14"/>
  <c r="AA60" i="21" s="1"/>
  <c r="AA61" i="14"/>
  <c r="AA61" i="21" s="1"/>
  <c r="AA64" i="14"/>
  <c r="AA64" i="21" s="1"/>
  <c r="AD7" i="14"/>
  <c r="AD7" i="21" s="1"/>
  <c r="V8" i="14"/>
  <c r="V8" i="21" s="1"/>
  <c r="AD8" i="14"/>
  <c r="AD8" i="21" s="1"/>
  <c r="V9" i="14"/>
  <c r="V9" i="21" s="1"/>
  <c r="AD9" i="14"/>
  <c r="AD9" i="21" s="1"/>
  <c r="AH9" i="14"/>
  <c r="AH9" i="21" s="1"/>
  <c r="V10" i="14"/>
  <c r="V10" i="21" s="1"/>
  <c r="AD10" i="14"/>
  <c r="AD10" i="21" s="1"/>
  <c r="V11" i="14"/>
  <c r="V11" i="21" s="1"/>
  <c r="AD11" i="14"/>
  <c r="AD11" i="21" s="1"/>
  <c r="AH11" i="14"/>
  <c r="AH11" i="21" s="1"/>
  <c r="V12" i="14"/>
  <c r="V12" i="21" s="1"/>
  <c r="AD12" i="14"/>
  <c r="AD12" i="21" s="1"/>
  <c r="V13" i="14"/>
  <c r="V13" i="21" s="1"/>
  <c r="AD13" i="14"/>
  <c r="AD13" i="21" s="1"/>
  <c r="AH13" i="14"/>
  <c r="AH13" i="21" s="1"/>
  <c r="V14" i="14"/>
  <c r="V14" i="21" s="1"/>
  <c r="AD14" i="14"/>
  <c r="AD14" i="21" s="1"/>
  <c r="V15" i="14"/>
  <c r="V15" i="21" s="1"/>
  <c r="AD15" i="14"/>
  <c r="AD15" i="21" s="1"/>
  <c r="AH15" i="14"/>
  <c r="AH15" i="21" s="1"/>
  <c r="V16" i="14"/>
  <c r="V16" i="21" s="1"/>
  <c r="AD16" i="14"/>
  <c r="AD16" i="21" s="1"/>
  <c r="V17" i="14"/>
  <c r="V17" i="21" s="1"/>
  <c r="AD17" i="14"/>
  <c r="AD17" i="21" s="1"/>
  <c r="AH17" i="14"/>
  <c r="AH17" i="21" s="1"/>
  <c r="V18" i="14"/>
  <c r="V18" i="21" s="1"/>
  <c r="AD18" i="14"/>
  <c r="AD18" i="21" s="1"/>
  <c r="V19" i="14"/>
  <c r="V19" i="21" s="1"/>
  <c r="AD19" i="14"/>
  <c r="AD19" i="21" s="1"/>
  <c r="AH19" i="14"/>
  <c r="AH19" i="21" s="1"/>
  <c r="V20" i="14"/>
  <c r="V20" i="21" s="1"/>
  <c r="AD20" i="14"/>
  <c r="AD20" i="21" s="1"/>
  <c r="V21" i="14"/>
  <c r="V21" i="21" s="1"/>
  <c r="AD21" i="14"/>
  <c r="AD21" i="21" s="1"/>
  <c r="AH21" i="14"/>
  <c r="AH21" i="21" s="1"/>
  <c r="V22" i="14"/>
  <c r="V22" i="21" s="1"/>
  <c r="AD22" i="14"/>
  <c r="AD22" i="21" s="1"/>
  <c r="V23" i="14"/>
  <c r="V23" i="21" s="1"/>
  <c r="AD23" i="14"/>
  <c r="AD23" i="21" s="1"/>
  <c r="AH23" i="14"/>
  <c r="AH23" i="21" s="1"/>
  <c r="V24" i="14"/>
  <c r="V24" i="21" s="1"/>
  <c r="AD24" i="14"/>
  <c r="AD24" i="21" s="1"/>
  <c r="V25" i="14"/>
  <c r="V25" i="21" s="1"/>
  <c r="AD25" i="14"/>
  <c r="AD25" i="21" s="1"/>
  <c r="AH25" i="14"/>
  <c r="AH25" i="21" s="1"/>
  <c r="V26" i="14"/>
  <c r="V26" i="21" s="1"/>
  <c r="AD26" i="14"/>
  <c r="AD26" i="21" s="1"/>
  <c r="V27" i="14"/>
  <c r="V27" i="21" s="1"/>
  <c r="AD27" i="14"/>
  <c r="AD27" i="21" s="1"/>
  <c r="AH27" i="14"/>
  <c r="AH27" i="21" s="1"/>
  <c r="V28" i="14"/>
  <c r="V28" i="21" s="1"/>
  <c r="AD28" i="14"/>
  <c r="AD28" i="21" s="1"/>
  <c r="V29" i="14"/>
  <c r="V29" i="21" s="1"/>
  <c r="AD29" i="14"/>
  <c r="AD29" i="21" s="1"/>
  <c r="V30" i="14"/>
  <c r="V30" i="21" s="1"/>
  <c r="AD30" i="14"/>
  <c r="AD30" i="21" s="1"/>
  <c r="AH30" i="14"/>
  <c r="AH30" i="21" s="1"/>
  <c r="V31" i="14"/>
  <c r="V31" i="21" s="1"/>
  <c r="AD31" i="14"/>
  <c r="AD31" i="21" s="1"/>
  <c r="V32" i="14"/>
  <c r="V32" i="21" s="1"/>
  <c r="AD32" i="14"/>
  <c r="AD32" i="21" s="1"/>
  <c r="AH32" i="14"/>
  <c r="AH32" i="21" s="1"/>
  <c r="V33" i="14"/>
  <c r="V33" i="21" s="1"/>
  <c r="AD33" i="14"/>
  <c r="AD33" i="21" s="1"/>
  <c r="V34" i="14"/>
  <c r="V34" i="21" s="1"/>
  <c r="AD34" i="14"/>
  <c r="AD34" i="21" s="1"/>
  <c r="AH34" i="14"/>
  <c r="AH34" i="21" s="1"/>
  <c r="V35" i="14"/>
  <c r="V35" i="21" s="1"/>
  <c r="AD35" i="14"/>
  <c r="AD35" i="21" s="1"/>
  <c r="V36" i="14"/>
  <c r="V36" i="21" s="1"/>
  <c r="AD36" i="14"/>
  <c r="AD36" i="21" s="1"/>
  <c r="AH36" i="14"/>
  <c r="AH36" i="21" s="1"/>
  <c r="V37" i="14"/>
  <c r="V37" i="21" s="1"/>
  <c r="AD37" i="14"/>
  <c r="AD37" i="21" s="1"/>
  <c r="V38" i="14"/>
  <c r="V38" i="21" s="1"/>
  <c r="AD38" i="14"/>
  <c r="AD38" i="21" s="1"/>
  <c r="AH38" i="14"/>
  <c r="AH38" i="21" s="1"/>
  <c r="V39" i="14"/>
  <c r="V39" i="21" s="1"/>
  <c r="AD39" i="14"/>
  <c r="AD39" i="21" s="1"/>
  <c r="V40" i="14"/>
  <c r="V40" i="21" s="1"/>
  <c r="AD40" i="14"/>
  <c r="AD40" i="21" s="1"/>
  <c r="AH40" i="14"/>
  <c r="AH40" i="21" s="1"/>
  <c r="V41" i="14"/>
  <c r="V41" i="21" s="1"/>
  <c r="AD41" i="14"/>
  <c r="AD41" i="21" s="1"/>
  <c r="V42" i="14"/>
  <c r="V42" i="21" s="1"/>
  <c r="AD42" i="14"/>
  <c r="AD42" i="21" s="1"/>
  <c r="AH42" i="14"/>
  <c r="AH42" i="21" s="1"/>
  <c r="V43" i="14"/>
  <c r="V43" i="21" s="1"/>
  <c r="AD43" i="14"/>
  <c r="AD43" i="21" s="1"/>
  <c r="V44" i="14"/>
  <c r="V44" i="21" s="1"/>
  <c r="AD44" i="14"/>
  <c r="AD44" i="21" s="1"/>
  <c r="AH44" i="14"/>
  <c r="AH44" i="21" s="1"/>
  <c r="V45" i="14"/>
  <c r="V45" i="21" s="1"/>
  <c r="AD45" i="14"/>
  <c r="AD45" i="21" s="1"/>
  <c r="V46" i="14"/>
  <c r="V46" i="21" s="1"/>
  <c r="AD46" i="14"/>
  <c r="AD46" i="21" s="1"/>
  <c r="AH46" i="14"/>
  <c r="AH46" i="21" s="1"/>
  <c r="V47" i="14"/>
  <c r="V47" i="21" s="1"/>
  <c r="AD47" i="14"/>
  <c r="AD47" i="21" s="1"/>
  <c r="V48" i="14"/>
  <c r="V48" i="21" s="1"/>
  <c r="AD48" i="14"/>
  <c r="AD48" i="21" s="1"/>
  <c r="AH48" i="14"/>
  <c r="AH48" i="21" s="1"/>
  <c r="V49" i="14"/>
  <c r="V49" i="21" s="1"/>
  <c r="AD49" i="14"/>
  <c r="AD49" i="21" s="1"/>
  <c r="AD52" i="14"/>
  <c r="AD52" i="21" s="1"/>
  <c r="V53" i="14"/>
  <c r="V53" i="21" s="1"/>
  <c r="AD53" i="14"/>
  <c r="AD53" i="21" s="1"/>
  <c r="V54" i="14"/>
  <c r="V54" i="21" s="1"/>
  <c r="AD54" i="14"/>
  <c r="AD54" i="21" s="1"/>
  <c r="AH54" i="14"/>
  <c r="AH54" i="21" s="1"/>
  <c r="V55" i="14"/>
  <c r="V55" i="21" s="1"/>
  <c r="AD55" i="14"/>
  <c r="AD55" i="21" s="1"/>
  <c r="V56" i="14"/>
  <c r="V56" i="21" s="1"/>
  <c r="AD56" i="14"/>
  <c r="AD56" i="21" s="1"/>
  <c r="AH56" i="14"/>
  <c r="AH56" i="21" s="1"/>
  <c r="V57" i="14"/>
  <c r="V57" i="21" s="1"/>
  <c r="AD57" i="14"/>
  <c r="AD57" i="21" s="1"/>
  <c r="X60" i="14"/>
  <c r="X60" i="21" s="1"/>
  <c r="AJ60" i="14"/>
  <c r="AJ60" i="21" s="1"/>
  <c r="AA48" i="14"/>
  <c r="AA48" i="21" s="1"/>
  <c r="AE48" i="14"/>
  <c r="AE48" i="21" s="1"/>
  <c r="AA49" i="14"/>
  <c r="AA49" i="21" s="1"/>
  <c r="AE49" i="14"/>
  <c r="AE49" i="21" s="1"/>
  <c r="AA51" i="14"/>
  <c r="AA52" i="14"/>
  <c r="AA52" i="21" s="1"/>
  <c r="AA53" i="14"/>
  <c r="AA53" i="21" s="1"/>
  <c r="AE53" i="14"/>
  <c r="AE53" i="21" s="1"/>
  <c r="AA54" i="14"/>
  <c r="AA54" i="21" s="1"/>
  <c r="AE54" i="14"/>
  <c r="AE54" i="21" s="1"/>
  <c r="AA55" i="14"/>
  <c r="AA55" i="21" s="1"/>
  <c r="AE55" i="14"/>
  <c r="AE55" i="21" s="1"/>
  <c r="AA56" i="14"/>
  <c r="AA56" i="21" s="1"/>
  <c r="AE56" i="14"/>
  <c r="AE56" i="21" s="1"/>
  <c r="AA57" i="14"/>
  <c r="AA57" i="21" s="1"/>
  <c r="AE57" i="14"/>
  <c r="AE57" i="21" s="1"/>
  <c r="Y62" i="14"/>
  <c r="Y62" i="21" s="1"/>
  <c r="AG62" i="14"/>
  <c r="AG62" i="21" s="1"/>
  <c r="Y64" i="14"/>
  <c r="Y64" i="21" s="1"/>
  <c r="AG64" i="14"/>
  <c r="AG64" i="21" s="1"/>
  <c r="I17" i="20"/>
  <c r="H17" i="20"/>
  <c r="J17" i="20"/>
  <c r="K17" i="20"/>
  <c r="E55" i="1"/>
  <c r="E69" i="1" s="1"/>
  <c r="E61" i="1"/>
  <c r="J15" i="20"/>
  <c r="J16" i="20" s="1"/>
  <c r="C61" i="1"/>
  <c r="F55" i="1"/>
  <c r="F69" i="1" s="1"/>
  <c r="F61" i="1"/>
  <c r="G55" i="1"/>
  <c r="G69" i="1" s="1"/>
  <c r="G61" i="1"/>
  <c r="C12" i="1"/>
  <c r="G17" i="20" s="1"/>
  <c r="D50" i="1"/>
  <c r="D62" i="1" s="1"/>
  <c r="D55" i="1"/>
  <c r="D61" i="1"/>
  <c r="I15" i="20"/>
  <c r="I16" i="20" s="1"/>
  <c r="AJ51" i="14"/>
  <c r="X73" i="2"/>
  <c r="AD51" i="14"/>
  <c r="C55" i="1"/>
  <c r="C62" i="1"/>
  <c r="Z62" i="16"/>
  <c r="AI63" i="16"/>
  <c r="V62" i="14"/>
  <c r="Z62" i="14"/>
  <c r="AD62" i="14"/>
  <c r="AA63" i="14"/>
  <c r="AI63" i="14"/>
  <c r="AF64" i="14"/>
  <c r="AF64" i="16" s="1"/>
  <c r="AJ64" i="14"/>
  <c r="Y62" i="16"/>
  <c r="AC62" i="16"/>
  <c r="AC64" i="16"/>
  <c r="W62" i="14"/>
  <c r="W62" i="16" s="1"/>
  <c r="AA62" i="14"/>
  <c r="AI62" i="14"/>
  <c r="AI62" i="16" s="1"/>
  <c r="AF63" i="14"/>
  <c r="AF63" i="16" s="1"/>
  <c r="AJ63" i="14"/>
  <c r="AJ63" i="21" s="1"/>
  <c r="Z64" i="16"/>
  <c r="X62" i="14"/>
  <c r="AF62" i="14"/>
  <c r="AF62" i="16" s="1"/>
  <c r="AJ62" i="14"/>
  <c r="Y63" i="14"/>
  <c r="Y63" i="21" s="1"/>
  <c r="AC63" i="14"/>
  <c r="AC63" i="16" s="1"/>
  <c r="AG63" i="14"/>
  <c r="AI64" i="16"/>
  <c r="Z63" i="14"/>
  <c r="Z63" i="16" s="1"/>
  <c r="AD63" i="14"/>
  <c r="AD63" i="21" s="1"/>
  <c r="X63" i="14"/>
  <c r="V64" i="14"/>
  <c r="V63" i="16"/>
  <c r="W64" i="14"/>
  <c r="W64" i="16" s="1"/>
  <c r="W63" i="16"/>
  <c r="X64" i="14"/>
  <c r="W59" i="14"/>
  <c r="W59" i="16" s="1"/>
  <c r="AA59" i="14"/>
  <c r="AA59" i="21" s="1"/>
  <c r="AE59" i="14"/>
  <c r="AI59" i="14"/>
  <c r="AI59" i="16" s="1"/>
  <c r="Y60" i="14"/>
  <c r="AC60" i="14"/>
  <c r="AC60" i="16" s="1"/>
  <c r="AG60" i="14"/>
  <c r="Z60" i="16"/>
  <c r="AD60" i="16"/>
  <c r="AI75" i="14"/>
  <c r="X59" i="14"/>
  <c r="AF59" i="14"/>
  <c r="AF59" i="16" s="1"/>
  <c r="AJ59" i="14"/>
  <c r="W60" i="16"/>
  <c r="AI60" i="16"/>
  <c r="AB75" i="2"/>
  <c r="Y59" i="14"/>
  <c r="AC59" i="14"/>
  <c r="AC75" i="14" s="1"/>
  <c r="AG59" i="14"/>
  <c r="AF60" i="16"/>
  <c r="V59" i="14"/>
  <c r="Z59" i="14"/>
  <c r="Z59" i="16" s="1"/>
  <c r="AD59" i="14"/>
  <c r="S75" i="2"/>
  <c r="T75" i="2"/>
  <c r="U75" i="2"/>
  <c r="AG73" i="2"/>
  <c r="AA73" i="2"/>
  <c r="W73" i="2"/>
  <c r="AC73" i="2"/>
  <c r="AI73" i="2"/>
  <c r="Z73" i="2"/>
  <c r="AF73" i="2"/>
  <c r="AH70" i="2"/>
  <c r="T70" i="2"/>
  <c r="U70" i="2"/>
  <c r="S70" i="2"/>
  <c r="Z70" i="2"/>
  <c r="W70" i="2"/>
  <c r="AE70" i="2"/>
  <c r="AI70" i="2"/>
  <c r="X70" i="2"/>
  <c r="AB70" i="2"/>
  <c r="AF70" i="2"/>
  <c r="AJ70" i="2"/>
  <c r="V70" i="2"/>
  <c r="AD70" i="2"/>
  <c r="AA70" i="2"/>
  <c r="Y70" i="2"/>
  <c r="AC70" i="2"/>
  <c r="AG70" i="2"/>
  <c r="AC72" i="2"/>
  <c r="AG72" i="2"/>
  <c r="V72" i="2"/>
  <c r="AD72" i="2"/>
  <c r="AH72" i="2"/>
  <c r="W72" i="2"/>
  <c r="AI72" i="2"/>
  <c r="X72" i="2"/>
  <c r="AJ72" i="2"/>
  <c r="Z43" i="14"/>
  <c r="AC69" i="2"/>
  <c r="AD69" i="2"/>
  <c r="X69" i="2"/>
  <c r="AJ69" i="2"/>
  <c r="AC57" i="14"/>
  <c r="S69" i="2"/>
  <c r="AF69" i="2"/>
  <c r="W43" i="14"/>
  <c r="W69" i="14" s="1"/>
  <c r="AA43" i="14"/>
  <c r="AI43" i="14"/>
  <c r="Y69" i="2"/>
  <c r="AG69" i="2"/>
  <c r="AE69" i="2"/>
  <c r="V69" i="2"/>
  <c r="AH69" i="2"/>
  <c r="S68" i="2"/>
  <c r="C31" i="13"/>
  <c r="AB68" i="2"/>
  <c r="Y68" i="2"/>
  <c r="AE7" i="14"/>
  <c r="AE7" i="21" s="1"/>
  <c r="V7" i="14"/>
  <c r="AH7" i="14"/>
  <c r="AH7" i="21" s="1"/>
  <c r="B68" i="13"/>
  <c r="B66" i="13"/>
  <c r="V68" i="2"/>
  <c r="Z68" i="2"/>
  <c r="AD68" i="2"/>
  <c r="AH68" i="2"/>
  <c r="X7" i="14"/>
  <c r="AB7" i="14"/>
  <c r="AF7" i="14"/>
  <c r="AF7" i="21" s="1"/>
  <c r="AJ7" i="14"/>
  <c r="W68" i="2"/>
  <c r="AA68" i="2"/>
  <c r="AE68" i="2"/>
  <c r="AI68" i="2"/>
  <c r="Y7" i="14"/>
  <c r="AC7" i="14"/>
  <c r="AG7" i="14"/>
  <c r="AA75" i="2"/>
  <c r="AD61" i="14"/>
  <c r="AD61" i="16" s="1"/>
  <c r="AD75" i="2"/>
  <c r="AG61" i="14"/>
  <c r="AG75" i="2"/>
  <c r="X61" i="14"/>
  <c r="X61" i="21" s="1"/>
  <c r="AJ61" i="14"/>
  <c r="X75" i="2"/>
  <c r="AJ75" i="2"/>
  <c r="W75" i="14"/>
  <c r="Z75" i="2"/>
  <c r="AF75" i="2"/>
  <c r="Z61" i="14"/>
  <c r="Z75" i="14" s="1"/>
  <c r="AF61" i="14"/>
  <c r="AF75" i="14" s="1"/>
  <c r="W61" i="16"/>
  <c r="AC61" i="16"/>
  <c r="AI61" i="16"/>
  <c r="W75" i="2"/>
  <c r="AC75" i="2"/>
  <c r="AI75" i="2"/>
  <c r="Y75" i="2"/>
  <c r="V75" i="2"/>
  <c r="AH75" i="2"/>
  <c r="Y61" i="14"/>
  <c r="AE75" i="2"/>
  <c r="V61" i="14"/>
  <c r="V61" i="21" s="1"/>
  <c r="AH61" i="14"/>
  <c r="T72" i="2"/>
  <c r="Z72" i="2"/>
  <c r="AF72" i="2"/>
  <c r="AA50" i="14"/>
  <c r="AA50" i="21" s="1"/>
  <c r="AG50" i="14"/>
  <c r="AG50" i="21" s="1"/>
  <c r="U72" i="2"/>
  <c r="AA72" i="2"/>
  <c r="W50" i="14"/>
  <c r="W50" i="21" s="1"/>
  <c r="AC50" i="14"/>
  <c r="AC50" i="21" s="1"/>
  <c r="AI50" i="14"/>
  <c r="AI50" i="21" s="1"/>
  <c r="X50" i="14"/>
  <c r="X50" i="21" s="1"/>
  <c r="AD50" i="14"/>
  <c r="AD50" i="21" s="1"/>
  <c r="AJ50" i="14"/>
  <c r="AJ50" i="21" s="1"/>
  <c r="S72" i="2"/>
  <c r="AE72" i="2"/>
  <c r="AB50" i="14"/>
  <c r="AB50" i="21" s="1"/>
  <c r="AB52" i="14"/>
  <c r="Y50" i="14"/>
  <c r="Y50" i="21" s="1"/>
  <c r="Y51" i="14"/>
  <c r="Y52" i="14"/>
  <c r="V50" i="14"/>
  <c r="V50" i="21" s="1"/>
  <c r="V51" i="14"/>
  <c r="V52" i="14"/>
  <c r="AB72" i="2"/>
  <c r="AE51" i="14"/>
  <c r="AB69" i="2"/>
  <c r="Y72" i="2"/>
  <c r="AB73" i="2"/>
  <c r="C88" i="1"/>
  <c r="G88" i="1"/>
  <c r="C87" i="1"/>
  <c r="D88" i="1"/>
  <c r="D87" i="1"/>
  <c r="AH60" i="14" l="1"/>
  <c r="AB57" i="14"/>
  <c r="AB57" i="21" s="1"/>
  <c r="AB53" i="14"/>
  <c r="AB53" i="21" s="1"/>
  <c r="AB47" i="14"/>
  <c r="AB47" i="21" s="1"/>
  <c r="AB43" i="14"/>
  <c r="AB43" i="21" s="1"/>
  <c r="AB39" i="14"/>
  <c r="AB39" i="21" s="1"/>
  <c r="AB35" i="14"/>
  <c r="AB35" i="21" s="1"/>
  <c r="AE47" i="14"/>
  <c r="AE47" i="21" s="1"/>
  <c r="AE45" i="14"/>
  <c r="AE45" i="21" s="1"/>
  <c r="AE43" i="14"/>
  <c r="AE43" i="21" s="1"/>
  <c r="AB30" i="14"/>
  <c r="AB30" i="21" s="1"/>
  <c r="AB19" i="14"/>
  <c r="AB19" i="21" s="1"/>
  <c r="AB23" i="14"/>
  <c r="AB23" i="21" s="1"/>
  <c r="AB8" i="14"/>
  <c r="AB8" i="21" s="1"/>
  <c r="AE50" i="14"/>
  <c r="AE50" i="21" s="1"/>
  <c r="AH51" i="14"/>
  <c r="AH51" i="21" s="1"/>
  <c r="AH73" i="21" s="1"/>
  <c r="AB51" i="14"/>
  <c r="AB61" i="14"/>
  <c r="AB61" i="16" s="1"/>
  <c r="AH28" i="14"/>
  <c r="AH59" i="14"/>
  <c r="AH59" i="21" s="1"/>
  <c r="AB62" i="14"/>
  <c r="AE62" i="14"/>
  <c r="AE62" i="21" s="1"/>
  <c r="AB64" i="14"/>
  <c r="AH62" i="14"/>
  <c r="AH62" i="21" s="1"/>
  <c r="AH57" i="14"/>
  <c r="AH57" i="21" s="1"/>
  <c r="AH53" i="14"/>
  <c r="AH53" i="21" s="1"/>
  <c r="AH49" i="14"/>
  <c r="AH49" i="21" s="1"/>
  <c r="AH45" i="14"/>
  <c r="AH45" i="21" s="1"/>
  <c r="AH41" i="14"/>
  <c r="AH41" i="21" s="1"/>
  <c r="AH37" i="14"/>
  <c r="AH37" i="21" s="1"/>
  <c r="AH33" i="14"/>
  <c r="AH33" i="21" s="1"/>
  <c r="AH29" i="14"/>
  <c r="AH29" i="21" s="1"/>
  <c r="AH26" i="14"/>
  <c r="AH26" i="21" s="1"/>
  <c r="AH22" i="14"/>
  <c r="AH22" i="21" s="1"/>
  <c r="AH18" i="14"/>
  <c r="AH18" i="21" s="1"/>
  <c r="AH14" i="14"/>
  <c r="AH14" i="21" s="1"/>
  <c r="AH10" i="14"/>
  <c r="AH10" i="21" s="1"/>
  <c r="AE61" i="14"/>
  <c r="AH64" i="14"/>
  <c r="AB54" i="14"/>
  <c r="AB54" i="21" s="1"/>
  <c r="AB48" i="14"/>
  <c r="AB48" i="21" s="1"/>
  <c r="AB44" i="14"/>
  <c r="AB44" i="21" s="1"/>
  <c r="AB40" i="14"/>
  <c r="AB40" i="21" s="1"/>
  <c r="AB36" i="14"/>
  <c r="AB36" i="21" s="1"/>
  <c r="AB32" i="14"/>
  <c r="AB32" i="21" s="1"/>
  <c r="AE42" i="14"/>
  <c r="AE42" i="21" s="1"/>
  <c r="AE40" i="14"/>
  <c r="AE40" i="21" s="1"/>
  <c r="AE38" i="14"/>
  <c r="AE38" i="21" s="1"/>
  <c r="AE36" i="14"/>
  <c r="AE36" i="21" s="1"/>
  <c r="AE34" i="14"/>
  <c r="AE34" i="21" s="1"/>
  <c r="AE32" i="14"/>
  <c r="AE32" i="21" s="1"/>
  <c r="AE30" i="14"/>
  <c r="AE30" i="21" s="1"/>
  <c r="AE28" i="14"/>
  <c r="AE28" i="21" s="1"/>
  <c r="AE26" i="14"/>
  <c r="AE26" i="21" s="1"/>
  <c r="AE70" i="21" s="1"/>
  <c r="AE24" i="14"/>
  <c r="AE24" i="21" s="1"/>
  <c r="AE22" i="14"/>
  <c r="AE22" i="21" s="1"/>
  <c r="AE20" i="14"/>
  <c r="AE20" i="21" s="1"/>
  <c r="AE18" i="14"/>
  <c r="AE18" i="21" s="1"/>
  <c r="AE16" i="14"/>
  <c r="AE16" i="21" s="1"/>
  <c r="AE14" i="14"/>
  <c r="AE14" i="21" s="1"/>
  <c r="AE12" i="14"/>
  <c r="AE12" i="21" s="1"/>
  <c r="AE10" i="14"/>
  <c r="AE10" i="21" s="1"/>
  <c r="AE8" i="14"/>
  <c r="AE8" i="21" s="1"/>
  <c r="AB31" i="14"/>
  <c r="AB31" i="21" s="1"/>
  <c r="AB72" i="21" s="1"/>
  <c r="AB22" i="14"/>
  <c r="AB22" i="21" s="1"/>
  <c r="AB16" i="14"/>
  <c r="AB16" i="21" s="1"/>
  <c r="AB11" i="14"/>
  <c r="AB11" i="21" s="1"/>
  <c r="AB28" i="14"/>
  <c r="AB28" i="21" s="1"/>
  <c r="AB13" i="14"/>
  <c r="AB13" i="21" s="1"/>
  <c r="AE52" i="14"/>
  <c r="AE52" i="21" s="1"/>
  <c r="AH52" i="14"/>
  <c r="AH50" i="14"/>
  <c r="AH50" i="21" s="1"/>
  <c r="M20" i="1" s="1"/>
  <c r="AB59" i="14"/>
  <c r="AH63" i="14"/>
  <c r="AH63" i="16" s="1"/>
  <c r="AB63" i="14"/>
  <c r="AE63" i="14"/>
  <c r="AE63" i="21" s="1"/>
  <c r="Y63" i="16"/>
  <c r="AB60" i="14"/>
  <c r="AB60" i="21" s="1"/>
  <c r="AH55" i="14"/>
  <c r="AH55" i="21" s="1"/>
  <c r="AH47" i="14"/>
  <c r="AH47" i="21" s="1"/>
  <c r="AH43" i="14"/>
  <c r="AH43" i="21" s="1"/>
  <c r="AH39" i="14"/>
  <c r="AH39" i="21" s="1"/>
  <c r="AH35" i="14"/>
  <c r="AH35" i="21" s="1"/>
  <c r="AH31" i="14"/>
  <c r="AH31" i="21" s="1"/>
  <c r="AH72" i="21" s="1"/>
  <c r="AH24" i="14"/>
  <c r="AH24" i="21" s="1"/>
  <c r="AH20" i="14"/>
  <c r="AH20" i="21" s="1"/>
  <c r="AH16" i="14"/>
  <c r="AH16" i="21" s="1"/>
  <c r="AH12" i="14"/>
  <c r="AH12" i="21" s="1"/>
  <c r="AH68" i="21" s="1"/>
  <c r="AE64" i="14"/>
  <c r="AE60" i="14"/>
  <c r="AB56" i="14"/>
  <c r="AB56" i="21" s="1"/>
  <c r="AB46" i="14"/>
  <c r="AB46" i="21" s="1"/>
  <c r="AB42" i="14"/>
  <c r="AB42" i="21" s="1"/>
  <c r="AB38" i="14"/>
  <c r="AB38" i="21" s="1"/>
  <c r="AB34" i="14"/>
  <c r="AB34" i="21" s="1"/>
  <c r="AE41" i="14"/>
  <c r="AE41" i="21" s="1"/>
  <c r="AE39" i="14"/>
  <c r="AE39" i="21" s="1"/>
  <c r="AE37" i="14"/>
  <c r="AE37" i="21" s="1"/>
  <c r="AE35" i="14"/>
  <c r="AE35" i="21" s="1"/>
  <c r="AE33" i="14"/>
  <c r="AE33" i="21" s="1"/>
  <c r="AE31" i="14"/>
  <c r="AE31" i="21" s="1"/>
  <c r="AE29" i="14"/>
  <c r="AE29" i="21" s="1"/>
  <c r="AE27" i="14"/>
  <c r="AE27" i="21" s="1"/>
  <c r="AE25" i="14"/>
  <c r="AE25" i="21" s="1"/>
  <c r="AE23" i="14"/>
  <c r="AE23" i="21" s="1"/>
  <c r="AE21" i="14"/>
  <c r="AE21" i="21" s="1"/>
  <c r="AE19" i="14"/>
  <c r="AE19" i="21" s="1"/>
  <c r="AE17" i="14"/>
  <c r="AE17" i="21" s="1"/>
  <c r="AE15" i="14"/>
  <c r="AE15" i="21" s="1"/>
  <c r="AE13" i="14"/>
  <c r="AE13" i="21" s="1"/>
  <c r="AE11" i="14"/>
  <c r="AE11" i="21" s="1"/>
  <c r="AE9" i="14"/>
  <c r="AE9" i="21" s="1"/>
  <c r="AB27" i="14"/>
  <c r="AB27" i="21" s="1"/>
  <c r="AB20" i="14"/>
  <c r="AB20" i="21" s="1"/>
  <c r="AB25" i="14"/>
  <c r="AB25" i="21" s="1"/>
  <c r="AB17" i="14"/>
  <c r="AB17" i="21" s="1"/>
  <c r="AB14" i="14"/>
  <c r="AB14" i="21" s="1"/>
  <c r="AB24" i="14"/>
  <c r="AB24" i="21" s="1"/>
  <c r="AB9" i="14"/>
  <c r="AB9" i="21" s="1"/>
  <c r="AJ60" i="16"/>
  <c r="AJ8" i="14"/>
  <c r="AJ8" i="21" s="1"/>
  <c r="AA60" i="16"/>
  <c r="AJ25" i="14"/>
  <c r="AJ25" i="21" s="1"/>
  <c r="AJ72" i="21" s="1"/>
  <c r="AA64" i="16"/>
  <c r="AG64" i="16"/>
  <c r="AJ17" i="14"/>
  <c r="AJ17" i="21" s="1"/>
  <c r="D14" i="13"/>
  <c r="D19" i="13" s="1"/>
  <c r="AC69" i="14"/>
  <c r="Z69" i="14"/>
  <c r="AG69" i="14"/>
  <c r="W51" i="21"/>
  <c r="W73" i="21" s="1"/>
  <c r="AF51" i="21"/>
  <c r="AF73" i="21" s="1"/>
  <c r="Z51" i="21"/>
  <c r="Z73" i="21" s="1"/>
  <c r="AI70" i="14"/>
  <c r="W70" i="14"/>
  <c r="AF70" i="14"/>
  <c r="AC70" i="14"/>
  <c r="AF69" i="14"/>
  <c r="AF72" i="14"/>
  <c r="AF70" i="21"/>
  <c r="T76" i="21"/>
  <c r="AI68" i="14"/>
  <c r="Z70" i="14"/>
  <c r="AC57" i="21"/>
  <c r="AC69" i="21" s="1"/>
  <c r="Z72" i="14"/>
  <c r="Z68" i="14"/>
  <c r="AC68" i="14"/>
  <c r="W68" i="14"/>
  <c r="AG70" i="14"/>
  <c r="AI51" i="21"/>
  <c r="AI73" i="21" s="1"/>
  <c r="H17" i="1"/>
  <c r="AC7" i="21"/>
  <c r="AC68" i="21" s="1"/>
  <c r="T65" i="21"/>
  <c r="T77" i="21" s="1"/>
  <c r="W43" i="21"/>
  <c r="W69" i="21" s="1"/>
  <c r="U65" i="21"/>
  <c r="AI72" i="21"/>
  <c r="AI68" i="21"/>
  <c r="X72" i="21"/>
  <c r="AC72" i="21"/>
  <c r="AC70" i="21"/>
  <c r="W68" i="21"/>
  <c r="H21" i="1"/>
  <c r="W72" i="21"/>
  <c r="W70" i="21"/>
  <c r="S76" i="21"/>
  <c r="H18" i="1"/>
  <c r="Z43" i="21"/>
  <c r="Z69" i="21" s="1"/>
  <c r="Z70" i="21"/>
  <c r="Z68" i="21"/>
  <c r="AF69" i="21"/>
  <c r="AF72" i="21"/>
  <c r="AF68" i="21"/>
  <c r="AI70" i="21"/>
  <c r="Z72" i="21"/>
  <c r="L20" i="1"/>
  <c r="K20" i="1"/>
  <c r="AF68" i="14"/>
  <c r="AI69" i="14"/>
  <c r="AD70" i="14"/>
  <c r="X70" i="21"/>
  <c r="AC51" i="21"/>
  <c r="AC73" i="21" s="1"/>
  <c r="U76" i="21"/>
  <c r="AI43" i="21"/>
  <c r="AI69" i="21" s="1"/>
  <c r="S65" i="21"/>
  <c r="Y73" i="14"/>
  <c r="Y51" i="21"/>
  <c r="Y73" i="21" s="1"/>
  <c r="C47" i="13"/>
  <c r="C52" i="13" s="1"/>
  <c r="C58" i="13" s="1"/>
  <c r="C20" i="13"/>
  <c r="C26" i="13" s="1"/>
  <c r="C35" i="13" s="1"/>
  <c r="J20" i="1"/>
  <c r="AD68" i="14"/>
  <c r="V68" i="14"/>
  <c r="V7" i="21"/>
  <c r="AA69" i="14"/>
  <c r="AA43" i="21"/>
  <c r="AA69" i="21" s="1"/>
  <c r="X62" i="16"/>
  <c r="X62" i="21"/>
  <c r="AD62" i="16"/>
  <c r="AD62" i="21"/>
  <c r="AE62" i="16"/>
  <c r="AJ63" i="16"/>
  <c r="AD70" i="21"/>
  <c r="AJ69" i="21"/>
  <c r="AE72" i="21"/>
  <c r="AA68" i="21"/>
  <c r="AJ11" i="14"/>
  <c r="AJ11" i="21" s="1"/>
  <c r="V73" i="14"/>
  <c r="V51" i="21"/>
  <c r="V73" i="21" s="1"/>
  <c r="Y68" i="14"/>
  <c r="Y7" i="21"/>
  <c r="Y68" i="21" s="1"/>
  <c r="AJ59" i="16"/>
  <c r="AJ59" i="21"/>
  <c r="AB62" i="16"/>
  <c r="AB62" i="21"/>
  <c r="AB64" i="16"/>
  <c r="AB64" i="21"/>
  <c r="AD73" i="14"/>
  <c r="AD51" i="21"/>
  <c r="AD73" i="21" s="1"/>
  <c r="V72" i="21"/>
  <c r="Y70" i="21"/>
  <c r="E16" i="13"/>
  <c r="E14" i="13"/>
  <c r="E15" i="13"/>
  <c r="N35" i="4"/>
  <c r="AE69" i="14"/>
  <c r="AH69" i="14"/>
  <c r="AH52" i="21"/>
  <c r="AJ7" i="21"/>
  <c r="X69" i="14"/>
  <c r="Y70" i="14"/>
  <c r="AH63" i="21"/>
  <c r="I20" i="1"/>
  <c r="AE68" i="21"/>
  <c r="V70" i="14"/>
  <c r="AB60" i="16"/>
  <c r="Y59" i="16"/>
  <c r="Y59" i="21"/>
  <c r="AB59" i="16"/>
  <c r="AB59" i="21"/>
  <c r="AA59" i="16"/>
  <c r="AJ62" i="16"/>
  <c r="AJ62" i="21"/>
  <c r="AA62" i="16"/>
  <c r="AA62" i="21"/>
  <c r="AE63" i="16"/>
  <c r="AJ73" i="14"/>
  <c r="AJ51" i="21"/>
  <c r="AJ73" i="21" s="1"/>
  <c r="AD69" i="21"/>
  <c r="V70" i="21"/>
  <c r="AG73" i="14"/>
  <c r="AG51" i="21"/>
  <c r="AG73" i="21" s="1"/>
  <c r="X73" i="14"/>
  <c r="X51" i="21"/>
  <c r="X73" i="21" s="1"/>
  <c r="AA72" i="21"/>
  <c r="AA70" i="21"/>
  <c r="C21" i="13"/>
  <c r="C27" i="13" s="1"/>
  <c r="C36" i="13" s="1"/>
  <c r="U55" i="11" s="1"/>
  <c r="C48" i="13"/>
  <c r="C53" i="13" s="1"/>
  <c r="C59" i="13" s="1"/>
  <c r="D21" i="13"/>
  <c r="D27" i="13" s="1"/>
  <c r="D48" i="13"/>
  <c r="AG75" i="14"/>
  <c r="AG61" i="21"/>
  <c r="X68" i="14"/>
  <c r="X7" i="21"/>
  <c r="AH59" i="16"/>
  <c r="AG59" i="16"/>
  <c r="AG59" i="21"/>
  <c r="X63" i="16"/>
  <c r="X63" i="21"/>
  <c r="AH62" i="16"/>
  <c r="AD68" i="21"/>
  <c r="Y72" i="21"/>
  <c r="AB70" i="21"/>
  <c r="AJ75" i="14"/>
  <c r="AJ61" i="21"/>
  <c r="AD59" i="16"/>
  <c r="AD59" i="21"/>
  <c r="Y60" i="16"/>
  <c r="Y60" i="21"/>
  <c r="AE73" i="14"/>
  <c r="AE51" i="21"/>
  <c r="AE73" i="21" s="1"/>
  <c r="V69" i="14"/>
  <c r="V52" i="21"/>
  <c r="V69" i="21" s="1"/>
  <c r="AB69" i="14"/>
  <c r="AB52" i="21"/>
  <c r="AH75" i="14"/>
  <c r="AH61" i="21"/>
  <c r="Y75" i="14"/>
  <c r="Y61" i="21"/>
  <c r="AB75" i="14"/>
  <c r="AA61" i="16"/>
  <c r="AG68" i="14"/>
  <c r="AG7" i="21"/>
  <c r="AG68" i="21" s="1"/>
  <c r="AD69" i="14"/>
  <c r="AH70" i="14"/>
  <c r="AH28" i="21"/>
  <c r="AB70" i="14"/>
  <c r="AA70" i="14"/>
  <c r="AA75" i="14"/>
  <c r="V60" i="16"/>
  <c r="Y64" i="16"/>
  <c r="AJ64" i="16"/>
  <c r="AJ64" i="21"/>
  <c r="AD63" i="16"/>
  <c r="AH73" i="14"/>
  <c r="Y69" i="14"/>
  <c r="Y52" i="21"/>
  <c r="Y69" i="21" s="1"/>
  <c r="AB73" i="14"/>
  <c r="AB51" i="21"/>
  <c r="AB73" i="21" s="1"/>
  <c r="AD75" i="14"/>
  <c r="AD61" i="21"/>
  <c r="AB68" i="14"/>
  <c r="AB7" i="21"/>
  <c r="AA68" i="14"/>
  <c r="AJ69" i="14"/>
  <c r="X70" i="14"/>
  <c r="V59" i="16"/>
  <c r="V59" i="21"/>
  <c r="X60" i="16"/>
  <c r="X59" i="16"/>
  <c r="X59" i="21"/>
  <c r="X75" i="21" s="1"/>
  <c r="AG60" i="16"/>
  <c r="AG60" i="21"/>
  <c r="AE59" i="16"/>
  <c r="AE59" i="21"/>
  <c r="X64" i="16"/>
  <c r="X64" i="21"/>
  <c r="V64" i="16"/>
  <c r="V64" i="21"/>
  <c r="AG63" i="16"/>
  <c r="AG63" i="21"/>
  <c r="AD64" i="16"/>
  <c r="AB63" i="16"/>
  <c r="AB63" i="21"/>
  <c r="AG62" i="16"/>
  <c r="AA63" i="16"/>
  <c r="AA63" i="21"/>
  <c r="V62" i="16"/>
  <c r="V62" i="21"/>
  <c r="AA73" i="14"/>
  <c r="AA51" i="21"/>
  <c r="AA73" i="21" s="1"/>
  <c r="AD72" i="21"/>
  <c r="AG69" i="21"/>
  <c r="AG72" i="21"/>
  <c r="AG70" i="21"/>
  <c r="X69" i="21"/>
  <c r="C19" i="13"/>
  <c r="C46" i="13"/>
  <c r="C51" i="13" s="1"/>
  <c r="AJ15" i="14"/>
  <c r="AJ15" i="21" s="1"/>
  <c r="AJ28" i="14"/>
  <c r="AJ28" i="21" s="1"/>
  <c r="AJ22" i="14"/>
  <c r="AJ22" i="21" s="1"/>
  <c r="AJ14" i="14"/>
  <c r="AJ14" i="21" s="1"/>
  <c r="AJ23" i="14"/>
  <c r="D20" i="13"/>
  <c r="D26" i="13" s="1"/>
  <c r="D47" i="13"/>
  <c r="F56" i="1"/>
  <c r="H15" i="20"/>
  <c r="H16" i="20" s="1"/>
  <c r="D69" i="1"/>
  <c r="K15" i="20"/>
  <c r="K16" i="20" s="1"/>
  <c r="G56" i="1"/>
  <c r="G16" i="20"/>
  <c r="C69" i="1"/>
  <c r="D56" i="1"/>
  <c r="E56" i="1"/>
  <c r="C56" i="1"/>
  <c r="W75" i="16"/>
  <c r="AC59" i="16"/>
  <c r="AC75" i="16" s="1"/>
  <c r="AI75" i="16"/>
  <c r="G31" i="13"/>
  <c r="D31" i="13"/>
  <c r="D36" i="13" s="1"/>
  <c r="E31" i="13"/>
  <c r="AH68" i="14"/>
  <c r="Y61" i="16"/>
  <c r="AG61" i="16"/>
  <c r="AG75" i="16" s="1"/>
  <c r="X75" i="14"/>
  <c r="AJ61" i="16"/>
  <c r="X61" i="16"/>
  <c r="Z61" i="16"/>
  <c r="Z75" i="16" s="1"/>
  <c r="AF61" i="16"/>
  <c r="AF75" i="16" s="1"/>
  <c r="V75" i="14"/>
  <c r="AH61" i="16"/>
  <c r="V61" i="16"/>
  <c r="X72" i="14"/>
  <c r="AI72" i="14"/>
  <c r="AG72" i="14"/>
  <c r="AC72" i="14"/>
  <c r="AA72" i="14"/>
  <c r="W72" i="14"/>
  <c r="AD72" i="14"/>
  <c r="V72" i="14"/>
  <c r="AH72" i="14"/>
  <c r="Y72" i="14"/>
  <c r="AE72" i="14"/>
  <c r="AE69" i="21" l="1"/>
  <c r="AB69" i="21"/>
  <c r="AH69" i="21"/>
  <c r="M17" i="1" s="1"/>
  <c r="AH64" i="21"/>
  <c r="AH75" i="21" s="1"/>
  <c r="AH64" i="16"/>
  <c r="AE60" i="21"/>
  <c r="AE60" i="16"/>
  <c r="AE75" i="16" s="1"/>
  <c r="AE75" i="14"/>
  <c r="AE61" i="21"/>
  <c r="AE61" i="16"/>
  <c r="AB72" i="14"/>
  <c r="AE68" i="14"/>
  <c r="F31" i="13"/>
  <c r="AB75" i="16"/>
  <c r="AE75" i="21"/>
  <c r="AB68" i="21"/>
  <c r="K18" i="1" s="1"/>
  <c r="AB61" i="21"/>
  <c r="AE70" i="14"/>
  <c r="AE64" i="21"/>
  <c r="AE64" i="16"/>
  <c r="AH60" i="21"/>
  <c r="AH60" i="16"/>
  <c r="D46" i="13"/>
  <c r="AJ72" i="14"/>
  <c r="T57" i="11"/>
  <c r="T16" i="11"/>
  <c r="T35" i="11"/>
  <c r="T31" i="11"/>
  <c r="T23" i="11"/>
  <c r="X75" i="16"/>
  <c r="AJ75" i="16"/>
  <c r="V75" i="16"/>
  <c r="T19" i="11"/>
  <c r="T20" i="11"/>
  <c r="T47" i="11"/>
  <c r="T21" i="11"/>
  <c r="T44" i="11"/>
  <c r="T40" i="11"/>
  <c r="T32" i="11"/>
  <c r="T51" i="11"/>
  <c r="T73" i="11" s="1"/>
  <c r="M21" i="1"/>
  <c r="T7" i="11"/>
  <c r="T42" i="11"/>
  <c r="T12" i="11"/>
  <c r="T28" i="11"/>
  <c r="T46" i="11"/>
  <c r="T43" i="11"/>
  <c r="T9" i="11"/>
  <c r="T29" i="11"/>
  <c r="T8" i="11"/>
  <c r="T24" i="11"/>
  <c r="T30" i="11"/>
  <c r="T39" i="11"/>
  <c r="T55" i="11"/>
  <c r="T15" i="11"/>
  <c r="T11" i="11"/>
  <c r="T27" i="11"/>
  <c r="T50" i="11"/>
  <c r="T56" i="11"/>
  <c r="T14" i="11"/>
  <c r="T22" i="11"/>
  <c r="T36" i="11"/>
  <c r="T48" i="11"/>
  <c r="T54" i="11"/>
  <c r="T37" i="11"/>
  <c r="T45" i="11"/>
  <c r="T53" i="11"/>
  <c r="T17" i="11"/>
  <c r="T13" i="11"/>
  <c r="T34" i="11"/>
  <c r="T25" i="11"/>
  <c r="T10" i="11"/>
  <c r="T18" i="11"/>
  <c r="T26" i="11"/>
  <c r="T52" i="11"/>
  <c r="T38" i="11"/>
  <c r="T33" i="11"/>
  <c r="T41" i="11"/>
  <c r="T49" i="11"/>
  <c r="K21" i="1"/>
  <c r="L21" i="1"/>
  <c r="AD75" i="16"/>
  <c r="O13" i="20" s="1"/>
  <c r="AA75" i="21"/>
  <c r="AA75" i="16"/>
  <c r="U77" i="21"/>
  <c r="H25" i="1"/>
  <c r="K17" i="1"/>
  <c r="J17" i="1"/>
  <c r="K19" i="1"/>
  <c r="I17" i="1"/>
  <c r="L19" i="1"/>
  <c r="S77" i="21"/>
  <c r="C25" i="13"/>
  <c r="C22" i="13"/>
  <c r="AB75" i="21"/>
  <c r="I19" i="1"/>
  <c r="E20" i="13"/>
  <c r="E26" i="13" s="1"/>
  <c r="E47" i="13"/>
  <c r="D22" i="13"/>
  <c r="D25" i="13"/>
  <c r="D28" i="13" s="1"/>
  <c r="D63" i="13" s="1"/>
  <c r="D68" i="13" s="1"/>
  <c r="J19" i="1"/>
  <c r="C54" i="13"/>
  <c r="C57" i="13"/>
  <c r="C60" i="13" s="1"/>
  <c r="J18" i="1"/>
  <c r="Y75" i="16"/>
  <c r="AJ23" i="21"/>
  <c r="AJ70" i="21" s="1"/>
  <c r="AJ70" i="14"/>
  <c r="AH70" i="21"/>
  <c r="L17" i="1"/>
  <c r="AJ68" i="21"/>
  <c r="E46" i="13"/>
  <c r="E19" i="13"/>
  <c r="I21" i="1"/>
  <c r="V68" i="21"/>
  <c r="J21" i="1"/>
  <c r="F16" i="13"/>
  <c r="F14" i="13"/>
  <c r="F15" i="13"/>
  <c r="O35" i="4"/>
  <c r="AJ75" i="21"/>
  <c r="AH75" i="16"/>
  <c r="H31" i="13"/>
  <c r="V75" i="21"/>
  <c r="I23" i="1" s="1"/>
  <c r="AD75" i="21"/>
  <c r="AG75" i="21"/>
  <c r="X68" i="21"/>
  <c r="Y75" i="21"/>
  <c r="J23" i="1" s="1"/>
  <c r="L18" i="1"/>
  <c r="AJ68" i="14"/>
  <c r="E48" i="13"/>
  <c r="E21" i="13"/>
  <c r="E27" i="13" s="1"/>
  <c r="E36" i="13" s="1"/>
  <c r="AA52" i="11" s="1"/>
  <c r="U28" i="11"/>
  <c r="U33" i="11"/>
  <c r="U19" i="11"/>
  <c r="D35" i="13"/>
  <c r="W56" i="11" s="1"/>
  <c r="U12" i="11"/>
  <c r="U49" i="11"/>
  <c r="U44" i="11"/>
  <c r="U11" i="11"/>
  <c r="U20" i="11"/>
  <c r="U52" i="11"/>
  <c r="U57" i="11"/>
  <c r="U27" i="11"/>
  <c r="U36" i="11"/>
  <c r="U41" i="11"/>
  <c r="U15" i="11"/>
  <c r="U8" i="11"/>
  <c r="U24" i="11"/>
  <c r="U40" i="11"/>
  <c r="U56" i="11"/>
  <c r="U45" i="11"/>
  <c r="U7" i="11"/>
  <c r="U23" i="11"/>
  <c r="U16" i="11"/>
  <c r="U32" i="11"/>
  <c r="U48" i="11"/>
  <c r="U37" i="11"/>
  <c r="U53" i="11"/>
  <c r="D34" i="13"/>
  <c r="V15" i="11" s="1"/>
  <c r="U13" i="11"/>
  <c r="U21" i="11"/>
  <c r="U29" i="11"/>
  <c r="U14" i="11"/>
  <c r="U22" i="11"/>
  <c r="U30" i="11"/>
  <c r="U38" i="11"/>
  <c r="U46" i="11"/>
  <c r="U54" i="11"/>
  <c r="U35" i="11"/>
  <c r="U43" i="11"/>
  <c r="U51" i="11"/>
  <c r="U9" i="11"/>
  <c r="U17" i="11"/>
  <c r="U25" i="11"/>
  <c r="U10" i="11"/>
  <c r="U18" i="11"/>
  <c r="U26" i="11"/>
  <c r="U34" i="11"/>
  <c r="U42" i="11"/>
  <c r="U50" i="11"/>
  <c r="U31" i="11"/>
  <c r="U39" i="11"/>
  <c r="U47" i="11"/>
  <c r="E35" i="13"/>
  <c r="Z14" i="11" s="1"/>
  <c r="X57" i="11"/>
  <c r="X55" i="11"/>
  <c r="X53" i="11"/>
  <c r="X51" i="11"/>
  <c r="X49" i="11"/>
  <c r="X47" i="11"/>
  <c r="X45" i="11"/>
  <c r="X43" i="11"/>
  <c r="X41" i="11"/>
  <c r="X39" i="11"/>
  <c r="X37" i="11"/>
  <c r="X35" i="11"/>
  <c r="X33" i="11"/>
  <c r="X31" i="11"/>
  <c r="X52" i="11"/>
  <c r="X44" i="11"/>
  <c r="X36" i="11"/>
  <c r="X46" i="11"/>
  <c r="X29" i="11"/>
  <c r="X27" i="11"/>
  <c r="X25" i="11"/>
  <c r="X50" i="11"/>
  <c r="X42" i="11"/>
  <c r="X34" i="11"/>
  <c r="X28" i="11"/>
  <c r="X26" i="11"/>
  <c r="X24" i="11"/>
  <c r="X22" i="11"/>
  <c r="X20" i="11"/>
  <c r="X18" i="11"/>
  <c r="X16" i="11"/>
  <c r="X14" i="11"/>
  <c r="X12" i="11"/>
  <c r="X10" i="11"/>
  <c r="X8" i="11"/>
  <c r="X56" i="11"/>
  <c r="X48" i="11"/>
  <c r="X40" i="11"/>
  <c r="X32" i="11"/>
  <c r="X54" i="11"/>
  <c r="X38" i="11"/>
  <c r="X30" i="11"/>
  <c r="X23" i="11"/>
  <c r="X19" i="11"/>
  <c r="X11" i="11"/>
  <c r="X17" i="11"/>
  <c r="X9" i="11"/>
  <c r="X15" i="11"/>
  <c r="X7" i="11"/>
  <c r="X21" i="11"/>
  <c r="X13" i="11"/>
  <c r="L54" i="1" l="1"/>
  <c r="F119" i="1" s="1"/>
  <c r="P13" i="20"/>
  <c r="M13" i="20"/>
  <c r="L23" i="1"/>
  <c r="I54" i="1"/>
  <c r="C119" i="1" s="1"/>
  <c r="M54" i="1"/>
  <c r="G119" i="1" s="1"/>
  <c r="N13" i="20"/>
  <c r="T69" i="11"/>
  <c r="T70" i="11"/>
  <c r="Q13" i="20"/>
  <c r="T72" i="11"/>
  <c r="T68" i="11"/>
  <c r="K54" i="1"/>
  <c r="E119" i="1" s="1"/>
  <c r="J54" i="1"/>
  <c r="D119" i="1" s="1"/>
  <c r="T65" i="11"/>
  <c r="G15" i="13"/>
  <c r="G16" i="13"/>
  <c r="P35" i="4"/>
  <c r="G14" i="13"/>
  <c r="I18" i="1"/>
  <c r="M19" i="1"/>
  <c r="E22" i="13"/>
  <c r="E25" i="13"/>
  <c r="F20" i="13"/>
  <c r="F26" i="13" s="1"/>
  <c r="F35" i="13" s="1"/>
  <c r="AC24" i="11" s="1"/>
  <c r="F47" i="13"/>
  <c r="C28" i="13"/>
  <c r="C63" i="13" s="1"/>
  <c r="C34" i="13"/>
  <c r="F21" i="13"/>
  <c r="F27" i="13" s="1"/>
  <c r="F36" i="13" s="1"/>
  <c r="AD41" i="11" s="1"/>
  <c r="F48" i="13"/>
  <c r="M23" i="1"/>
  <c r="F19" i="13"/>
  <c r="F46" i="13"/>
  <c r="M18" i="1"/>
  <c r="K23" i="1"/>
  <c r="AA38" i="11"/>
  <c r="AA19" i="11"/>
  <c r="AA26" i="11"/>
  <c r="AA54" i="11"/>
  <c r="AA43" i="11"/>
  <c r="AA10" i="11"/>
  <c r="AA35" i="11"/>
  <c r="AA46" i="11"/>
  <c r="AA11" i="11"/>
  <c r="AA51" i="11"/>
  <c r="AA73" i="11" s="1"/>
  <c r="AA18" i="11"/>
  <c r="AA27" i="11"/>
  <c r="AA30" i="11"/>
  <c r="AA14" i="11"/>
  <c r="AA7" i="11"/>
  <c r="AA23" i="11"/>
  <c r="AA39" i="11"/>
  <c r="AA55" i="11"/>
  <c r="AA42" i="11"/>
  <c r="Z7" i="11"/>
  <c r="AA22" i="11"/>
  <c r="AA15" i="11"/>
  <c r="AA31" i="11"/>
  <c r="AA47" i="11"/>
  <c r="AA34" i="11"/>
  <c r="AA50" i="11"/>
  <c r="AA12" i="11"/>
  <c r="AA20" i="11"/>
  <c r="AA28" i="11"/>
  <c r="AA13" i="11"/>
  <c r="AA21" i="11"/>
  <c r="AA29" i="11"/>
  <c r="AA37" i="11"/>
  <c r="AA45" i="11"/>
  <c r="AA53" i="11"/>
  <c r="AA32" i="11"/>
  <c r="AA40" i="11"/>
  <c r="AA48" i="11"/>
  <c r="AA56" i="11"/>
  <c r="AA8" i="11"/>
  <c r="AA16" i="11"/>
  <c r="AA24" i="11"/>
  <c r="AA9" i="11"/>
  <c r="AA17" i="11"/>
  <c r="AA25" i="11"/>
  <c r="AA33" i="11"/>
  <c r="AA41" i="11"/>
  <c r="AA49" i="11"/>
  <c r="AA57" i="11"/>
  <c r="AA36" i="11"/>
  <c r="AA44" i="11"/>
  <c r="W42" i="11"/>
  <c r="D67" i="13"/>
  <c r="V14" i="11"/>
  <c r="W7" i="11"/>
  <c r="W39" i="11"/>
  <c r="W47" i="11"/>
  <c r="V35" i="11"/>
  <c r="W14" i="11"/>
  <c r="W23" i="11"/>
  <c r="W55" i="11"/>
  <c r="Z37" i="11"/>
  <c r="W15" i="11"/>
  <c r="W50" i="11"/>
  <c r="V37" i="11"/>
  <c r="W22" i="11"/>
  <c r="W31" i="11"/>
  <c r="W34" i="11"/>
  <c r="W8" i="11"/>
  <c r="W24" i="11"/>
  <c r="W17" i="11"/>
  <c r="W33" i="11"/>
  <c r="W49" i="11"/>
  <c r="W36" i="11"/>
  <c r="W52" i="11"/>
  <c r="V57" i="11"/>
  <c r="V52" i="11"/>
  <c r="W10" i="11"/>
  <c r="W18" i="11"/>
  <c r="W26" i="11"/>
  <c r="W11" i="11"/>
  <c r="W19" i="11"/>
  <c r="W27" i="11"/>
  <c r="W35" i="11"/>
  <c r="W43" i="11"/>
  <c r="W51" i="11"/>
  <c r="W73" i="11" s="1"/>
  <c r="W30" i="11"/>
  <c r="W38" i="11"/>
  <c r="W46" i="11"/>
  <c r="W54" i="11"/>
  <c r="Z54" i="11"/>
  <c r="W16" i="11"/>
  <c r="W9" i="11"/>
  <c r="W25" i="11"/>
  <c r="W41" i="11"/>
  <c r="W57" i="11"/>
  <c r="W44" i="11"/>
  <c r="D66" i="13"/>
  <c r="W12" i="11"/>
  <c r="W20" i="11"/>
  <c r="W28" i="11"/>
  <c r="W13" i="11"/>
  <c r="W21" i="11"/>
  <c r="W29" i="11"/>
  <c r="W37" i="11"/>
  <c r="W45" i="11"/>
  <c r="W53" i="11"/>
  <c r="W32" i="11"/>
  <c r="W40" i="11"/>
  <c r="W48" i="11"/>
  <c r="U69" i="11"/>
  <c r="U73" i="11"/>
  <c r="Z56" i="11"/>
  <c r="Z48" i="11"/>
  <c r="Z40" i="11"/>
  <c r="Z32" i="11"/>
  <c r="Z35" i="11"/>
  <c r="Z41" i="11"/>
  <c r="Z25" i="11"/>
  <c r="Z17" i="11"/>
  <c r="Z9" i="11"/>
  <c r="Z47" i="11"/>
  <c r="Z28" i="11"/>
  <c r="Z18" i="11"/>
  <c r="Z12" i="11"/>
  <c r="Z52" i="11"/>
  <c r="Z44" i="11"/>
  <c r="Z36" i="11"/>
  <c r="Z51" i="11"/>
  <c r="Z73" i="11" s="1"/>
  <c r="Z57" i="11"/>
  <c r="Z29" i="11"/>
  <c r="Z21" i="11"/>
  <c r="Z13" i="11"/>
  <c r="Z53" i="11"/>
  <c r="Z31" i="11"/>
  <c r="Z24" i="11"/>
  <c r="Z16" i="11"/>
  <c r="Z20" i="11"/>
  <c r="Z50" i="11"/>
  <c r="Z42" i="11"/>
  <c r="Z34" i="11"/>
  <c r="Z43" i="11"/>
  <c r="Z49" i="11"/>
  <c r="Z27" i="11"/>
  <c r="Z19" i="11"/>
  <c r="Z11" i="11"/>
  <c r="Z55" i="11"/>
  <c r="Z45" i="11"/>
  <c r="Z22" i="11"/>
  <c r="Z8" i="11"/>
  <c r="U70" i="11"/>
  <c r="V54" i="11"/>
  <c r="V46" i="11"/>
  <c r="V38" i="11"/>
  <c r="V30" i="11"/>
  <c r="V55" i="11"/>
  <c r="V26" i="11"/>
  <c r="V29" i="11"/>
  <c r="V21" i="11"/>
  <c r="V13" i="11"/>
  <c r="V47" i="11"/>
  <c r="V49" i="11"/>
  <c r="V12" i="11"/>
  <c r="V16" i="11"/>
  <c r="V50" i="11"/>
  <c r="V42" i="11"/>
  <c r="V34" i="11"/>
  <c r="V45" i="11"/>
  <c r="V31" i="11"/>
  <c r="V43" i="11"/>
  <c r="V25" i="11"/>
  <c r="V17" i="11"/>
  <c r="V9" i="11"/>
  <c r="V22" i="11"/>
  <c r="V33" i="11"/>
  <c r="V10" i="11"/>
  <c r="V56" i="11"/>
  <c r="V48" i="11"/>
  <c r="V40" i="11"/>
  <c r="V32" i="11"/>
  <c r="V20" i="11"/>
  <c r="V7" i="11"/>
  <c r="V23" i="11"/>
  <c r="V28" i="11"/>
  <c r="V36" i="11"/>
  <c r="Z26" i="11"/>
  <c r="Z23" i="11"/>
  <c r="Z38" i="11"/>
  <c r="U68" i="11"/>
  <c r="V8" i="11"/>
  <c r="V41" i="11"/>
  <c r="V11" i="11"/>
  <c r="V27" i="11"/>
  <c r="V39" i="11"/>
  <c r="V44" i="11"/>
  <c r="Z39" i="11"/>
  <c r="Z33" i="11"/>
  <c r="Z46" i="11"/>
  <c r="U72" i="11"/>
  <c r="V18" i="11"/>
  <c r="V24" i="11"/>
  <c r="V19" i="11"/>
  <c r="V51" i="11"/>
  <c r="V53" i="11"/>
  <c r="Z10" i="11"/>
  <c r="Z15" i="11"/>
  <c r="Z30" i="11"/>
  <c r="U65" i="11"/>
  <c r="X68" i="11"/>
  <c r="X65" i="11"/>
  <c r="X70" i="11"/>
  <c r="X72" i="11"/>
  <c r="X69" i="11"/>
  <c r="X73" i="11"/>
  <c r="T76" i="11" l="1"/>
  <c r="AD28" i="11"/>
  <c r="X38" i="12"/>
  <c r="X38" i="16" s="1"/>
  <c r="AC31" i="11"/>
  <c r="AD26" i="11"/>
  <c r="AC17" i="11"/>
  <c r="AD52" i="11"/>
  <c r="AD37" i="11"/>
  <c r="AD46" i="11"/>
  <c r="AD16" i="11"/>
  <c r="AD10" i="11"/>
  <c r="AD53" i="11"/>
  <c r="AD39" i="11"/>
  <c r="AD31" i="11"/>
  <c r="AD9" i="11"/>
  <c r="AD55" i="11"/>
  <c r="AD42" i="11"/>
  <c r="AD12" i="11"/>
  <c r="V56" i="12"/>
  <c r="V56" i="16" s="1"/>
  <c r="AD14" i="11"/>
  <c r="AD57" i="11"/>
  <c r="AD11" i="11"/>
  <c r="AD54" i="11"/>
  <c r="AD24" i="11"/>
  <c r="AC7" i="11"/>
  <c r="AC20" i="11"/>
  <c r="AD21" i="11"/>
  <c r="AD22" i="11"/>
  <c r="AD40" i="11"/>
  <c r="AD45" i="11"/>
  <c r="AD47" i="11"/>
  <c r="AD44" i="11"/>
  <c r="AD51" i="11"/>
  <c r="AD73" i="11" s="1"/>
  <c r="AD27" i="11"/>
  <c r="AD38" i="11"/>
  <c r="AD35" i="11"/>
  <c r="AD23" i="11"/>
  <c r="AD34" i="11"/>
  <c r="AC26" i="11"/>
  <c r="AC35" i="11"/>
  <c r="AC53" i="11"/>
  <c r="AC52" i="11"/>
  <c r="AC9" i="11"/>
  <c r="X39" i="12"/>
  <c r="X39" i="16" s="1"/>
  <c r="AD29" i="11"/>
  <c r="AD17" i="11"/>
  <c r="AD18" i="11"/>
  <c r="AD33" i="11"/>
  <c r="AD7" i="11"/>
  <c r="AD50" i="11"/>
  <c r="AC54" i="11"/>
  <c r="AC37" i="11"/>
  <c r="AC28" i="11"/>
  <c r="AD32" i="11"/>
  <c r="AD48" i="11"/>
  <c r="AD43" i="11"/>
  <c r="AD25" i="11"/>
  <c r="AD36" i="11"/>
  <c r="AD8" i="11"/>
  <c r="AD19" i="11"/>
  <c r="AD30" i="11"/>
  <c r="AD20" i="11"/>
  <c r="AD15" i="11"/>
  <c r="AD49" i="11"/>
  <c r="AC41" i="11"/>
  <c r="W53" i="12"/>
  <c r="W53" i="16" s="1"/>
  <c r="AC55" i="11"/>
  <c r="AC8" i="11"/>
  <c r="AC21" i="11"/>
  <c r="AC57" i="11"/>
  <c r="AC13" i="11"/>
  <c r="AC34" i="11"/>
  <c r="AC49" i="11"/>
  <c r="AC11" i="11"/>
  <c r="AC45" i="11"/>
  <c r="AC15" i="11"/>
  <c r="AC38" i="11"/>
  <c r="AC51" i="11"/>
  <c r="AC73" i="11" s="1"/>
  <c r="AC25" i="11"/>
  <c r="AC36" i="11"/>
  <c r="AC39" i="11"/>
  <c r="AC12" i="11"/>
  <c r="AC44" i="11"/>
  <c r="AC47" i="11"/>
  <c r="AC50" i="11"/>
  <c r="AC18" i="11"/>
  <c r="AC22" i="11"/>
  <c r="AC23" i="11"/>
  <c r="AC46" i="11"/>
  <c r="AC10" i="11"/>
  <c r="AC27" i="11"/>
  <c r="AC48" i="11"/>
  <c r="AC43" i="11"/>
  <c r="AC30" i="11"/>
  <c r="AC40" i="11"/>
  <c r="AC19" i="11"/>
  <c r="AC33" i="11"/>
  <c r="AC42" i="11"/>
  <c r="AC14" i="11"/>
  <c r="AC56" i="11"/>
  <c r="AC32" i="11"/>
  <c r="AC16" i="11"/>
  <c r="AC29" i="11"/>
  <c r="C66" i="13"/>
  <c r="C67" i="13"/>
  <c r="C68" i="13"/>
  <c r="G19" i="13"/>
  <c r="G46" i="13"/>
  <c r="H15" i="13"/>
  <c r="H16" i="13"/>
  <c r="H14" i="13"/>
  <c r="AD13" i="11"/>
  <c r="AD56" i="11"/>
  <c r="E28" i="13"/>
  <c r="E63" i="13" s="1"/>
  <c r="E34" i="13"/>
  <c r="G21" i="13"/>
  <c r="G27" i="13" s="1"/>
  <c r="G36" i="13" s="1"/>
  <c r="G48" i="13"/>
  <c r="F22" i="13"/>
  <c r="F25" i="13"/>
  <c r="S50" i="11"/>
  <c r="S36" i="11"/>
  <c r="S12" i="11"/>
  <c r="S53" i="11"/>
  <c r="S30" i="11"/>
  <c r="S28" i="11"/>
  <c r="S10" i="11"/>
  <c r="S29" i="11"/>
  <c r="S44" i="11"/>
  <c r="S13" i="11"/>
  <c r="S57" i="11"/>
  <c r="S15" i="11"/>
  <c r="S47" i="11"/>
  <c r="S43" i="11"/>
  <c r="S21" i="11"/>
  <c r="S11" i="11"/>
  <c r="S37" i="11"/>
  <c r="S40" i="11"/>
  <c r="S19" i="11"/>
  <c r="S32" i="11"/>
  <c r="S26" i="11"/>
  <c r="S45" i="11"/>
  <c r="S7" i="11"/>
  <c r="S39" i="11"/>
  <c r="S42" i="11"/>
  <c r="S24" i="11"/>
  <c r="S33" i="11"/>
  <c r="S18" i="11"/>
  <c r="S52" i="11"/>
  <c r="S27" i="11"/>
  <c r="S20" i="11"/>
  <c r="S41" i="11"/>
  <c r="S54" i="11"/>
  <c r="S25" i="11"/>
  <c r="S38" i="11"/>
  <c r="S14" i="11"/>
  <c r="S23" i="11"/>
  <c r="S55" i="11"/>
  <c r="S56" i="11"/>
  <c r="S46" i="11"/>
  <c r="S17" i="11"/>
  <c r="S49" i="11"/>
  <c r="S9" i="11"/>
  <c r="S51" i="11"/>
  <c r="S73" i="11" s="1"/>
  <c r="S16" i="11"/>
  <c r="S35" i="11"/>
  <c r="S48" i="11"/>
  <c r="S22" i="11"/>
  <c r="S31" i="11"/>
  <c r="S34" i="11"/>
  <c r="S8" i="11"/>
  <c r="G47" i="13"/>
  <c r="G20" i="13"/>
  <c r="G26" i="13" s="1"/>
  <c r="G35" i="13" s="1"/>
  <c r="T77" i="11"/>
  <c r="T79" i="11"/>
  <c r="X23" i="12"/>
  <c r="X23" i="16" s="1"/>
  <c r="X50" i="12"/>
  <c r="X50" i="16" s="1"/>
  <c r="X47" i="12"/>
  <c r="X47" i="16" s="1"/>
  <c r="X20" i="12"/>
  <c r="X20" i="16" s="1"/>
  <c r="X49" i="12"/>
  <c r="X49" i="16" s="1"/>
  <c r="W14" i="12"/>
  <c r="W14" i="16" s="1"/>
  <c r="AA69" i="11"/>
  <c r="AA65" i="11"/>
  <c r="AA70" i="11"/>
  <c r="V44" i="12"/>
  <c r="V44" i="16" s="1"/>
  <c r="AA68" i="11"/>
  <c r="AA72" i="11"/>
  <c r="X22" i="12"/>
  <c r="X22" i="16" s="1"/>
  <c r="X25" i="12"/>
  <c r="X25" i="16" s="1"/>
  <c r="W26" i="12"/>
  <c r="W26" i="16" s="1"/>
  <c r="V15" i="12"/>
  <c r="V15" i="16" s="1"/>
  <c r="W52" i="12"/>
  <c r="W52" i="16" s="1"/>
  <c r="W19" i="12"/>
  <c r="W19" i="16" s="1"/>
  <c r="W44" i="12"/>
  <c r="W44" i="16" s="1"/>
  <c r="W41" i="12"/>
  <c r="W41" i="16" s="1"/>
  <c r="W23" i="12"/>
  <c r="W23" i="16" s="1"/>
  <c r="W32" i="12"/>
  <c r="W32" i="16" s="1"/>
  <c r="W10" i="12"/>
  <c r="W10" i="16" s="1"/>
  <c r="W17" i="12"/>
  <c r="W17" i="16" s="1"/>
  <c r="W16" i="12"/>
  <c r="W16" i="16" s="1"/>
  <c r="W55" i="12"/>
  <c r="W55" i="16" s="1"/>
  <c r="V54" i="12"/>
  <c r="V54" i="16" s="1"/>
  <c r="V37" i="12"/>
  <c r="V37" i="16" s="1"/>
  <c r="W15" i="12"/>
  <c r="W15" i="16" s="1"/>
  <c r="X14" i="12"/>
  <c r="X14" i="16" s="1"/>
  <c r="X54" i="12"/>
  <c r="X54" i="16" s="1"/>
  <c r="V10" i="12"/>
  <c r="V10" i="16" s="1"/>
  <c r="V19" i="12"/>
  <c r="V19" i="16" s="1"/>
  <c r="X41" i="12"/>
  <c r="X41" i="16" s="1"/>
  <c r="V23" i="12"/>
  <c r="V23" i="16" s="1"/>
  <c r="W57" i="12"/>
  <c r="W57" i="16" s="1"/>
  <c r="X17" i="12"/>
  <c r="X17" i="16" s="1"/>
  <c r="X55" i="12"/>
  <c r="X55" i="16" s="1"/>
  <c r="V53" i="12"/>
  <c r="V53" i="16" s="1"/>
  <c r="X52" i="12"/>
  <c r="X52" i="16" s="1"/>
  <c r="V65" i="11"/>
  <c r="X16" i="12"/>
  <c r="X16" i="16" s="1"/>
  <c r="X19" i="12"/>
  <c r="X19" i="16" s="1"/>
  <c r="X32" i="12"/>
  <c r="X32" i="16" s="1"/>
  <c r="V25" i="12"/>
  <c r="V25" i="16" s="1"/>
  <c r="W37" i="12"/>
  <c r="W37" i="16" s="1"/>
  <c r="W54" i="12"/>
  <c r="W54" i="16" s="1"/>
  <c r="W65" i="11"/>
  <c r="W70" i="11"/>
  <c r="X10" i="12"/>
  <c r="X10" i="16" s="1"/>
  <c r="X15" i="12"/>
  <c r="X15" i="16" s="1"/>
  <c r="X37" i="12"/>
  <c r="X37" i="16" s="1"/>
  <c r="V51" i="12"/>
  <c r="V73" i="12" s="1"/>
  <c r="W28" i="12"/>
  <c r="W28" i="16" s="1"/>
  <c r="W45" i="12"/>
  <c r="W45" i="16" s="1"/>
  <c r="V14" i="12"/>
  <c r="V14" i="16" s="1"/>
  <c r="W69" i="11"/>
  <c r="V17" i="12"/>
  <c r="V17" i="16" s="1"/>
  <c r="W18" i="12"/>
  <c r="W18" i="16" s="1"/>
  <c r="X18" i="12"/>
  <c r="X18" i="16" s="1"/>
  <c r="W27" i="12"/>
  <c r="W27" i="16" s="1"/>
  <c r="V27" i="12"/>
  <c r="V27" i="16" s="1"/>
  <c r="X27" i="12"/>
  <c r="X27" i="16" s="1"/>
  <c r="W36" i="12"/>
  <c r="W36" i="16" s="1"/>
  <c r="V36" i="12"/>
  <c r="V36" i="16" s="1"/>
  <c r="X36" i="12"/>
  <c r="X36" i="16" s="1"/>
  <c r="W48" i="12"/>
  <c r="W48" i="16" s="1"/>
  <c r="V48" i="12"/>
  <c r="V48" i="16" s="1"/>
  <c r="W43" i="12"/>
  <c r="W43" i="16" s="1"/>
  <c r="V69" i="11"/>
  <c r="V43" i="12"/>
  <c r="V43" i="16" s="1"/>
  <c r="X43" i="12"/>
  <c r="X43" i="16" s="1"/>
  <c r="V21" i="12"/>
  <c r="V21" i="16" s="1"/>
  <c r="X21" i="12"/>
  <c r="X21" i="16" s="1"/>
  <c r="V57" i="12"/>
  <c r="V57" i="16" s="1"/>
  <c r="X57" i="12"/>
  <c r="X57" i="16" s="1"/>
  <c r="W20" i="12"/>
  <c r="W20" i="16" s="1"/>
  <c r="W38" i="12"/>
  <c r="W38" i="16" s="1"/>
  <c r="V9" i="12"/>
  <c r="V9" i="16" s="1"/>
  <c r="X9" i="12"/>
  <c r="X9" i="16" s="1"/>
  <c r="X31" i="12"/>
  <c r="X31" i="16" s="1"/>
  <c r="W31" i="12"/>
  <c r="W31" i="16" s="1"/>
  <c r="X26" i="12"/>
  <c r="X26" i="16" s="1"/>
  <c r="Z69" i="11"/>
  <c r="W68" i="11"/>
  <c r="V22" i="12"/>
  <c r="V22" i="16" s="1"/>
  <c r="W22" i="12"/>
  <c r="W22" i="16" s="1"/>
  <c r="W42" i="12"/>
  <c r="W42" i="16" s="1"/>
  <c r="X42" i="12"/>
  <c r="X42" i="16" s="1"/>
  <c r="V49" i="12"/>
  <c r="V49" i="16" s="1"/>
  <c r="W49" i="12"/>
  <c r="W49" i="16" s="1"/>
  <c r="V29" i="12"/>
  <c r="V29" i="16" s="1"/>
  <c r="X29" i="12"/>
  <c r="X29" i="16" s="1"/>
  <c r="W72" i="11"/>
  <c r="X53" i="12"/>
  <c r="X53" i="16" s="1"/>
  <c r="V18" i="12"/>
  <c r="V18" i="16" s="1"/>
  <c r="V35" i="12"/>
  <c r="V35" i="16" s="1"/>
  <c r="X35" i="12"/>
  <c r="X35" i="16" s="1"/>
  <c r="X48" i="12"/>
  <c r="X48" i="16" s="1"/>
  <c r="V20" i="12"/>
  <c r="V20" i="16" s="1"/>
  <c r="W35" i="12"/>
  <c r="W35" i="16" s="1"/>
  <c r="V38" i="12"/>
  <c r="V38" i="16" s="1"/>
  <c r="V42" i="12"/>
  <c r="V42" i="16" s="1"/>
  <c r="W29" i="12"/>
  <c r="W29" i="16" s="1"/>
  <c r="X44" i="12"/>
  <c r="X44" i="16" s="1"/>
  <c r="V32" i="12"/>
  <c r="V32" i="16" s="1"/>
  <c r="V55" i="12"/>
  <c r="V55" i="16" s="1"/>
  <c r="V41" i="12"/>
  <c r="V41" i="16" s="1"/>
  <c r="V52" i="12"/>
  <c r="V52" i="16" s="1"/>
  <c r="V45" i="12"/>
  <c r="V45" i="16" s="1"/>
  <c r="V13" i="12"/>
  <c r="V13" i="16" s="1"/>
  <c r="X13" i="12"/>
  <c r="X13" i="16" s="1"/>
  <c r="X45" i="12"/>
  <c r="X45" i="16" s="1"/>
  <c r="V7" i="12"/>
  <c r="V7" i="16" s="1"/>
  <c r="V16" i="12"/>
  <c r="V16" i="16" s="1"/>
  <c r="W13" i="12"/>
  <c r="W13" i="16" s="1"/>
  <c r="W40" i="12"/>
  <c r="W40" i="16" s="1"/>
  <c r="V33" i="12"/>
  <c r="V33" i="16" s="1"/>
  <c r="W25" i="12"/>
  <c r="W25" i="16" s="1"/>
  <c r="X12" i="12"/>
  <c r="X12" i="16" s="1"/>
  <c r="W21" i="12"/>
  <c r="W21" i="16" s="1"/>
  <c r="U76" i="11"/>
  <c r="V72" i="11"/>
  <c r="Z65" i="11"/>
  <c r="V47" i="12"/>
  <c r="V47" i="16" s="1"/>
  <c r="V31" i="12"/>
  <c r="Z72" i="11"/>
  <c r="V28" i="12"/>
  <c r="V28" i="16" s="1"/>
  <c r="W24" i="12"/>
  <c r="W24" i="16" s="1"/>
  <c r="X24" i="12"/>
  <c r="X24" i="16" s="1"/>
  <c r="V24" i="12"/>
  <c r="V24" i="16" s="1"/>
  <c r="X8" i="12"/>
  <c r="X8" i="16" s="1"/>
  <c r="W8" i="12"/>
  <c r="W8" i="16" s="1"/>
  <c r="X7" i="12"/>
  <c r="X7" i="16" s="1"/>
  <c r="W7" i="12"/>
  <c r="V34" i="12"/>
  <c r="V34" i="16" s="1"/>
  <c r="X34" i="12"/>
  <c r="X34" i="16" s="1"/>
  <c r="W34" i="12"/>
  <c r="W34" i="16" s="1"/>
  <c r="W12" i="12"/>
  <c r="W12" i="16" s="1"/>
  <c r="V12" i="12"/>
  <c r="V12" i="16" s="1"/>
  <c r="W30" i="12"/>
  <c r="W30" i="16" s="1"/>
  <c r="V30" i="12"/>
  <c r="V30" i="16" s="1"/>
  <c r="X30" i="12"/>
  <c r="X30" i="16" s="1"/>
  <c r="V70" i="11"/>
  <c r="Z68" i="11"/>
  <c r="X28" i="12"/>
  <c r="X28" i="16" s="1"/>
  <c r="X40" i="12"/>
  <c r="X40" i="16" s="1"/>
  <c r="X51" i="12"/>
  <c r="X51" i="16" s="1"/>
  <c r="X73" i="16" s="1"/>
  <c r="V39" i="12"/>
  <c r="V39" i="16" s="1"/>
  <c r="V40" i="12"/>
  <c r="V40" i="16" s="1"/>
  <c r="W39" i="12"/>
  <c r="W39" i="16" s="1"/>
  <c r="W47" i="12"/>
  <c r="W47" i="16" s="1"/>
  <c r="W56" i="12"/>
  <c r="W56" i="16" s="1"/>
  <c r="V11" i="12"/>
  <c r="V11" i="16" s="1"/>
  <c r="W11" i="12"/>
  <c r="W11" i="16" s="1"/>
  <c r="Z70" i="11"/>
  <c r="W50" i="12"/>
  <c r="W50" i="16" s="1"/>
  <c r="V50" i="12"/>
  <c r="V50" i="16" s="1"/>
  <c r="V46" i="12"/>
  <c r="V46" i="16" s="1"/>
  <c r="W46" i="12"/>
  <c r="W46" i="16" s="1"/>
  <c r="X46" i="12"/>
  <c r="X46" i="16" s="1"/>
  <c r="V73" i="11"/>
  <c r="V68" i="11"/>
  <c r="X11" i="12"/>
  <c r="X11" i="16" s="1"/>
  <c r="X33" i="12"/>
  <c r="X33" i="16" s="1"/>
  <c r="X56" i="12"/>
  <c r="X56" i="16" s="1"/>
  <c r="V8" i="12"/>
  <c r="V8" i="16" s="1"/>
  <c r="V26" i="12"/>
  <c r="V26" i="16" s="1"/>
  <c r="W9" i="12"/>
  <c r="W9" i="16" s="1"/>
  <c r="W33" i="12"/>
  <c r="W33" i="16" s="1"/>
  <c r="W51" i="12"/>
  <c r="W73" i="12" s="1"/>
  <c r="X76" i="11"/>
  <c r="X77" i="11" s="1"/>
  <c r="AD69" i="11" l="1"/>
  <c r="AD72" i="11"/>
  <c r="AD68" i="11"/>
  <c r="AD70" i="11"/>
  <c r="AC68" i="11"/>
  <c r="S69" i="11"/>
  <c r="AC70" i="11"/>
  <c r="AC72" i="11"/>
  <c r="AC65" i="11"/>
  <c r="AC69" i="11"/>
  <c r="U55" i="12"/>
  <c r="U32" i="12"/>
  <c r="U33" i="12"/>
  <c r="U43" i="12"/>
  <c r="U15" i="12"/>
  <c r="U7" i="12"/>
  <c r="U37" i="12"/>
  <c r="U38" i="12"/>
  <c r="U17" i="12"/>
  <c r="U21" i="12"/>
  <c r="U8" i="12"/>
  <c r="U42" i="12"/>
  <c r="U23" i="12"/>
  <c r="U27" i="12"/>
  <c r="U49" i="12"/>
  <c r="U39" i="12"/>
  <c r="U9" i="12"/>
  <c r="U48" i="12"/>
  <c r="U50" i="12"/>
  <c r="U20" i="12"/>
  <c r="U14" i="12"/>
  <c r="U34" i="12"/>
  <c r="U44" i="12"/>
  <c r="U28" i="12"/>
  <c r="U11" i="12"/>
  <c r="U40" i="12"/>
  <c r="U54" i="12"/>
  <c r="U52" i="12"/>
  <c r="U18" i="12"/>
  <c r="U57" i="12"/>
  <c r="U26" i="12"/>
  <c r="U35" i="12"/>
  <c r="U25" i="12"/>
  <c r="U45" i="12"/>
  <c r="U36" i="12"/>
  <c r="U10" i="12"/>
  <c r="U30" i="12"/>
  <c r="U22" i="12"/>
  <c r="U56" i="12"/>
  <c r="U29" i="12"/>
  <c r="U16" i="12"/>
  <c r="U51" i="12"/>
  <c r="U73" i="12" s="1"/>
  <c r="U47" i="12"/>
  <c r="U31" i="12"/>
  <c r="U41" i="12"/>
  <c r="U19" i="12"/>
  <c r="U24" i="12"/>
  <c r="U46" i="12"/>
  <c r="U53" i="12"/>
  <c r="U12" i="12"/>
  <c r="U13" i="12"/>
  <c r="AD65" i="11"/>
  <c r="AF39" i="11"/>
  <c r="AF40" i="11"/>
  <c r="AF11" i="11"/>
  <c r="AF53" i="11"/>
  <c r="AF32" i="11"/>
  <c r="AF14" i="11"/>
  <c r="AF17" i="11"/>
  <c r="AF56" i="11"/>
  <c r="AF20" i="11"/>
  <c r="AF9" i="11"/>
  <c r="AF46" i="11"/>
  <c r="AF27" i="11"/>
  <c r="AF10" i="11"/>
  <c r="AF49" i="11"/>
  <c r="AF45" i="11"/>
  <c r="AF25" i="11"/>
  <c r="AF42" i="11"/>
  <c r="AF51" i="11"/>
  <c r="AF73" i="11" s="1"/>
  <c r="AF50" i="11"/>
  <c r="AF12" i="11"/>
  <c r="AF19" i="11"/>
  <c r="AF48" i="11"/>
  <c r="AF21" i="11"/>
  <c r="AF31" i="11"/>
  <c r="AF26" i="11"/>
  <c r="AF16" i="11"/>
  <c r="AF36" i="11"/>
  <c r="AF38" i="11"/>
  <c r="AF55" i="11"/>
  <c r="AF37" i="11"/>
  <c r="AF23" i="11"/>
  <c r="AF54" i="11"/>
  <c r="AF44" i="11"/>
  <c r="AF47" i="11"/>
  <c r="AF34" i="11"/>
  <c r="AF22" i="11"/>
  <c r="AF24" i="11"/>
  <c r="AF29" i="11"/>
  <c r="AF13" i="11"/>
  <c r="AF28" i="11"/>
  <c r="AF18" i="11"/>
  <c r="AF33" i="11"/>
  <c r="AF15" i="11"/>
  <c r="AF7" i="11"/>
  <c r="AF30" i="11"/>
  <c r="AF43" i="11"/>
  <c r="AF52" i="11"/>
  <c r="AF41" i="11"/>
  <c r="AF8" i="11"/>
  <c r="AF35" i="11"/>
  <c r="AF57" i="11"/>
  <c r="S70" i="11"/>
  <c r="AG53" i="11"/>
  <c r="AG28" i="11"/>
  <c r="AG25" i="11"/>
  <c r="AG44" i="11"/>
  <c r="AG55" i="11"/>
  <c r="AG38" i="11"/>
  <c r="AG16" i="11"/>
  <c r="AG48" i="11"/>
  <c r="AG51" i="11"/>
  <c r="AG73" i="11" s="1"/>
  <c r="AG46" i="11"/>
  <c r="AG10" i="11"/>
  <c r="AG42" i="11"/>
  <c r="AG45" i="11"/>
  <c r="AG36" i="11"/>
  <c r="AG47" i="11"/>
  <c r="AG9" i="11"/>
  <c r="AG11" i="11"/>
  <c r="AG54" i="11"/>
  <c r="AG13" i="11"/>
  <c r="AG24" i="11"/>
  <c r="AG56" i="11"/>
  <c r="AG19" i="11"/>
  <c r="AG33" i="11"/>
  <c r="AG7" i="11"/>
  <c r="AG18" i="11"/>
  <c r="AG50" i="11"/>
  <c r="AG39" i="11"/>
  <c r="AG20" i="11"/>
  <c r="AG27" i="11"/>
  <c r="AG41" i="11"/>
  <c r="AG21" i="11"/>
  <c r="AG32" i="11"/>
  <c r="AG35" i="11"/>
  <c r="AG14" i="11"/>
  <c r="AG49" i="11"/>
  <c r="AG15" i="11"/>
  <c r="AG26" i="11"/>
  <c r="AG29" i="11"/>
  <c r="AG22" i="11"/>
  <c r="AG8" i="11"/>
  <c r="AG34" i="11"/>
  <c r="AG31" i="11"/>
  <c r="AG12" i="11"/>
  <c r="AG57" i="11"/>
  <c r="AG40" i="11"/>
  <c r="AG37" i="11"/>
  <c r="AG43" i="11"/>
  <c r="AG17" i="11"/>
  <c r="AG52" i="11"/>
  <c r="AG30" i="11"/>
  <c r="AG23" i="11"/>
  <c r="T46" i="12"/>
  <c r="T12" i="12"/>
  <c r="T37" i="12"/>
  <c r="T19" i="12"/>
  <c r="T11" i="12"/>
  <c r="T44" i="12"/>
  <c r="T41" i="12"/>
  <c r="T23" i="12"/>
  <c r="T9" i="12"/>
  <c r="T50" i="12"/>
  <c r="T21" i="12"/>
  <c r="T31" i="12"/>
  <c r="T47" i="12"/>
  <c r="T16" i="12"/>
  <c r="T24" i="12"/>
  <c r="T54" i="12"/>
  <c r="T40" i="12"/>
  <c r="T28" i="12"/>
  <c r="T36" i="12"/>
  <c r="T15" i="12"/>
  <c r="T56" i="12"/>
  <c r="T49" i="12"/>
  <c r="T25" i="12"/>
  <c r="T39" i="12"/>
  <c r="T53" i="12"/>
  <c r="T34" i="12"/>
  <c r="T10" i="12"/>
  <c r="T17" i="12"/>
  <c r="T52" i="12"/>
  <c r="T13" i="12"/>
  <c r="T38" i="12"/>
  <c r="T55" i="12"/>
  <c r="T27" i="12"/>
  <c r="T43" i="12"/>
  <c r="T18" i="12"/>
  <c r="T8" i="12"/>
  <c r="T7" i="12"/>
  <c r="T32" i="12"/>
  <c r="T30" i="12"/>
  <c r="T51" i="12"/>
  <c r="T73" i="12" s="1"/>
  <c r="T45" i="12"/>
  <c r="T29" i="12"/>
  <c r="T14" i="12"/>
  <c r="T20" i="12"/>
  <c r="T35" i="12"/>
  <c r="T33" i="12"/>
  <c r="T48" i="12"/>
  <c r="T57" i="12"/>
  <c r="T22" i="12"/>
  <c r="T26" i="12"/>
  <c r="T42" i="12"/>
  <c r="F28" i="13"/>
  <c r="F63" i="13" s="1"/>
  <c r="F34" i="13"/>
  <c r="Y30" i="11"/>
  <c r="Y52" i="11"/>
  <c r="Y55" i="11"/>
  <c r="Y46" i="11"/>
  <c r="Y27" i="11"/>
  <c r="Y54" i="11"/>
  <c r="Y12" i="11"/>
  <c r="Y19" i="11"/>
  <c r="Y53" i="11"/>
  <c r="Y20" i="11"/>
  <c r="Y48" i="11"/>
  <c r="Y9" i="11"/>
  <c r="Y18" i="11"/>
  <c r="Y50" i="11"/>
  <c r="Y51" i="11"/>
  <c r="Y73" i="11" s="1"/>
  <c r="Y36" i="11"/>
  <c r="Y15" i="11"/>
  <c r="Y44" i="11"/>
  <c r="Y23" i="11"/>
  <c r="Y16" i="11"/>
  <c r="Y40" i="11"/>
  <c r="Y7" i="11"/>
  <c r="Y43" i="11"/>
  <c r="Y8" i="11"/>
  <c r="Y11" i="11"/>
  <c r="Y24" i="11"/>
  <c r="Y32" i="11"/>
  <c r="Y38" i="11"/>
  <c r="Y10" i="11"/>
  <c r="Y31" i="11"/>
  <c r="Y45" i="11"/>
  <c r="Y14" i="11"/>
  <c r="Y22" i="11"/>
  <c r="Y33" i="11"/>
  <c r="Y21" i="11"/>
  <c r="Y26" i="11"/>
  <c r="Y39" i="11"/>
  <c r="Y37" i="11"/>
  <c r="Y41" i="11"/>
  <c r="Y49" i="11"/>
  <c r="Y13" i="11"/>
  <c r="Y35" i="11"/>
  <c r="Y29" i="11"/>
  <c r="Y17" i="11"/>
  <c r="Y34" i="11"/>
  <c r="Y47" i="11"/>
  <c r="Y56" i="11"/>
  <c r="Y57" i="11"/>
  <c r="Y28" i="11"/>
  <c r="Y25" i="11"/>
  <c r="Y42" i="11"/>
  <c r="H19" i="13"/>
  <c r="H46" i="13"/>
  <c r="S18" i="12"/>
  <c r="S9" i="12"/>
  <c r="S55" i="12"/>
  <c r="S47" i="12"/>
  <c r="S56" i="12"/>
  <c r="S34" i="12"/>
  <c r="S40" i="12"/>
  <c r="S33" i="12"/>
  <c r="S12" i="12"/>
  <c r="S43" i="12"/>
  <c r="S37" i="12"/>
  <c r="S46" i="12"/>
  <c r="S20" i="12"/>
  <c r="S53" i="12"/>
  <c r="S50" i="12"/>
  <c r="S14" i="12"/>
  <c r="S35" i="12"/>
  <c r="S26" i="12"/>
  <c r="S42" i="12"/>
  <c r="S31" i="12"/>
  <c r="S39" i="12"/>
  <c r="S48" i="12"/>
  <c r="S41" i="12"/>
  <c r="S29" i="12"/>
  <c r="S8" i="12"/>
  <c r="S45" i="12"/>
  <c r="S17" i="12"/>
  <c r="S57" i="12"/>
  <c r="S24" i="12"/>
  <c r="S28" i="12"/>
  <c r="S23" i="12"/>
  <c r="S52" i="12"/>
  <c r="S27" i="12"/>
  <c r="S54" i="12"/>
  <c r="S13" i="12"/>
  <c r="S51" i="12"/>
  <c r="S73" i="12" s="1"/>
  <c r="S7" i="12"/>
  <c r="S22" i="12"/>
  <c r="S30" i="12"/>
  <c r="S10" i="12"/>
  <c r="S11" i="12"/>
  <c r="S49" i="12"/>
  <c r="S21" i="12"/>
  <c r="S38" i="12"/>
  <c r="S16" i="12"/>
  <c r="S36" i="12"/>
  <c r="S25" i="12"/>
  <c r="S44" i="12"/>
  <c r="S32" i="12"/>
  <c r="S19" i="12"/>
  <c r="S15" i="12"/>
  <c r="S72" i="11"/>
  <c r="H20" i="13"/>
  <c r="H26" i="13" s="1"/>
  <c r="H35" i="13" s="1"/>
  <c r="H47" i="13"/>
  <c r="S65" i="11"/>
  <c r="S68" i="11"/>
  <c r="E66" i="13"/>
  <c r="E67" i="13"/>
  <c r="E68" i="13"/>
  <c r="H21" i="13"/>
  <c r="H27" i="13" s="1"/>
  <c r="H36" i="13" s="1"/>
  <c r="H48" i="13"/>
  <c r="G25" i="13"/>
  <c r="G22" i="13"/>
  <c r="M10" i="20"/>
  <c r="U77" i="11"/>
  <c r="U79" i="11"/>
  <c r="AA76" i="11"/>
  <c r="AA77" i="11" s="1"/>
  <c r="X69" i="16"/>
  <c r="V51" i="16"/>
  <c r="V73" i="16" s="1"/>
  <c r="W76" i="11"/>
  <c r="W77" i="11" s="1"/>
  <c r="Z76" i="11"/>
  <c r="Z77" i="11" s="1"/>
  <c r="I51" i="1"/>
  <c r="C120" i="1" s="1"/>
  <c r="X70" i="16"/>
  <c r="X72" i="16"/>
  <c r="W70" i="16"/>
  <c r="V69" i="16"/>
  <c r="W51" i="16"/>
  <c r="W73" i="16" s="1"/>
  <c r="W69" i="16"/>
  <c r="W69" i="12"/>
  <c r="X68" i="16"/>
  <c r="W70" i="12"/>
  <c r="X69" i="12"/>
  <c r="V68" i="16"/>
  <c r="W68" i="12"/>
  <c r="V69" i="12"/>
  <c r="V76" i="11"/>
  <c r="V72" i="12"/>
  <c r="W7" i="16"/>
  <c r="W68" i="16" s="1"/>
  <c r="V65" i="12"/>
  <c r="V31" i="16"/>
  <c r="V72" i="16" s="1"/>
  <c r="X68" i="12"/>
  <c r="W72" i="16"/>
  <c r="V70" i="16"/>
  <c r="V68" i="12"/>
  <c r="X65" i="12"/>
  <c r="W65" i="12"/>
  <c r="V70" i="12"/>
  <c r="W72" i="12"/>
  <c r="X70" i="12"/>
  <c r="X72" i="12"/>
  <c r="X73" i="12"/>
  <c r="AD76" i="11" l="1"/>
  <c r="AD77" i="11" s="1"/>
  <c r="AC76" i="11"/>
  <c r="AC77" i="11" s="1"/>
  <c r="AG70" i="11"/>
  <c r="AG69" i="11"/>
  <c r="AF70" i="11"/>
  <c r="I26" i="1"/>
  <c r="Y55" i="12"/>
  <c r="Y55" i="16" s="1"/>
  <c r="Y29" i="12"/>
  <c r="Y29" i="16" s="1"/>
  <c r="Y49" i="12"/>
  <c r="Y49" i="16" s="1"/>
  <c r="Y9" i="12"/>
  <c r="Y9" i="16" s="1"/>
  <c r="Y43" i="12"/>
  <c r="Y27" i="12"/>
  <c r="Y27" i="16" s="1"/>
  <c r="Y22" i="12"/>
  <c r="Y22" i="16" s="1"/>
  <c r="Y42" i="12"/>
  <c r="Y42" i="16" s="1"/>
  <c r="Y37" i="12"/>
  <c r="Y37" i="16" s="1"/>
  <c r="Y35" i="12"/>
  <c r="Y35" i="16" s="1"/>
  <c r="Y7" i="12"/>
  <c r="Y47" i="12"/>
  <c r="Y47" i="16" s="1"/>
  <c r="Y46" i="12"/>
  <c r="Y46" i="16" s="1"/>
  <c r="Y21" i="12"/>
  <c r="Y21" i="16" s="1"/>
  <c r="Y51" i="12"/>
  <c r="Y73" i="12" s="1"/>
  <c r="Y33" i="12"/>
  <c r="Y33" i="16" s="1"/>
  <c r="Y14" i="12"/>
  <c r="Y14" i="16" s="1"/>
  <c r="Y52" i="12"/>
  <c r="Y52" i="16" s="1"/>
  <c r="Y38" i="12"/>
  <c r="Y38" i="16" s="1"/>
  <c r="Y13" i="12"/>
  <c r="Y13" i="16" s="1"/>
  <c r="Y11" i="12"/>
  <c r="Y11" i="16" s="1"/>
  <c r="Y40" i="12"/>
  <c r="Y40" i="16" s="1"/>
  <c r="Y41" i="12"/>
  <c r="Y41" i="16" s="1"/>
  <c r="Y12" i="12"/>
  <c r="Y12" i="16" s="1"/>
  <c r="Y10" i="12"/>
  <c r="Y10" i="16" s="1"/>
  <c r="Y8" i="12"/>
  <c r="Y8" i="16" s="1"/>
  <c r="Y31" i="12"/>
  <c r="Y31" i="16" s="1"/>
  <c r="Y15" i="12"/>
  <c r="Y15" i="16" s="1"/>
  <c r="Y53" i="12"/>
  <c r="Y53" i="16" s="1"/>
  <c r="Y48" i="12"/>
  <c r="Y48" i="16" s="1"/>
  <c r="Y23" i="12"/>
  <c r="Y36" i="12"/>
  <c r="Y36" i="16" s="1"/>
  <c r="Y20" i="12"/>
  <c r="Y20" i="16" s="1"/>
  <c r="Y54" i="12"/>
  <c r="Y54" i="16" s="1"/>
  <c r="Y30" i="12"/>
  <c r="Y30" i="16" s="1"/>
  <c r="Y28" i="12"/>
  <c r="Y28" i="16" s="1"/>
  <c r="Y24" i="12"/>
  <c r="Y24" i="16" s="1"/>
  <c r="Y17" i="12"/>
  <c r="Y17" i="16" s="1"/>
  <c r="Y56" i="12"/>
  <c r="Y56" i="16" s="1"/>
  <c r="Y25" i="12"/>
  <c r="Y50" i="12"/>
  <c r="Y50" i="16" s="1"/>
  <c r="Y18" i="12"/>
  <c r="Y18" i="16" s="1"/>
  <c r="Y16" i="12"/>
  <c r="Y16" i="16" s="1"/>
  <c r="Y39" i="12"/>
  <c r="Y39" i="16" s="1"/>
  <c r="Y45" i="12"/>
  <c r="Y45" i="16" s="1"/>
  <c r="Y34" i="12"/>
  <c r="Y34" i="16" s="1"/>
  <c r="Y19" i="12"/>
  <c r="Y19" i="16" s="1"/>
  <c r="Y26" i="12"/>
  <c r="Y26" i="16" s="1"/>
  <c r="Y44" i="12"/>
  <c r="Y44" i="16" s="1"/>
  <c r="Y57" i="12"/>
  <c r="Y57" i="16" s="1"/>
  <c r="Y32" i="12"/>
  <c r="Y32" i="16" s="1"/>
  <c r="S69" i="12"/>
  <c r="Y69" i="11"/>
  <c r="Y70" i="11"/>
  <c r="F68" i="13"/>
  <c r="F66" i="13"/>
  <c r="F67" i="13"/>
  <c r="T70" i="12"/>
  <c r="AG72" i="11"/>
  <c r="AJ53" i="11"/>
  <c r="AJ27" i="11"/>
  <c r="AJ34" i="11"/>
  <c r="AJ57" i="11"/>
  <c r="AJ10" i="11"/>
  <c r="AJ55" i="11"/>
  <c r="AJ19" i="11"/>
  <c r="AJ31" i="11"/>
  <c r="AJ42" i="11"/>
  <c r="AJ36" i="11"/>
  <c r="AJ43" i="11"/>
  <c r="AJ48" i="11"/>
  <c r="AJ24" i="11"/>
  <c r="AJ37" i="11"/>
  <c r="AJ26" i="11"/>
  <c r="AJ25" i="11"/>
  <c r="AJ47" i="11"/>
  <c r="AJ32" i="11"/>
  <c r="AJ23" i="11"/>
  <c r="AJ51" i="11"/>
  <c r="AJ50" i="11"/>
  <c r="AJ44" i="11"/>
  <c r="AJ45" i="11"/>
  <c r="AJ41" i="11"/>
  <c r="AJ28" i="11"/>
  <c r="AJ13" i="11"/>
  <c r="AJ9" i="11"/>
  <c r="AJ20" i="11"/>
  <c r="AJ12" i="11"/>
  <c r="AJ15" i="11"/>
  <c r="AJ17" i="11"/>
  <c r="AJ54" i="11"/>
  <c r="AJ8" i="11"/>
  <c r="AJ33" i="11"/>
  <c r="AJ22" i="11"/>
  <c r="AJ46" i="11"/>
  <c r="AJ56" i="11"/>
  <c r="AJ40" i="11"/>
  <c r="AJ35" i="11"/>
  <c r="AJ16" i="11"/>
  <c r="AJ52" i="11"/>
  <c r="AJ11" i="11"/>
  <c r="AJ21" i="11"/>
  <c r="AJ49" i="11"/>
  <c r="AJ38" i="11"/>
  <c r="AJ18" i="11"/>
  <c r="AJ14" i="11"/>
  <c r="AJ7" i="11"/>
  <c r="AJ30" i="11"/>
  <c r="AJ39" i="11"/>
  <c r="AJ29" i="11"/>
  <c r="S76" i="11"/>
  <c r="AI50" i="11"/>
  <c r="AI42" i="11"/>
  <c r="AI34" i="11"/>
  <c r="AI55" i="11"/>
  <c r="AI47" i="11"/>
  <c r="AI39" i="11"/>
  <c r="AI31" i="11"/>
  <c r="AI23" i="11"/>
  <c r="AI15" i="11"/>
  <c r="AI7" i="11"/>
  <c r="AI22" i="11"/>
  <c r="AI14" i="11"/>
  <c r="AI56" i="11"/>
  <c r="AI48" i="11"/>
  <c r="AI32" i="11"/>
  <c r="AI53" i="11"/>
  <c r="AI37" i="11"/>
  <c r="AI29" i="11"/>
  <c r="AI13" i="11"/>
  <c r="AI28" i="11"/>
  <c r="AI12" i="11"/>
  <c r="AI52" i="11"/>
  <c r="AI44" i="11"/>
  <c r="AI36" i="11"/>
  <c r="AI41" i="11"/>
  <c r="AI33" i="11"/>
  <c r="AI9" i="11"/>
  <c r="AI8" i="11"/>
  <c r="AI40" i="11"/>
  <c r="AI45" i="11"/>
  <c r="AI21" i="11"/>
  <c r="AI20" i="11"/>
  <c r="AI49" i="11"/>
  <c r="AI17" i="11"/>
  <c r="AI16" i="11"/>
  <c r="AI54" i="11"/>
  <c r="AI46" i="11"/>
  <c r="AI38" i="11"/>
  <c r="AI30" i="11"/>
  <c r="AI51" i="11"/>
  <c r="AI43" i="11"/>
  <c r="AI35" i="11"/>
  <c r="AI27" i="11"/>
  <c r="AI19" i="11"/>
  <c r="AI11" i="11"/>
  <c r="AI26" i="11"/>
  <c r="AI18" i="11"/>
  <c r="AI10" i="11"/>
  <c r="AI57" i="11"/>
  <c r="AI25" i="11"/>
  <c r="AI24" i="11"/>
  <c r="S65" i="12"/>
  <c r="S68" i="12"/>
  <c r="Y72" i="11"/>
  <c r="Y65" i="11"/>
  <c r="Y68" i="11"/>
  <c r="T72" i="12"/>
  <c r="AF69" i="11"/>
  <c r="U65" i="12"/>
  <c r="U68" i="12"/>
  <c r="AA35" i="12"/>
  <c r="AA35" i="16" s="1"/>
  <c r="AA26" i="12"/>
  <c r="AA26" i="16" s="1"/>
  <c r="AA38" i="12"/>
  <c r="AA38" i="16" s="1"/>
  <c r="AA12" i="12"/>
  <c r="AA12" i="16" s="1"/>
  <c r="AA53" i="12"/>
  <c r="AA53" i="16" s="1"/>
  <c r="AA40" i="12"/>
  <c r="AA40" i="16" s="1"/>
  <c r="AA27" i="12"/>
  <c r="AA27" i="16" s="1"/>
  <c r="AA42" i="12"/>
  <c r="AA42" i="16" s="1"/>
  <c r="AA16" i="12"/>
  <c r="AA16" i="16" s="1"/>
  <c r="AA18" i="12"/>
  <c r="AA18" i="16" s="1"/>
  <c r="AA11" i="12"/>
  <c r="AA11" i="16" s="1"/>
  <c r="AA39" i="12"/>
  <c r="AA39" i="16" s="1"/>
  <c r="AA48" i="12"/>
  <c r="AA48" i="16" s="1"/>
  <c r="AA7" i="12"/>
  <c r="AA32" i="12"/>
  <c r="AA32" i="16" s="1"/>
  <c r="AA28" i="12"/>
  <c r="AA28" i="16" s="1"/>
  <c r="AA29" i="12"/>
  <c r="AA29" i="16" s="1"/>
  <c r="AA10" i="12"/>
  <c r="AA10" i="16" s="1"/>
  <c r="AA33" i="12"/>
  <c r="AA33" i="16" s="1"/>
  <c r="AA15" i="12"/>
  <c r="AA15" i="16" s="1"/>
  <c r="AA45" i="12"/>
  <c r="AA45" i="16" s="1"/>
  <c r="AA44" i="12"/>
  <c r="AA44" i="16" s="1"/>
  <c r="AA17" i="12"/>
  <c r="AA17" i="16" s="1"/>
  <c r="AA52" i="12"/>
  <c r="AA52" i="16" s="1"/>
  <c r="AA20" i="12"/>
  <c r="AA20" i="16" s="1"/>
  <c r="AA37" i="12"/>
  <c r="AA37" i="16" s="1"/>
  <c r="AA21" i="12"/>
  <c r="AA21" i="16" s="1"/>
  <c r="AA30" i="12"/>
  <c r="AA30" i="16" s="1"/>
  <c r="AA46" i="12"/>
  <c r="AA46" i="16" s="1"/>
  <c r="AA34" i="12"/>
  <c r="AA34" i="16" s="1"/>
  <c r="AA31" i="12"/>
  <c r="AA31" i="16" s="1"/>
  <c r="AA23" i="12"/>
  <c r="AA51" i="12"/>
  <c r="AA14" i="12"/>
  <c r="AA14" i="16" s="1"/>
  <c r="AA41" i="12"/>
  <c r="AA41" i="16" s="1"/>
  <c r="AA36" i="12"/>
  <c r="AA36" i="16" s="1"/>
  <c r="AA49" i="12"/>
  <c r="AA49" i="16" s="1"/>
  <c r="AA8" i="12"/>
  <c r="AA8" i="16" s="1"/>
  <c r="AA22" i="12"/>
  <c r="AA22" i="16" s="1"/>
  <c r="AA9" i="12"/>
  <c r="AA9" i="16" s="1"/>
  <c r="AA19" i="12"/>
  <c r="AA19" i="16" s="1"/>
  <c r="AA55" i="12"/>
  <c r="AA55" i="16" s="1"/>
  <c r="AA54" i="12"/>
  <c r="AA54" i="16" s="1"/>
  <c r="AA50" i="12"/>
  <c r="AA50" i="16" s="1"/>
  <c r="AA43" i="12"/>
  <c r="AA24" i="12"/>
  <c r="AA24" i="16" s="1"/>
  <c r="AA25" i="12"/>
  <c r="AA47" i="12"/>
  <c r="AA47" i="16" s="1"/>
  <c r="AA56" i="12"/>
  <c r="AA56" i="16" s="1"/>
  <c r="AA57" i="12"/>
  <c r="AA57" i="16" s="1"/>
  <c r="AA13" i="12"/>
  <c r="AA13" i="16" s="1"/>
  <c r="T69" i="12"/>
  <c r="U72" i="12"/>
  <c r="U70" i="12"/>
  <c r="G28" i="13"/>
  <c r="G63" i="13" s="1"/>
  <c r="G34" i="13"/>
  <c r="Z48" i="12"/>
  <c r="Z48" i="16" s="1"/>
  <c r="Z52" i="12"/>
  <c r="Z52" i="16" s="1"/>
  <c r="Z19" i="12"/>
  <c r="Z19" i="16" s="1"/>
  <c r="Z34" i="12"/>
  <c r="Z34" i="16" s="1"/>
  <c r="Z30" i="12"/>
  <c r="Z30" i="16" s="1"/>
  <c r="Z54" i="12"/>
  <c r="Z54" i="16" s="1"/>
  <c r="Z38" i="12"/>
  <c r="Z38" i="16" s="1"/>
  <c r="Z44" i="12"/>
  <c r="Z44" i="16" s="1"/>
  <c r="Z15" i="12"/>
  <c r="Z15" i="16" s="1"/>
  <c r="Z53" i="12"/>
  <c r="Z53" i="16" s="1"/>
  <c r="Z23" i="12"/>
  <c r="Z21" i="12"/>
  <c r="Z21" i="16" s="1"/>
  <c r="Z32" i="12"/>
  <c r="Z32" i="16" s="1"/>
  <c r="Z37" i="12"/>
  <c r="Z37" i="16" s="1"/>
  <c r="Z16" i="12"/>
  <c r="Z16" i="16" s="1"/>
  <c r="Z33" i="12"/>
  <c r="Z33" i="16" s="1"/>
  <c r="Z14" i="12"/>
  <c r="Z14" i="16" s="1"/>
  <c r="Z24" i="12"/>
  <c r="Z24" i="16" s="1"/>
  <c r="Z10" i="12"/>
  <c r="Z10" i="16" s="1"/>
  <c r="Z27" i="12"/>
  <c r="Z27" i="16" s="1"/>
  <c r="Z42" i="12"/>
  <c r="Z42" i="16" s="1"/>
  <c r="Z55" i="12"/>
  <c r="Z55" i="16" s="1"/>
  <c r="Z7" i="12"/>
  <c r="Z36" i="12"/>
  <c r="Z36" i="16" s="1"/>
  <c r="Z50" i="12"/>
  <c r="Z50" i="16" s="1"/>
  <c r="Z29" i="12"/>
  <c r="Z29" i="16" s="1"/>
  <c r="Z49" i="12"/>
  <c r="Z49" i="16" s="1"/>
  <c r="Z46" i="12"/>
  <c r="Z46" i="16" s="1"/>
  <c r="Z17" i="12"/>
  <c r="Z17" i="16" s="1"/>
  <c r="Z11" i="12"/>
  <c r="Z11" i="16" s="1"/>
  <c r="Z56" i="12"/>
  <c r="Z56" i="16" s="1"/>
  <c r="Z57" i="12"/>
  <c r="Z57" i="16" s="1"/>
  <c r="Z13" i="12"/>
  <c r="Z13" i="16" s="1"/>
  <c r="Z8" i="12"/>
  <c r="Z8" i="16" s="1"/>
  <c r="Z40" i="12"/>
  <c r="Z40" i="16" s="1"/>
  <c r="Z26" i="12"/>
  <c r="Z26" i="16" s="1"/>
  <c r="Z45" i="12"/>
  <c r="Z45" i="16" s="1"/>
  <c r="Z31" i="12"/>
  <c r="Z31" i="16" s="1"/>
  <c r="Z22" i="12"/>
  <c r="Z22" i="16" s="1"/>
  <c r="Z12" i="12"/>
  <c r="Z12" i="16" s="1"/>
  <c r="Z25" i="12"/>
  <c r="Z51" i="12"/>
  <c r="Z43" i="12"/>
  <c r="Z47" i="12"/>
  <c r="Z47" i="16" s="1"/>
  <c r="Z39" i="12"/>
  <c r="Z39" i="16" s="1"/>
  <c r="Z41" i="12"/>
  <c r="Z41" i="16" s="1"/>
  <c r="Z18" i="12"/>
  <c r="Z18" i="16" s="1"/>
  <c r="Z20" i="12"/>
  <c r="Z20" i="16" s="1"/>
  <c r="Z9" i="12"/>
  <c r="Z9" i="16" s="1"/>
  <c r="Z28" i="12"/>
  <c r="Z28" i="16" s="1"/>
  <c r="Z35" i="12"/>
  <c r="Z35" i="16" s="1"/>
  <c r="S72" i="12"/>
  <c r="S70" i="12"/>
  <c r="H22" i="13"/>
  <c r="H25" i="13"/>
  <c r="AB55" i="11"/>
  <c r="AB46" i="11"/>
  <c r="AB56" i="11"/>
  <c r="AB50" i="11"/>
  <c r="AB11" i="11"/>
  <c r="AB44" i="11"/>
  <c r="AB30" i="11"/>
  <c r="AB41" i="11"/>
  <c r="AB19" i="11"/>
  <c r="AB14" i="11"/>
  <c r="AB42" i="11"/>
  <c r="AB27" i="11"/>
  <c r="AB26" i="11"/>
  <c r="AB39" i="11"/>
  <c r="AB9" i="11"/>
  <c r="AB40" i="11"/>
  <c r="AB49" i="11"/>
  <c r="AB25" i="11"/>
  <c r="AB37" i="11"/>
  <c r="AB12" i="11"/>
  <c r="AB57" i="11"/>
  <c r="AB17" i="11"/>
  <c r="AB22" i="11"/>
  <c r="AB35" i="11"/>
  <c r="AB54" i="11"/>
  <c r="AB48" i="11"/>
  <c r="AB47" i="11"/>
  <c r="AB33" i="11"/>
  <c r="AB20" i="11"/>
  <c r="AB45" i="11"/>
  <c r="AB7" i="11"/>
  <c r="AB8" i="11"/>
  <c r="AB53" i="11"/>
  <c r="AB28" i="11"/>
  <c r="AB38" i="11"/>
  <c r="AB32" i="11"/>
  <c r="AB43" i="11"/>
  <c r="AB13" i="11"/>
  <c r="AB10" i="11"/>
  <c r="AB52" i="11"/>
  <c r="AB16" i="11"/>
  <c r="AB34" i="11"/>
  <c r="AB51" i="11"/>
  <c r="AB73" i="11" s="1"/>
  <c r="AB31" i="11"/>
  <c r="AB24" i="11"/>
  <c r="AB36" i="11"/>
  <c r="AB15" i="11"/>
  <c r="AB29" i="11"/>
  <c r="AB21" i="11"/>
  <c r="AB23" i="11"/>
  <c r="AB18" i="11"/>
  <c r="T65" i="12"/>
  <c r="T68" i="12"/>
  <c r="AG65" i="11"/>
  <c r="AG68" i="11"/>
  <c r="AF65" i="11"/>
  <c r="AF68" i="11"/>
  <c r="AF72" i="11"/>
  <c r="U69" i="12"/>
  <c r="M7" i="20"/>
  <c r="M8" i="20"/>
  <c r="M11" i="20"/>
  <c r="M9" i="20"/>
  <c r="I52" i="1"/>
  <c r="C117" i="1" s="1"/>
  <c r="V76" i="12"/>
  <c r="I50" i="1"/>
  <c r="I9" i="1"/>
  <c r="D29" i="13" s="1"/>
  <c r="I48" i="1"/>
  <c r="X76" i="12"/>
  <c r="X77" i="12" s="1"/>
  <c r="W76" i="12"/>
  <c r="V77" i="11"/>
  <c r="I49" i="1"/>
  <c r="AG76" i="11" l="1"/>
  <c r="AF76" i="11"/>
  <c r="AF77" i="11" s="1"/>
  <c r="T76" i="12"/>
  <c r="T77" i="12" s="1"/>
  <c r="AB69" i="11"/>
  <c r="Y76" i="11"/>
  <c r="J9" i="1" s="1"/>
  <c r="E29" i="13" s="1"/>
  <c r="AE56" i="11"/>
  <c r="AE48" i="11"/>
  <c r="AE40" i="11"/>
  <c r="AE32" i="11"/>
  <c r="AE53" i="11"/>
  <c r="AE45" i="11"/>
  <c r="AE37" i="11"/>
  <c r="AE29" i="11"/>
  <c r="AE21" i="11"/>
  <c r="AE13" i="11"/>
  <c r="AE28" i="11"/>
  <c r="AE20" i="11"/>
  <c r="AE12" i="11"/>
  <c r="AE54" i="11"/>
  <c r="AE38" i="11"/>
  <c r="AE51" i="11"/>
  <c r="AE35" i="11"/>
  <c r="AE27" i="11"/>
  <c r="AE11" i="11"/>
  <c r="AE18" i="11"/>
  <c r="AE50" i="11"/>
  <c r="AE55" i="11"/>
  <c r="AE31" i="11"/>
  <c r="AE7" i="11"/>
  <c r="AE46" i="11"/>
  <c r="AE30" i="11"/>
  <c r="AE43" i="11"/>
  <c r="AE19" i="11"/>
  <c r="AE26" i="11"/>
  <c r="AE10" i="11"/>
  <c r="AE34" i="11"/>
  <c r="AE39" i="11"/>
  <c r="AE15" i="11"/>
  <c r="AE14" i="11"/>
  <c r="AE52" i="11"/>
  <c r="AE44" i="11"/>
  <c r="AE36" i="11"/>
  <c r="AE57" i="11"/>
  <c r="AE49" i="11"/>
  <c r="AE41" i="11"/>
  <c r="AE33" i="11"/>
  <c r="AE25" i="11"/>
  <c r="AE17" i="11"/>
  <c r="AE9" i="11"/>
  <c r="AE24" i="11"/>
  <c r="AE16" i="11"/>
  <c r="AE8" i="11"/>
  <c r="AE42" i="11"/>
  <c r="AE47" i="11"/>
  <c r="AE23" i="11"/>
  <c r="AE22" i="11"/>
  <c r="AJ70" i="11"/>
  <c r="AJ69" i="11"/>
  <c r="AD33" i="12"/>
  <c r="AD33" i="16" s="1"/>
  <c r="AD15" i="12"/>
  <c r="AD15" i="16" s="1"/>
  <c r="AD38" i="12"/>
  <c r="AD38" i="16" s="1"/>
  <c r="AD27" i="12"/>
  <c r="AD27" i="16" s="1"/>
  <c r="AD50" i="12"/>
  <c r="AD50" i="16" s="1"/>
  <c r="AD34" i="12"/>
  <c r="AD34" i="16" s="1"/>
  <c r="AD13" i="12"/>
  <c r="AD13" i="16" s="1"/>
  <c r="AD56" i="12"/>
  <c r="AD56" i="16" s="1"/>
  <c r="AD55" i="12"/>
  <c r="AD55" i="16" s="1"/>
  <c r="AD47" i="12"/>
  <c r="AD47" i="16" s="1"/>
  <c r="AD32" i="12"/>
  <c r="AD32" i="16" s="1"/>
  <c r="AD19" i="12"/>
  <c r="AD19" i="16" s="1"/>
  <c r="AD12" i="12"/>
  <c r="AD12" i="16" s="1"/>
  <c r="AD20" i="12"/>
  <c r="AD20" i="16" s="1"/>
  <c r="AD9" i="12"/>
  <c r="AD9" i="16" s="1"/>
  <c r="AD44" i="12"/>
  <c r="AD44" i="16" s="1"/>
  <c r="AD26" i="12"/>
  <c r="AD26" i="16" s="1"/>
  <c r="AD53" i="12"/>
  <c r="AD53" i="16" s="1"/>
  <c r="AD36" i="12"/>
  <c r="AD36" i="16" s="1"/>
  <c r="AD49" i="12"/>
  <c r="AD49" i="16" s="1"/>
  <c r="AD22" i="12"/>
  <c r="AD22" i="16" s="1"/>
  <c r="AD31" i="12"/>
  <c r="AD31" i="16" s="1"/>
  <c r="AD21" i="12"/>
  <c r="AD21" i="16" s="1"/>
  <c r="AD42" i="12"/>
  <c r="AD42" i="16" s="1"/>
  <c r="AD23" i="12"/>
  <c r="AD48" i="12"/>
  <c r="AD48" i="16" s="1"/>
  <c r="AD46" i="12"/>
  <c r="AD46" i="16" s="1"/>
  <c r="AD28" i="12"/>
  <c r="AD28" i="16" s="1"/>
  <c r="AD8" i="12"/>
  <c r="AD8" i="16" s="1"/>
  <c r="AD35" i="12"/>
  <c r="AD35" i="16" s="1"/>
  <c r="AD7" i="12"/>
  <c r="AD11" i="12"/>
  <c r="AD11" i="16" s="1"/>
  <c r="AD43" i="12"/>
  <c r="AD14" i="12"/>
  <c r="AD14" i="16" s="1"/>
  <c r="AD52" i="12"/>
  <c r="AD52" i="16" s="1"/>
  <c r="AD45" i="12"/>
  <c r="AD45" i="16" s="1"/>
  <c r="AD18" i="12"/>
  <c r="AD18" i="16" s="1"/>
  <c r="AD16" i="12"/>
  <c r="AD16" i="16" s="1"/>
  <c r="AD41" i="12"/>
  <c r="AD41" i="16" s="1"/>
  <c r="AD24" i="12"/>
  <c r="AD24" i="16" s="1"/>
  <c r="AD57" i="12"/>
  <c r="AD57" i="16" s="1"/>
  <c r="AD51" i="12"/>
  <c r="AD40" i="12"/>
  <c r="AD40" i="16" s="1"/>
  <c r="AD30" i="12"/>
  <c r="AD30" i="16" s="1"/>
  <c r="AD29" i="12"/>
  <c r="AD29" i="16" s="1"/>
  <c r="AD39" i="12"/>
  <c r="AD39" i="16" s="1"/>
  <c r="AD10" i="12"/>
  <c r="AD10" i="16" s="1"/>
  <c r="AD37" i="12"/>
  <c r="AD37" i="16" s="1"/>
  <c r="AD25" i="12"/>
  <c r="AD54" i="12"/>
  <c r="AD54" i="16" s="1"/>
  <c r="AD17" i="12"/>
  <c r="AD17" i="16" s="1"/>
  <c r="Y23" i="16"/>
  <c r="Y70" i="16" s="1"/>
  <c r="Y70" i="12"/>
  <c r="Y7" i="16"/>
  <c r="Y68" i="16" s="1"/>
  <c r="Y68" i="12"/>
  <c r="Y65" i="12"/>
  <c r="H28" i="13"/>
  <c r="H63" i="13" s="1"/>
  <c r="H34" i="13"/>
  <c r="Z43" i="16"/>
  <c r="Z69" i="16" s="1"/>
  <c r="Z69" i="12"/>
  <c r="Z7" i="16"/>
  <c r="Z68" i="16" s="1"/>
  <c r="Z68" i="12"/>
  <c r="Z65" i="12"/>
  <c r="Z23" i="16"/>
  <c r="Z70" i="16" s="1"/>
  <c r="Z70" i="12"/>
  <c r="G67" i="13"/>
  <c r="G66" i="13"/>
  <c r="G68" i="13"/>
  <c r="AA7" i="16"/>
  <c r="AA68" i="16" s="1"/>
  <c r="AA68" i="12"/>
  <c r="AA65" i="12"/>
  <c r="AI72" i="11"/>
  <c r="AI68" i="11"/>
  <c r="AI65" i="11"/>
  <c r="AA25" i="16"/>
  <c r="AA72" i="16" s="1"/>
  <c r="AA72" i="12"/>
  <c r="V77" i="12"/>
  <c r="I27" i="1"/>
  <c r="AG77" i="11"/>
  <c r="AB65" i="11"/>
  <c r="AB68" i="11"/>
  <c r="Z73" i="12"/>
  <c r="Z51" i="16"/>
  <c r="Z73" i="16" s="1"/>
  <c r="Y51" i="16"/>
  <c r="Y73" i="16" s="1"/>
  <c r="AA43" i="16"/>
  <c r="AA69" i="16" s="1"/>
  <c r="AA69" i="12"/>
  <c r="AA73" i="12"/>
  <c r="AA51" i="16"/>
  <c r="AA73" i="16" s="1"/>
  <c r="S76" i="12"/>
  <c r="AI69" i="11"/>
  <c r="AC27" i="12"/>
  <c r="AC27" i="16" s="1"/>
  <c r="AC41" i="12"/>
  <c r="AC41" i="16" s="1"/>
  <c r="AC45" i="12"/>
  <c r="AC45" i="16" s="1"/>
  <c r="AC18" i="12"/>
  <c r="AC18" i="16" s="1"/>
  <c r="AC7" i="12"/>
  <c r="AC16" i="12"/>
  <c r="AC16" i="16" s="1"/>
  <c r="AC44" i="12"/>
  <c r="AC44" i="16" s="1"/>
  <c r="AC28" i="12"/>
  <c r="AC28" i="16" s="1"/>
  <c r="AC47" i="12"/>
  <c r="AC47" i="16" s="1"/>
  <c r="AC19" i="12"/>
  <c r="AC19" i="16" s="1"/>
  <c r="AC55" i="12"/>
  <c r="AC55" i="16" s="1"/>
  <c r="AC17" i="12"/>
  <c r="AC17" i="16" s="1"/>
  <c r="AC30" i="12"/>
  <c r="AC30" i="16" s="1"/>
  <c r="AC22" i="12"/>
  <c r="AC22" i="16" s="1"/>
  <c r="AC39" i="12"/>
  <c r="AC39" i="16" s="1"/>
  <c r="AC31" i="12"/>
  <c r="AC31" i="16" s="1"/>
  <c r="AC29" i="12"/>
  <c r="AC29" i="16" s="1"/>
  <c r="AC36" i="12"/>
  <c r="AC36" i="16" s="1"/>
  <c r="AC49" i="12"/>
  <c r="AC49" i="16" s="1"/>
  <c r="AC53" i="12"/>
  <c r="AC53" i="16" s="1"/>
  <c r="AC51" i="12"/>
  <c r="AC11" i="12"/>
  <c r="AC11" i="16" s="1"/>
  <c r="AC43" i="12"/>
  <c r="AC23" i="12"/>
  <c r="AC54" i="12"/>
  <c r="AC54" i="16" s="1"/>
  <c r="AC35" i="12"/>
  <c r="AC35" i="16" s="1"/>
  <c r="AC34" i="12"/>
  <c r="AC34" i="16" s="1"/>
  <c r="AC57" i="12"/>
  <c r="AC57" i="16" s="1"/>
  <c r="AC15" i="12"/>
  <c r="AC15" i="16" s="1"/>
  <c r="AC13" i="12"/>
  <c r="AC13" i="16" s="1"/>
  <c r="AC33" i="12"/>
  <c r="AC33" i="16" s="1"/>
  <c r="AC38" i="12"/>
  <c r="AC38" i="16" s="1"/>
  <c r="AC24" i="12"/>
  <c r="AC24" i="16" s="1"/>
  <c r="AC50" i="12"/>
  <c r="AC50" i="16" s="1"/>
  <c r="AC42" i="12"/>
  <c r="AC42" i="16" s="1"/>
  <c r="AC46" i="12"/>
  <c r="AC46" i="16" s="1"/>
  <c r="AC32" i="12"/>
  <c r="AC32" i="16" s="1"/>
  <c r="AC52" i="12"/>
  <c r="AC52" i="16" s="1"/>
  <c r="AC56" i="12"/>
  <c r="AC56" i="16" s="1"/>
  <c r="AC48" i="12"/>
  <c r="AC48" i="16" s="1"/>
  <c r="AC14" i="12"/>
  <c r="AC14" i="16" s="1"/>
  <c r="AC21" i="12"/>
  <c r="AC21" i="16" s="1"/>
  <c r="AC8" i="12"/>
  <c r="AC8" i="16" s="1"/>
  <c r="AC26" i="12"/>
  <c r="AC26" i="16" s="1"/>
  <c r="AC37" i="12"/>
  <c r="AC37" i="16" s="1"/>
  <c r="AC25" i="12"/>
  <c r="AC40" i="12"/>
  <c r="AC40" i="16" s="1"/>
  <c r="AC10" i="12"/>
  <c r="AC10" i="16" s="1"/>
  <c r="AC20" i="12"/>
  <c r="AC20" i="16" s="1"/>
  <c r="AC9" i="12"/>
  <c r="AC9" i="16" s="1"/>
  <c r="AC12" i="12"/>
  <c r="AC12" i="16" s="1"/>
  <c r="J51" i="1"/>
  <c r="N10" i="20"/>
  <c r="Y43" i="16"/>
  <c r="Y69" i="16" s="1"/>
  <c r="Y69" i="12"/>
  <c r="AB70" i="11"/>
  <c r="AB72" i="11"/>
  <c r="Z25" i="16"/>
  <c r="Z72" i="16" s="1"/>
  <c r="Z72" i="12"/>
  <c r="AA23" i="16"/>
  <c r="AA70" i="16" s="1"/>
  <c r="AA70" i="12"/>
  <c r="U76" i="12"/>
  <c r="U77" i="12" s="1"/>
  <c r="Y77" i="11"/>
  <c r="J26" i="1"/>
  <c r="AI73" i="11"/>
  <c r="AI70" i="11"/>
  <c r="S79" i="11"/>
  <c r="H26" i="1"/>
  <c r="H9" i="1"/>
  <c r="C29" i="13" s="1"/>
  <c r="AJ68" i="11"/>
  <c r="AJ65" i="11"/>
  <c r="AJ73" i="11"/>
  <c r="AJ72" i="11"/>
  <c r="AB53" i="12"/>
  <c r="AB53" i="16" s="1"/>
  <c r="AB38" i="12"/>
  <c r="AB38" i="16" s="1"/>
  <c r="AB51" i="12"/>
  <c r="AB36" i="12"/>
  <c r="AB36" i="16" s="1"/>
  <c r="AB57" i="12"/>
  <c r="AB57" i="16" s="1"/>
  <c r="AB18" i="12"/>
  <c r="AB18" i="16" s="1"/>
  <c r="AB41" i="12"/>
  <c r="AB41" i="16" s="1"/>
  <c r="AB56" i="12"/>
  <c r="AB56" i="16" s="1"/>
  <c r="AB47" i="12"/>
  <c r="AB47" i="16" s="1"/>
  <c r="AB26" i="12"/>
  <c r="AB26" i="16" s="1"/>
  <c r="AB40" i="12"/>
  <c r="AB40" i="16" s="1"/>
  <c r="AB10" i="12"/>
  <c r="AB10" i="16" s="1"/>
  <c r="AB8" i="12"/>
  <c r="AB8" i="16" s="1"/>
  <c r="AB32" i="12"/>
  <c r="AB32" i="16" s="1"/>
  <c r="AB12" i="12"/>
  <c r="AB12" i="16" s="1"/>
  <c r="AB37" i="12"/>
  <c r="AB37" i="16" s="1"/>
  <c r="AB25" i="12"/>
  <c r="AB31" i="12"/>
  <c r="AB31" i="16" s="1"/>
  <c r="AB22" i="12"/>
  <c r="AB22" i="16" s="1"/>
  <c r="AB54" i="12"/>
  <c r="AB54" i="16" s="1"/>
  <c r="AB24" i="12"/>
  <c r="AB24" i="16" s="1"/>
  <c r="AB19" i="12"/>
  <c r="AB19" i="16" s="1"/>
  <c r="AB42" i="12"/>
  <c r="AB42" i="16" s="1"/>
  <c r="AB17" i="12"/>
  <c r="AB17" i="16" s="1"/>
  <c r="AB46" i="12"/>
  <c r="AB46" i="16" s="1"/>
  <c r="AB14" i="12"/>
  <c r="AB14" i="16" s="1"/>
  <c r="AB50" i="12"/>
  <c r="AB50" i="16" s="1"/>
  <c r="AB33" i="12"/>
  <c r="AB33" i="16" s="1"/>
  <c r="AB13" i="12"/>
  <c r="AB13" i="16" s="1"/>
  <c r="AB27" i="12"/>
  <c r="AB27" i="16" s="1"/>
  <c r="AB52" i="12"/>
  <c r="AB52" i="16" s="1"/>
  <c r="AB39" i="12"/>
  <c r="AB39" i="16" s="1"/>
  <c r="AB15" i="12"/>
  <c r="AB15" i="16" s="1"/>
  <c r="AB28" i="12"/>
  <c r="AB28" i="16" s="1"/>
  <c r="AB9" i="12"/>
  <c r="AB9" i="16" s="1"/>
  <c r="AB23" i="12"/>
  <c r="AB49" i="12"/>
  <c r="AB49" i="16" s="1"/>
  <c r="AB35" i="12"/>
  <c r="AB35" i="16" s="1"/>
  <c r="AB48" i="12"/>
  <c r="AB48" i="16" s="1"/>
  <c r="AB30" i="12"/>
  <c r="AB30" i="16" s="1"/>
  <c r="AB21" i="12"/>
  <c r="AB21" i="16" s="1"/>
  <c r="AB20" i="12"/>
  <c r="AB20" i="16" s="1"/>
  <c r="AB7" i="12"/>
  <c r="AB11" i="12"/>
  <c r="AB11" i="16" s="1"/>
  <c r="AB34" i="12"/>
  <c r="AB34" i="16" s="1"/>
  <c r="AB43" i="12"/>
  <c r="AB45" i="12"/>
  <c r="AB45" i="16" s="1"/>
  <c r="AB29" i="12"/>
  <c r="AB29" i="16" s="1"/>
  <c r="AB44" i="12"/>
  <c r="AB44" i="16" s="1"/>
  <c r="AB16" i="12"/>
  <c r="AB16" i="16" s="1"/>
  <c r="AB55" i="12"/>
  <c r="AB55" i="16" s="1"/>
  <c r="Y25" i="16"/>
  <c r="Y72" i="16" s="1"/>
  <c r="Y72" i="12"/>
  <c r="S77" i="11"/>
  <c r="I10" i="1"/>
  <c r="D61" i="13" s="1"/>
  <c r="W77" i="12"/>
  <c r="C113" i="1"/>
  <c r="C114" i="1"/>
  <c r="AI76" i="11" l="1"/>
  <c r="AI77" i="11" s="1"/>
  <c r="N7" i="20"/>
  <c r="J48" i="1"/>
  <c r="AE68" i="11"/>
  <c r="AE65" i="11"/>
  <c r="N9" i="20"/>
  <c r="AC73" i="12"/>
  <c r="AC51" i="16"/>
  <c r="AC73" i="16" s="1"/>
  <c r="AC7" i="16"/>
  <c r="AC68" i="12"/>
  <c r="AC65" i="12"/>
  <c r="AG18" i="12"/>
  <c r="AG18" i="16" s="1"/>
  <c r="AG11" i="12"/>
  <c r="AG11" i="16" s="1"/>
  <c r="AG38" i="12"/>
  <c r="AG38" i="16" s="1"/>
  <c r="AG34" i="12"/>
  <c r="AG34" i="16" s="1"/>
  <c r="AG24" i="12"/>
  <c r="AG24" i="16" s="1"/>
  <c r="AG33" i="12"/>
  <c r="AG33" i="16" s="1"/>
  <c r="AG7" i="12"/>
  <c r="AG23" i="12"/>
  <c r="AG32" i="12"/>
  <c r="AG32" i="16" s="1"/>
  <c r="AG31" i="12"/>
  <c r="AG31" i="16" s="1"/>
  <c r="AG29" i="12"/>
  <c r="AG29" i="16" s="1"/>
  <c r="AG41" i="12"/>
  <c r="AG41" i="16" s="1"/>
  <c r="AG28" i="12"/>
  <c r="AG28" i="16" s="1"/>
  <c r="AG35" i="12"/>
  <c r="AG35" i="16" s="1"/>
  <c r="AG56" i="12"/>
  <c r="AG56" i="16" s="1"/>
  <c r="AG46" i="12"/>
  <c r="AG46" i="16" s="1"/>
  <c r="AG49" i="12"/>
  <c r="AG49" i="16" s="1"/>
  <c r="AG48" i="12"/>
  <c r="AG48" i="16" s="1"/>
  <c r="AG21" i="12"/>
  <c r="AG21" i="16" s="1"/>
  <c r="AG42" i="12"/>
  <c r="AG42" i="16" s="1"/>
  <c r="AG54" i="12"/>
  <c r="AG54" i="16" s="1"/>
  <c r="AG15" i="12"/>
  <c r="AG15" i="16" s="1"/>
  <c r="AG43" i="12"/>
  <c r="AG55" i="12"/>
  <c r="AG55" i="16" s="1"/>
  <c r="AG10" i="12"/>
  <c r="AG10" i="16" s="1"/>
  <c r="AG40" i="12"/>
  <c r="AG40" i="16" s="1"/>
  <c r="AG37" i="12"/>
  <c r="AG37" i="16" s="1"/>
  <c r="AG57" i="12"/>
  <c r="AG57" i="16" s="1"/>
  <c r="AG30" i="12"/>
  <c r="AG30" i="16" s="1"/>
  <c r="AG17" i="12"/>
  <c r="AG17" i="16" s="1"/>
  <c r="AG39" i="12"/>
  <c r="AG39" i="16" s="1"/>
  <c r="AG36" i="12"/>
  <c r="AG36" i="16" s="1"/>
  <c r="AG27" i="12"/>
  <c r="AG27" i="16" s="1"/>
  <c r="AG45" i="12"/>
  <c r="AG45" i="16" s="1"/>
  <c r="AG26" i="12"/>
  <c r="AG26" i="16" s="1"/>
  <c r="AG14" i="12"/>
  <c r="AG14" i="16" s="1"/>
  <c r="AG8" i="12"/>
  <c r="AG8" i="16" s="1"/>
  <c r="AG44" i="12"/>
  <c r="AG44" i="16" s="1"/>
  <c r="AG20" i="12"/>
  <c r="AG20" i="16" s="1"/>
  <c r="AG12" i="12"/>
  <c r="AG12" i="16" s="1"/>
  <c r="AG53" i="12"/>
  <c r="AG53" i="16" s="1"/>
  <c r="AG47" i="12"/>
  <c r="AG47" i="16" s="1"/>
  <c r="AG51" i="12"/>
  <c r="AG52" i="12"/>
  <c r="AG52" i="16" s="1"/>
  <c r="AG22" i="12"/>
  <c r="AG22" i="16" s="1"/>
  <c r="AG9" i="12"/>
  <c r="AG9" i="16" s="1"/>
  <c r="AG16" i="12"/>
  <c r="AG16" i="16" s="1"/>
  <c r="AG19" i="12"/>
  <c r="AG19" i="16" s="1"/>
  <c r="AG50" i="12"/>
  <c r="AG50" i="16" s="1"/>
  <c r="AG13" i="12"/>
  <c r="AG13" i="16" s="1"/>
  <c r="AG25" i="12"/>
  <c r="AE69" i="11"/>
  <c r="AD43" i="16"/>
  <c r="AD69" i="16" s="1"/>
  <c r="AD69" i="12"/>
  <c r="AE73" i="11"/>
  <c r="AB23" i="16"/>
  <c r="AB70" i="16" s="1"/>
  <c r="AB70" i="12"/>
  <c r="AC23" i="16"/>
  <c r="AC70" i="16" s="1"/>
  <c r="AC70" i="12"/>
  <c r="AC68" i="16"/>
  <c r="AE46" i="12"/>
  <c r="AE46" i="16" s="1"/>
  <c r="AE18" i="12"/>
  <c r="AE18" i="16" s="1"/>
  <c r="AE30" i="12"/>
  <c r="AE30" i="16" s="1"/>
  <c r="AE11" i="12"/>
  <c r="AE11" i="16" s="1"/>
  <c r="AE27" i="12"/>
  <c r="AE27" i="16" s="1"/>
  <c r="AE50" i="12"/>
  <c r="AE50" i="16" s="1"/>
  <c r="AE51" i="12"/>
  <c r="AE73" i="12" s="1"/>
  <c r="AE56" i="12"/>
  <c r="AE56" i="16" s="1"/>
  <c r="AE41" i="12"/>
  <c r="AE41" i="16" s="1"/>
  <c r="AE43" i="12"/>
  <c r="AE52" i="12"/>
  <c r="AE52" i="16" s="1"/>
  <c r="AE7" i="12"/>
  <c r="AE31" i="12"/>
  <c r="AE31" i="16" s="1"/>
  <c r="AE35" i="12"/>
  <c r="AE35" i="16" s="1"/>
  <c r="AE44" i="12"/>
  <c r="AE44" i="16" s="1"/>
  <c r="AE37" i="12"/>
  <c r="AE37" i="16" s="1"/>
  <c r="AE16" i="12"/>
  <c r="AE16" i="16" s="1"/>
  <c r="AE36" i="12"/>
  <c r="AE36" i="16" s="1"/>
  <c r="AE29" i="12"/>
  <c r="AE29" i="16" s="1"/>
  <c r="AE28" i="12"/>
  <c r="AE28" i="16" s="1"/>
  <c r="AE47" i="12"/>
  <c r="AE47" i="16" s="1"/>
  <c r="AE39" i="12"/>
  <c r="AE39" i="16" s="1"/>
  <c r="AE54" i="12"/>
  <c r="AE54" i="16" s="1"/>
  <c r="AE13" i="12"/>
  <c r="AE13" i="16" s="1"/>
  <c r="AE55" i="12"/>
  <c r="AE55" i="16" s="1"/>
  <c r="AE57" i="12"/>
  <c r="AE57" i="16" s="1"/>
  <c r="AE53" i="12"/>
  <c r="AE53" i="16" s="1"/>
  <c r="AE19" i="12"/>
  <c r="AE19" i="16" s="1"/>
  <c r="AE17" i="12"/>
  <c r="AE17" i="16" s="1"/>
  <c r="AE48" i="12"/>
  <c r="AE48" i="16" s="1"/>
  <c r="AE45" i="12"/>
  <c r="AE45" i="16" s="1"/>
  <c r="AE14" i="12"/>
  <c r="AE14" i="16" s="1"/>
  <c r="AE23" i="12"/>
  <c r="AE24" i="12"/>
  <c r="AE24" i="16" s="1"/>
  <c r="AE49" i="12"/>
  <c r="AE49" i="16" s="1"/>
  <c r="AE26" i="12"/>
  <c r="AE26" i="16" s="1"/>
  <c r="AE40" i="12"/>
  <c r="AE40" i="16" s="1"/>
  <c r="AE21" i="12"/>
  <c r="AE21" i="16" s="1"/>
  <c r="AE25" i="12"/>
  <c r="AE15" i="12"/>
  <c r="AE15" i="16" s="1"/>
  <c r="AE22" i="12"/>
  <c r="AE22" i="16" s="1"/>
  <c r="AE8" i="12"/>
  <c r="AE8" i="16" s="1"/>
  <c r="AE38" i="12"/>
  <c r="AE38" i="16" s="1"/>
  <c r="AE20" i="12"/>
  <c r="AE20" i="16" s="1"/>
  <c r="AE9" i="12"/>
  <c r="AE9" i="16" s="1"/>
  <c r="AE33" i="12"/>
  <c r="AE10" i="12"/>
  <c r="AE10" i="16" s="1"/>
  <c r="AE42" i="12"/>
  <c r="AE42" i="16" s="1"/>
  <c r="AE34" i="12"/>
  <c r="AE34" i="16" s="1"/>
  <c r="AE12" i="12"/>
  <c r="AE12" i="16" s="1"/>
  <c r="AE32" i="12"/>
  <c r="AE32" i="16" s="1"/>
  <c r="Y76" i="12"/>
  <c r="AD7" i="16"/>
  <c r="AD68" i="16" s="1"/>
  <c r="AD65" i="12"/>
  <c r="AD68" i="12"/>
  <c r="AE70" i="11"/>
  <c r="AE72" i="11"/>
  <c r="AB43" i="16"/>
  <c r="AB69" i="16" s="1"/>
  <c r="AB69" i="12"/>
  <c r="AC25" i="16"/>
  <c r="AC72" i="16" s="1"/>
  <c r="AC72" i="12"/>
  <c r="J52" i="1"/>
  <c r="D117" i="1" s="1"/>
  <c r="N11" i="20"/>
  <c r="H66" i="13"/>
  <c r="H68" i="13"/>
  <c r="H67" i="13"/>
  <c r="AD25" i="16"/>
  <c r="AD72" i="16" s="1"/>
  <c r="AD72" i="12"/>
  <c r="AD23" i="16"/>
  <c r="AD70" i="16" s="1"/>
  <c r="AD70" i="12"/>
  <c r="AB25" i="16"/>
  <c r="AB72" i="16" s="1"/>
  <c r="AB72" i="12"/>
  <c r="D120" i="1"/>
  <c r="J50" i="1"/>
  <c r="AB7" i="16"/>
  <c r="AB68" i="16" s="1"/>
  <c r="AB65" i="12"/>
  <c r="AB68" i="12"/>
  <c r="K51" i="1"/>
  <c r="O10" i="20"/>
  <c r="AB51" i="16"/>
  <c r="AB73" i="16" s="1"/>
  <c r="AB73" i="12"/>
  <c r="AJ76" i="11"/>
  <c r="AJ77" i="11" s="1"/>
  <c r="AC43" i="16"/>
  <c r="AC69" i="16" s="1"/>
  <c r="AC69" i="12"/>
  <c r="S77" i="12"/>
  <c r="H27" i="1"/>
  <c r="H28" i="1" s="1"/>
  <c r="H10" i="1"/>
  <c r="C61" i="13" s="1"/>
  <c r="AB76" i="11"/>
  <c r="AA76" i="12"/>
  <c r="AA77" i="12" s="1"/>
  <c r="AF47" i="12"/>
  <c r="AF47" i="16" s="1"/>
  <c r="AF56" i="12"/>
  <c r="AF56" i="16" s="1"/>
  <c r="AF45" i="12"/>
  <c r="AF45" i="16" s="1"/>
  <c r="AF51" i="12"/>
  <c r="AF7" i="12"/>
  <c r="AF18" i="12"/>
  <c r="AF18" i="16" s="1"/>
  <c r="AF13" i="12"/>
  <c r="AF13" i="16" s="1"/>
  <c r="AF9" i="12"/>
  <c r="AF9" i="16" s="1"/>
  <c r="AF52" i="12"/>
  <c r="AF52" i="16" s="1"/>
  <c r="AF12" i="12"/>
  <c r="AF12" i="16" s="1"/>
  <c r="AF21" i="12"/>
  <c r="AF21" i="16" s="1"/>
  <c r="AF24" i="12"/>
  <c r="AF24" i="16" s="1"/>
  <c r="AF54" i="12"/>
  <c r="AF54" i="16" s="1"/>
  <c r="AF11" i="12"/>
  <c r="AF11" i="16" s="1"/>
  <c r="AF38" i="12"/>
  <c r="AF38" i="16" s="1"/>
  <c r="AF27" i="12"/>
  <c r="AF27" i="16" s="1"/>
  <c r="AF40" i="12"/>
  <c r="AF40" i="16" s="1"/>
  <c r="AF14" i="12"/>
  <c r="AF14" i="16" s="1"/>
  <c r="AF28" i="12"/>
  <c r="AF28" i="16" s="1"/>
  <c r="AF29" i="12"/>
  <c r="AF29" i="16" s="1"/>
  <c r="AF37" i="12"/>
  <c r="AF37" i="16" s="1"/>
  <c r="AF20" i="12"/>
  <c r="AF20" i="16" s="1"/>
  <c r="AF43" i="12"/>
  <c r="AF48" i="12"/>
  <c r="AF48" i="16" s="1"/>
  <c r="AF15" i="12"/>
  <c r="AF15" i="16" s="1"/>
  <c r="AF55" i="12"/>
  <c r="AF55" i="16" s="1"/>
  <c r="AF49" i="12"/>
  <c r="AF49" i="16" s="1"/>
  <c r="AF26" i="12"/>
  <c r="AF26" i="16" s="1"/>
  <c r="AF33" i="12"/>
  <c r="AF33" i="16" s="1"/>
  <c r="AF16" i="12"/>
  <c r="AF16" i="16" s="1"/>
  <c r="AF17" i="12"/>
  <c r="AF17" i="16" s="1"/>
  <c r="AF42" i="12"/>
  <c r="AF42" i="16" s="1"/>
  <c r="AF44" i="12"/>
  <c r="AF44" i="16" s="1"/>
  <c r="AF31" i="12"/>
  <c r="AF31" i="16" s="1"/>
  <c r="AF32" i="12"/>
  <c r="AF32" i="16" s="1"/>
  <c r="AF34" i="12"/>
  <c r="AF34" i="16" s="1"/>
  <c r="AF23" i="12"/>
  <c r="AF46" i="12"/>
  <c r="AF46" i="16" s="1"/>
  <c r="AF8" i="12"/>
  <c r="AF8" i="16" s="1"/>
  <c r="AF30" i="12"/>
  <c r="AF30" i="16" s="1"/>
  <c r="AF25" i="12"/>
  <c r="AF35" i="12"/>
  <c r="AF35" i="16" s="1"/>
  <c r="AF57" i="12"/>
  <c r="AF57" i="16" s="1"/>
  <c r="AF19" i="12"/>
  <c r="AF19" i="16" s="1"/>
  <c r="AF22" i="12"/>
  <c r="AF22" i="16" s="1"/>
  <c r="AF36" i="12"/>
  <c r="AF36" i="16" s="1"/>
  <c r="AF10" i="12"/>
  <c r="AF10" i="16" s="1"/>
  <c r="AF41" i="12"/>
  <c r="AF41" i="16" s="1"/>
  <c r="AF39" i="12"/>
  <c r="AF39" i="16" s="1"/>
  <c r="AF50" i="12"/>
  <c r="AF50" i="16" s="1"/>
  <c r="AF53" i="12"/>
  <c r="AF53" i="16" s="1"/>
  <c r="Z76" i="12"/>
  <c r="Z77" i="12" s="1"/>
  <c r="AH54" i="11"/>
  <c r="AH44" i="11"/>
  <c r="AH11" i="11"/>
  <c r="AH33" i="11"/>
  <c r="AH16" i="11"/>
  <c r="AH39" i="11"/>
  <c r="AH23" i="11"/>
  <c r="AH9" i="11"/>
  <c r="AH41" i="11"/>
  <c r="AH50" i="11"/>
  <c r="AH8" i="11"/>
  <c r="AH21" i="11"/>
  <c r="AH30" i="11"/>
  <c r="AH53" i="11"/>
  <c r="AH57" i="11"/>
  <c r="AH27" i="11"/>
  <c r="AH43" i="11"/>
  <c r="AH40" i="11"/>
  <c r="AH28" i="11"/>
  <c r="AH12" i="11"/>
  <c r="AH17" i="11"/>
  <c r="AH47" i="11"/>
  <c r="AH35" i="11"/>
  <c r="AH29" i="11"/>
  <c r="AH38" i="11"/>
  <c r="AH26" i="11"/>
  <c r="AH20" i="11"/>
  <c r="AH19" i="11"/>
  <c r="AH52" i="11"/>
  <c r="AH36" i="11"/>
  <c r="AH15" i="11"/>
  <c r="AH56" i="11"/>
  <c r="AH14" i="11"/>
  <c r="AH32" i="11"/>
  <c r="AH24" i="11"/>
  <c r="AH25" i="11"/>
  <c r="AH34" i="11"/>
  <c r="AH49" i="11"/>
  <c r="AH22" i="11"/>
  <c r="AH46" i="11"/>
  <c r="AH55" i="11"/>
  <c r="AH10" i="11"/>
  <c r="AH42" i="11"/>
  <c r="AH37" i="11"/>
  <c r="AH7" i="11"/>
  <c r="AH18" i="11"/>
  <c r="AH48" i="11"/>
  <c r="AH51" i="11"/>
  <c r="AH13" i="11"/>
  <c r="AH45" i="11"/>
  <c r="AH31" i="11"/>
  <c r="N8" i="20"/>
  <c r="J49" i="1"/>
  <c r="AD73" i="12"/>
  <c r="AD51" i="16"/>
  <c r="AD73" i="16" s="1"/>
  <c r="AE33" i="16"/>
  <c r="T10" i="16"/>
  <c r="T8" i="16"/>
  <c r="AH53" i="12" l="1"/>
  <c r="AH53" i="16" s="1"/>
  <c r="K52" i="1"/>
  <c r="E117" i="1" s="1"/>
  <c r="AH69" i="11"/>
  <c r="H36" i="1"/>
  <c r="H38" i="1" s="1"/>
  <c r="AH68" i="11"/>
  <c r="AH65" i="11"/>
  <c r="AF25" i="16"/>
  <c r="AF72" i="16" s="1"/>
  <c r="AF72" i="12"/>
  <c r="AF23" i="16"/>
  <c r="AF70" i="16" s="1"/>
  <c r="AF70" i="12"/>
  <c r="E120" i="1"/>
  <c r="K50" i="1"/>
  <c r="AD76" i="12"/>
  <c r="AD77" i="12" s="1"/>
  <c r="AE25" i="16"/>
  <c r="AE72" i="16" s="1"/>
  <c r="AE72" i="12"/>
  <c r="AE51" i="16"/>
  <c r="AE73" i="16" s="1"/>
  <c r="AG23" i="16"/>
  <c r="AG70" i="16" s="1"/>
  <c r="AG70" i="12"/>
  <c r="AE76" i="11"/>
  <c r="AH73" i="11"/>
  <c r="AH72" i="11"/>
  <c r="AF73" i="12"/>
  <c r="AF51" i="16"/>
  <c r="AF73" i="16" s="1"/>
  <c r="AB76" i="12"/>
  <c r="AI28" i="12"/>
  <c r="AI28" i="16" s="1"/>
  <c r="AI20" i="12"/>
  <c r="AI20" i="16" s="1"/>
  <c r="AI43" i="12"/>
  <c r="AI57" i="12"/>
  <c r="AI57" i="16" s="1"/>
  <c r="AI34" i="12"/>
  <c r="AI34" i="16" s="1"/>
  <c r="AI53" i="12"/>
  <c r="AI53" i="16" s="1"/>
  <c r="AI31" i="12"/>
  <c r="AI31" i="16" s="1"/>
  <c r="AI37" i="12"/>
  <c r="AI37" i="16" s="1"/>
  <c r="AI44" i="12"/>
  <c r="AI44" i="16" s="1"/>
  <c r="AI32" i="12"/>
  <c r="AI32" i="16" s="1"/>
  <c r="AI50" i="12"/>
  <c r="AI50" i="16" s="1"/>
  <c r="AI16" i="12"/>
  <c r="AI16" i="16" s="1"/>
  <c r="AI35" i="12"/>
  <c r="AI35" i="16" s="1"/>
  <c r="AI12" i="12"/>
  <c r="AI12" i="16" s="1"/>
  <c r="AI36" i="12"/>
  <c r="AI36" i="16" s="1"/>
  <c r="AI30" i="12"/>
  <c r="AI30" i="16" s="1"/>
  <c r="AI51" i="12"/>
  <c r="AI39" i="12"/>
  <c r="AI39" i="16" s="1"/>
  <c r="AI29" i="12"/>
  <c r="AI29" i="16" s="1"/>
  <c r="AI8" i="12"/>
  <c r="AI8" i="16" s="1"/>
  <c r="AI48" i="12"/>
  <c r="AI48" i="16" s="1"/>
  <c r="AI21" i="12"/>
  <c r="AI21" i="16" s="1"/>
  <c r="AI7" i="12"/>
  <c r="AI15" i="12"/>
  <c r="AI15" i="16" s="1"/>
  <c r="AI13" i="12"/>
  <c r="AI13" i="16" s="1"/>
  <c r="AI46" i="12"/>
  <c r="AI46" i="16" s="1"/>
  <c r="AI10" i="12"/>
  <c r="AI10" i="16" s="1"/>
  <c r="AI27" i="12"/>
  <c r="AI27" i="16" s="1"/>
  <c r="AI23" i="12"/>
  <c r="AI17" i="12"/>
  <c r="AI17" i="16" s="1"/>
  <c r="AI11" i="12"/>
  <c r="AI11" i="16" s="1"/>
  <c r="AI25" i="12"/>
  <c r="AI26" i="12"/>
  <c r="AI26" i="16" s="1"/>
  <c r="AI47" i="12"/>
  <c r="AI47" i="16" s="1"/>
  <c r="AI45" i="12"/>
  <c r="AI45" i="16" s="1"/>
  <c r="AI52" i="12"/>
  <c r="AI52" i="16" s="1"/>
  <c r="AI56" i="12"/>
  <c r="AI56" i="16" s="1"/>
  <c r="AI38" i="12"/>
  <c r="AI38" i="16" s="1"/>
  <c r="AI24" i="12"/>
  <c r="AI24" i="16" s="1"/>
  <c r="AI9" i="12"/>
  <c r="AI9" i="16" s="1"/>
  <c r="AI33" i="12"/>
  <c r="AI33" i="16" s="1"/>
  <c r="AI49" i="12"/>
  <c r="AI49" i="16" s="1"/>
  <c r="AI18" i="12"/>
  <c r="AI18" i="16" s="1"/>
  <c r="AI41" i="12"/>
  <c r="AI41" i="16" s="1"/>
  <c r="AI40" i="12"/>
  <c r="AI40" i="16" s="1"/>
  <c r="AI19" i="12"/>
  <c r="AI19" i="16" s="1"/>
  <c r="AI42" i="12"/>
  <c r="AI42" i="16" s="1"/>
  <c r="AI55" i="12"/>
  <c r="AI55" i="16" s="1"/>
  <c r="AI54" i="12"/>
  <c r="AI54" i="16" s="1"/>
  <c r="AI14" i="12"/>
  <c r="AI14" i="16" s="1"/>
  <c r="AI22" i="12"/>
  <c r="AI22" i="16" s="1"/>
  <c r="K48" i="1"/>
  <c r="O7" i="20"/>
  <c r="AE43" i="16"/>
  <c r="AE69" i="16" s="1"/>
  <c r="AE69" i="12"/>
  <c r="P10" i="20"/>
  <c r="L51" i="1"/>
  <c r="AG25" i="16"/>
  <c r="AG72" i="16" s="1"/>
  <c r="AG72" i="12"/>
  <c r="AG51" i="16"/>
  <c r="AG73" i="16" s="1"/>
  <c r="AG73" i="12"/>
  <c r="AG43" i="16"/>
  <c r="AG69" i="16" s="1"/>
  <c r="AG69" i="12"/>
  <c r="AG7" i="16"/>
  <c r="AG68" i="16" s="1"/>
  <c r="AG65" i="12"/>
  <c r="AG68" i="12"/>
  <c r="AC76" i="12"/>
  <c r="AC77" i="12" s="1"/>
  <c r="D114" i="1"/>
  <c r="D113" i="1"/>
  <c r="AF7" i="16"/>
  <c r="AF68" i="16" s="1"/>
  <c r="AF65" i="12"/>
  <c r="AF68" i="12"/>
  <c r="AH70" i="11"/>
  <c r="AF43" i="16"/>
  <c r="AF69" i="16" s="1"/>
  <c r="AF69" i="12"/>
  <c r="AB77" i="11"/>
  <c r="K26" i="1"/>
  <c r="K9" i="1"/>
  <c r="F29" i="13" s="1"/>
  <c r="O11" i="20"/>
  <c r="AJ28" i="12"/>
  <c r="AJ28" i="16" s="1"/>
  <c r="AJ7" i="12"/>
  <c r="AJ20" i="12"/>
  <c r="AJ20" i="16" s="1"/>
  <c r="AJ36" i="12"/>
  <c r="AJ36" i="16" s="1"/>
  <c r="AJ37" i="12"/>
  <c r="AJ37" i="16" s="1"/>
  <c r="AJ34" i="12"/>
  <c r="AJ34" i="16" s="1"/>
  <c r="AJ40" i="12"/>
  <c r="AJ40" i="16" s="1"/>
  <c r="AJ33" i="12"/>
  <c r="AJ33" i="16" s="1"/>
  <c r="AJ24" i="12"/>
  <c r="AJ24" i="16" s="1"/>
  <c r="AJ30" i="12"/>
  <c r="AJ30" i="16" s="1"/>
  <c r="AJ13" i="12"/>
  <c r="AJ13" i="16" s="1"/>
  <c r="AJ26" i="12"/>
  <c r="AJ26" i="16" s="1"/>
  <c r="AJ47" i="12"/>
  <c r="AJ47" i="16" s="1"/>
  <c r="AJ52" i="12"/>
  <c r="AJ52" i="16" s="1"/>
  <c r="AJ35" i="12"/>
  <c r="AJ35" i="16" s="1"/>
  <c r="AJ11" i="12"/>
  <c r="AJ11" i="16" s="1"/>
  <c r="AJ8" i="12"/>
  <c r="AJ8" i="16" s="1"/>
  <c r="AJ17" i="12"/>
  <c r="AJ17" i="16" s="1"/>
  <c r="AJ39" i="12"/>
  <c r="AJ39" i="16" s="1"/>
  <c r="AJ54" i="12"/>
  <c r="AJ54" i="16" s="1"/>
  <c r="AJ18" i="12"/>
  <c r="AJ18" i="16" s="1"/>
  <c r="AJ15" i="12"/>
  <c r="AJ15" i="16" s="1"/>
  <c r="AJ9" i="12"/>
  <c r="AJ9" i="16" s="1"/>
  <c r="AJ51" i="12"/>
  <c r="AJ45" i="12"/>
  <c r="AJ45" i="16" s="1"/>
  <c r="AJ27" i="12"/>
  <c r="AJ27" i="16" s="1"/>
  <c r="AJ38" i="12"/>
  <c r="AJ38" i="16" s="1"/>
  <c r="AJ49" i="12"/>
  <c r="AJ49" i="16" s="1"/>
  <c r="AJ57" i="12"/>
  <c r="AJ57" i="16" s="1"/>
  <c r="AJ19" i="12"/>
  <c r="AJ19" i="16" s="1"/>
  <c r="AJ46" i="12"/>
  <c r="AJ46" i="16" s="1"/>
  <c r="AJ32" i="12"/>
  <c r="AJ32" i="16" s="1"/>
  <c r="AJ22" i="12"/>
  <c r="AJ22" i="16" s="1"/>
  <c r="AJ14" i="12"/>
  <c r="AJ14" i="16" s="1"/>
  <c r="AJ41" i="12"/>
  <c r="AJ41" i="16" s="1"/>
  <c r="AJ16" i="12"/>
  <c r="AJ16" i="16" s="1"/>
  <c r="AJ48" i="12"/>
  <c r="AJ48" i="16" s="1"/>
  <c r="AJ42" i="12"/>
  <c r="AJ42" i="16" s="1"/>
  <c r="AJ10" i="12"/>
  <c r="AJ10" i="16" s="1"/>
  <c r="AJ55" i="12"/>
  <c r="AJ55" i="16" s="1"/>
  <c r="AJ43" i="12"/>
  <c r="AJ12" i="12"/>
  <c r="AJ12" i="16" s="1"/>
  <c r="AJ44" i="12"/>
  <c r="AJ44" i="16" s="1"/>
  <c r="AJ25" i="12"/>
  <c r="AJ23" i="12"/>
  <c r="AJ53" i="12"/>
  <c r="AJ53" i="16" s="1"/>
  <c r="AJ31" i="12"/>
  <c r="AJ31" i="16" s="1"/>
  <c r="AJ21" i="12"/>
  <c r="AJ21" i="16" s="1"/>
  <c r="AJ56" i="12"/>
  <c r="AJ56" i="16" s="1"/>
  <c r="AJ29" i="12"/>
  <c r="AJ29" i="16" s="1"/>
  <c r="AJ50" i="12"/>
  <c r="AJ50" i="16" s="1"/>
  <c r="AE23" i="16"/>
  <c r="AE70" i="16" s="1"/>
  <c r="AE70" i="12"/>
  <c r="O9" i="20"/>
  <c r="O8" i="20"/>
  <c r="K49" i="1"/>
  <c r="AH32" i="12"/>
  <c r="AH32" i="16" s="1"/>
  <c r="AH41" i="12"/>
  <c r="AH41" i="16" s="1"/>
  <c r="AH55" i="12"/>
  <c r="AH55" i="16" s="1"/>
  <c r="AH36" i="12"/>
  <c r="AH36" i="16" s="1"/>
  <c r="AH39" i="12"/>
  <c r="AH39" i="16" s="1"/>
  <c r="AH30" i="12"/>
  <c r="AH30" i="16" s="1"/>
  <c r="AH50" i="12"/>
  <c r="AH50" i="16" s="1"/>
  <c r="AH46" i="12"/>
  <c r="AH46" i="16" s="1"/>
  <c r="AH19" i="12"/>
  <c r="AH19" i="16" s="1"/>
  <c r="AH33" i="12"/>
  <c r="AH33" i="16" s="1"/>
  <c r="AH29" i="12"/>
  <c r="AH29" i="16" s="1"/>
  <c r="AH17" i="12"/>
  <c r="AH17" i="16" s="1"/>
  <c r="AH8" i="12"/>
  <c r="AH8" i="16" s="1"/>
  <c r="AH25" i="12"/>
  <c r="AH11" i="12"/>
  <c r="AH11" i="16" s="1"/>
  <c r="AH7" i="12"/>
  <c r="AH20" i="12"/>
  <c r="AH20" i="16" s="1"/>
  <c r="AH48" i="12"/>
  <c r="AH48" i="16" s="1"/>
  <c r="AH43" i="12"/>
  <c r="AH31" i="12"/>
  <c r="AH31" i="16" s="1"/>
  <c r="AH9" i="12"/>
  <c r="AH9" i="16" s="1"/>
  <c r="AH21" i="12"/>
  <c r="AH21" i="16" s="1"/>
  <c r="AH26" i="12"/>
  <c r="AH26" i="16" s="1"/>
  <c r="AH28" i="12"/>
  <c r="AH28" i="16" s="1"/>
  <c r="AH27" i="12"/>
  <c r="AH27" i="16" s="1"/>
  <c r="AH52" i="12"/>
  <c r="AH52" i="16" s="1"/>
  <c r="AH23" i="12"/>
  <c r="AH18" i="12"/>
  <c r="AH18" i="16" s="1"/>
  <c r="AH45" i="12"/>
  <c r="AH45" i="16" s="1"/>
  <c r="AH42" i="12"/>
  <c r="AH42" i="16" s="1"/>
  <c r="AH10" i="12"/>
  <c r="AH10" i="16" s="1"/>
  <c r="AH56" i="12"/>
  <c r="AH56" i="16" s="1"/>
  <c r="AH22" i="12"/>
  <c r="AH22" i="16" s="1"/>
  <c r="AH44" i="12"/>
  <c r="AH44" i="16" s="1"/>
  <c r="AH38" i="12"/>
  <c r="AH38" i="16" s="1"/>
  <c r="AH12" i="12"/>
  <c r="AH12" i="16" s="1"/>
  <c r="AH34" i="12"/>
  <c r="AH34" i="16" s="1"/>
  <c r="AH37" i="12"/>
  <c r="AH37" i="16" s="1"/>
  <c r="AH57" i="12"/>
  <c r="AH57" i="16" s="1"/>
  <c r="AH51" i="12"/>
  <c r="AH73" i="12" s="1"/>
  <c r="AH35" i="12"/>
  <c r="AH35" i="16" s="1"/>
  <c r="AH47" i="12"/>
  <c r="AH47" i="16" s="1"/>
  <c r="AH13" i="12"/>
  <c r="AH13" i="16" s="1"/>
  <c r="AH49" i="12"/>
  <c r="AH49" i="16" s="1"/>
  <c r="AH24" i="12"/>
  <c r="AH24" i="16" s="1"/>
  <c r="AH40" i="12"/>
  <c r="AH40" i="16" s="1"/>
  <c r="AH16" i="12"/>
  <c r="AH16" i="16" s="1"/>
  <c r="AH14" i="12"/>
  <c r="AH14" i="16" s="1"/>
  <c r="AH54" i="12"/>
  <c r="AH54" i="16" s="1"/>
  <c r="AH15" i="12"/>
  <c r="AH15" i="16" s="1"/>
  <c r="Y77" i="12"/>
  <c r="J27" i="1"/>
  <c r="J10" i="1"/>
  <c r="E61" i="13" s="1"/>
  <c r="AE7" i="16"/>
  <c r="AE68" i="16" s="1"/>
  <c r="AE68" i="12"/>
  <c r="AE65" i="12"/>
  <c r="U57" i="16"/>
  <c r="T57" i="16"/>
  <c r="U54" i="16"/>
  <c r="U50" i="16"/>
  <c r="U61" i="16"/>
  <c r="U60" i="16"/>
  <c r="U52" i="16"/>
  <c r="T63" i="16"/>
  <c r="T54" i="16"/>
  <c r="T50" i="16"/>
  <c r="T61" i="16"/>
  <c r="U41" i="16"/>
  <c r="U55" i="16"/>
  <c r="T60" i="16"/>
  <c r="T42" i="16"/>
  <c r="T36" i="16"/>
  <c r="T46" i="16"/>
  <c r="U38" i="16"/>
  <c r="U37" i="16"/>
  <c r="U62" i="16"/>
  <c r="U47" i="16"/>
  <c r="U64" i="16"/>
  <c r="U46" i="16"/>
  <c r="U40" i="16"/>
  <c r="T45" i="16"/>
  <c r="T35" i="16"/>
  <c r="U45" i="16"/>
  <c r="U53" i="16"/>
  <c r="T48" i="16"/>
  <c r="T52" i="16"/>
  <c r="T44" i="16"/>
  <c r="U36" i="16"/>
  <c r="T49" i="16"/>
  <c r="U49" i="16"/>
  <c r="T40" i="16"/>
  <c r="U35" i="16"/>
  <c r="U39" i="16"/>
  <c r="T41" i="16"/>
  <c r="T39" i="16"/>
  <c r="T62" i="16"/>
  <c r="T38" i="16"/>
  <c r="U44" i="16"/>
  <c r="T47" i="16"/>
  <c r="T37" i="16"/>
  <c r="U48" i="16"/>
  <c r="U42" i="16"/>
  <c r="U26" i="16"/>
  <c r="T30" i="16"/>
  <c r="T26" i="16"/>
  <c r="T32" i="16"/>
  <c r="U33" i="16"/>
  <c r="U28" i="16"/>
  <c r="U31" i="16"/>
  <c r="T33" i="16"/>
  <c r="U30" i="16"/>
  <c r="T31" i="16"/>
  <c r="T28" i="16"/>
  <c r="U56" i="16"/>
  <c r="T53" i="16"/>
  <c r="T56" i="16"/>
  <c r="S34" i="16"/>
  <c r="T29" i="16"/>
  <c r="U63" i="16"/>
  <c r="U34" i="16"/>
  <c r="U23" i="16"/>
  <c r="T23" i="16"/>
  <c r="T34" i="16"/>
  <c r="T22" i="16"/>
  <c r="U22" i="16"/>
  <c r="T21" i="16"/>
  <c r="U20" i="16"/>
  <c r="U27" i="16"/>
  <c r="T20" i="16"/>
  <c r="T27" i="16"/>
  <c r="U19" i="16"/>
  <c r="T19" i="16"/>
  <c r="T18" i="16"/>
  <c r="U18" i="16"/>
  <c r="T17" i="16"/>
  <c r="T16" i="16"/>
  <c r="U32" i="16"/>
  <c r="T15" i="16"/>
  <c r="U21" i="16"/>
  <c r="U16" i="16"/>
  <c r="U15" i="16"/>
  <c r="U17" i="16"/>
  <c r="S15" i="16"/>
  <c r="T11" i="16"/>
  <c r="S8" i="16"/>
  <c r="U14" i="16"/>
  <c r="T12" i="16"/>
  <c r="U10" i="16"/>
  <c r="U13" i="16"/>
  <c r="T14" i="16"/>
  <c r="U8" i="16"/>
  <c r="U11" i="16"/>
  <c r="T55" i="16"/>
  <c r="S10" i="16"/>
  <c r="T9" i="16"/>
  <c r="U9" i="16"/>
  <c r="U12" i="16"/>
  <c r="U29" i="16"/>
  <c r="T13" i="16"/>
  <c r="AG76" i="12" l="1"/>
  <c r="AG77" i="12" s="1"/>
  <c r="AE76" i="12"/>
  <c r="AH43" i="16"/>
  <c r="AH69" i="16" s="1"/>
  <c r="AH69" i="12"/>
  <c r="P7" i="20"/>
  <c r="L48" i="1"/>
  <c r="P11" i="20"/>
  <c r="L52" i="1"/>
  <c r="F117" i="1" s="1"/>
  <c r="P8" i="20"/>
  <c r="L49" i="1"/>
  <c r="AH25" i="16"/>
  <c r="AH72" i="16" s="1"/>
  <c r="AH72" i="12"/>
  <c r="AJ7" i="16"/>
  <c r="AJ68" i="16" s="1"/>
  <c r="AJ65" i="12"/>
  <c r="AJ68" i="12"/>
  <c r="F120" i="1"/>
  <c r="L50" i="1"/>
  <c r="AI23" i="16"/>
  <c r="AI70" i="16" s="1"/>
  <c r="AI70" i="12"/>
  <c r="AI73" i="12"/>
  <c r="AI51" i="16"/>
  <c r="AI73" i="16" s="1"/>
  <c r="AE77" i="11"/>
  <c r="L26" i="1"/>
  <c r="L9" i="1"/>
  <c r="G29" i="13" s="1"/>
  <c r="AJ23" i="16"/>
  <c r="AJ70" i="16" s="1"/>
  <c r="AJ70" i="12"/>
  <c r="AJ43" i="16"/>
  <c r="AJ69" i="16" s="1"/>
  <c r="AJ69" i="12"/>
  <c r="AF76" i="12"/>
  <c r="AF77" i="12" s="1"/>
  <c r="P9" i="20"/>
  <c r="E113" i="1"/>
  <c r="E114" i="1"/>
  <c r="AI25" i="16"/>
  <c r="AI72" i="16" s="1"/>
  <c r="AI72" i="12"/>
  <c r="AB77" i="12"/>
  <c r="K27" i="1"/>
  <c r="K10" i="1"/>
  <c r="F61" i="13" s="1"/>
  <c r="AH51" i="16"/>
  <c r="AH73" i="16" s="1"/>
  <c r="AH23" i="16"/>
  <c r="AH70" i="16" s="1"/>
  <c r="AH70" i="12"/>
  <c r="Q10" i="20"/>
  <c r="M51" i="1"/>
  <c r="AH7" i="16"/>
  <c r="AH68" i="16" s="1"/>
  <c r="AH65" i="12"/>
  <c r="AH68" i="12"/>
  <c r="AJ25" i="16"/>
  <c r="AJ72" i="16" s="1"/>
  <c r="AJ72" i="12"/>
  <c r="AJ73" i="12"/>
  <c r="AJ51" i="16"/>
  <c r="AJ73" i="16" s="1"/>
  <c r="AI7" i="16"/>
  <c r="AI68" i="16" s="1"/>
  <c r="AI68" i="12"/>
  <c r="AI65" i="12"/>
  <c r="AI43" i="16"/>
  <c r="AI69" i="16" s="1"/>
  <c r="AI69" i="12"/>
  <c r="AH76" i="11"/>
  <c r="T74" i="14"/>
  <c r="S57" i="16"/>
  <c r="S61" i="16"/>
  <c r="S52" i="16"/>
  <c r="T64" i="16"/>
  <c r="S54" i="16"/>
  <c r="S50" i="16"/>
  <c r="S42" i="16"/>
  <c r="S39" i="16"/>
  <c r="S44" i="16"/>
  <c r="S38" i="16"/>
  <c r="S46" i="16"/>
  <c r="S53" i="16"/>
  <c r="S40" i="16"/>
  <c r="S48" i="16"/>
  <c r="S36" i="16"/>
  <c r="S37" i="16"/>
  <c r="S49" i="16"/>
  <c r="S41" i="16"/>
  <c r="S45" i="16"/>
  <c r="S55" i="16"/>
  <c r="S35" i="16"/>
  <c r="S28" i="16"/>
  <c r="S29" i="16"/>
  <c r="S26" i="16"/>
  <c r="S33" i="16"/>
  <c r="S30" i="16"/>
  <c r="S47" i="16"/>
  <c r="S63" i="16"/>
  <c r="S31" i="16"/>
  <c r="S32" i="16"/>
  <c r="S27" i="16"/>
  <c r="S56" i="16"/>
  <c r="S60" i="16"/>
  <c r="U73" i="14"/>
  <c r="U51" i="16"/>
  <c r="U73" i="16" s="1"/>
  <c r="T73" i="14"/>
  <c r="T51" i="16"/>
  <c r="T73" i="16" s="1"/>
  <c r="S23" i="16"/>
  <c r="S22" i="16"/>
  <c r="S20" i="16"/>
  <c r="S21" i="16"/>
  <c r="S19" i="16"/>
  <c r="S18" i="16"/>
  <c r="S16" i="16"/>
  <c r="S17" i="16"/>
  <c r="S12" i="16"/>
  <c r="S13" i="16"/>
  <c r="S14" i="16"/>
  <c r="S11" i="16"/>
  <c r="S9" i="16"/>
  <c r="S62" i="16"/>
  <c r="T70" i="14"/>
  <c r="T24" i="16"/>
  <c r="T70" i="16" s="1"/>
  <c r="U72" i="14"/>
  <c r="U25" i="16"/>
  <c r="U72" i="16" s="1"/>
  <c r="U69" i="14"/>
  <c r="U43" i="16"/>
  <c r="U69" i="16" s="1"/>
  <c r="U59" i="16"/>
  <c r="U75" i="16" s="1"/>
  <c r="U75" i="14"/>
  <c r="T59" i="16"/>
  <c r="T75" i="16" s="1"/>
  <c r="T75" i="14"/>
  <c r="T72" i="14"/>
  <c r="T25" i="16"/>
  <c r="T72" i="16" s="1"/>
  <c r="T69" i="14"/>
  <c r="T43" i="16"/>
  <c r="T69" i="16" s="1"/>
  <c r="U70" i="14"/>
  <c r="U24" i="16"/>
  <c r="U70" i="16" s="1"/>
  <c r="AH58" i="2"/>
  <c r="AG58" i="2"/>
  <c r="AF58" i="2"/>
  <c r="AE58" i="2"/>
  <c r="AC58" i="2"/>
  <c r="AB58" i="2"/>
  <c r="AA58" i="2"/>
  <c r="Z58" i="2"/>
  <c r="Y58" i="2"/>
  <c r="W58" i="2"/>
  <c r="X58" i="2"/>
  <c r="V58" i="2"/>
  <c r="AJ58" i="2"/>
  <c r="AI58" i="2"/>
  <c r="AD58" i="2"/>
  <c r="T58" i="2"/>
  <c r="U58" i="2"/>
  <c r="S58" i="2"/>
  <c r="L27" i="1" l="1"/>
  <c r="L10" i="1"/>
  <c r="G61" i="13" s="1"/>
  <c r="AE77" i="12"/>
  <c r="Q9" i="20"/>
  <c r="AH77" i="11"/>
  <c r="C9" i="15" s="1"/>
  <c r="M26" i="1"/>
  <c r="M9" i="1"/>
  <c r="H29" i="13" s="1"/>
  <c r="AI76" i="12"/>
  <c r="AI77" i="12" s="1"/>
  <c r="Q8" i="20"/>
  <c r="M49" i="1"/>
  <c r="Q11" i="20"/>
  <c r="M52" i="1"/>
  <c r="G117" i="1" s="1"/>
  <c r="AJ76" i="12"/>
  <c r="AJ77" i="12" s="1"/>
  <c r="G120" i="1"/>
  <c r="M50" i="1"/>
  <c r="F114" i="1"/>
  <c r="F113" i="1"/>
  <c r="Q7" i="20"/>
  <c r="M48" i="1"/>
  <c r="AH76" i="12"/>
  <c r="H51" i="1"/>
  <c r="H68" i="1" s="1"/>
  <c r="L10" i="20"/>
  <c r="S74" i="14"/>
  <c r="S64" i="16"/>
  <c r="S73" i="14"/>
  <c r="S51" i="16"/>
  <c r="S73" i="16" s="1"/>
  <c r="S69" i="14"/>
  <c r="S43" i="16"/>
  <c r="S69" i="16" s="1"/>
  <c r="T68" i="14"/>
  <c r="T76" i="14" s="1"/>
  <c r="T7" i="16"/>
  <c r="T68" i="16" s="1"/>
  <c r="S59" i="16"/>
  <c r="S75" i="16" s="1"/>
  <c r="L13" i="20" s="1"/>
  <c r="S75" i="14"/>
  <c r="U68" i="14"/>
  <c r="U7" i="16"/>
  <c r="U68" i="16" s="1"/>
  <c r="S72" i="14"/>
  <c r="S25" i="16"/>
  <c r="S72" i="16" s="1"/>
  <c r="H104" i="1" s="1"/>
  <c r="S70" i="14"/>
  <c r="S24" i="16"/>
  <c r="S70" i="16" s="1"/>
  <c r="AI74" i="2"/>
  <c r="AI76" i="2" s="1"/>
  <c r="AI58" i="14"/>
  <c r="AI58" i="21" s="1"/>
  <c r="AI65" i="2"/>
  <c r="AJ74" i="2"/>
  <c r="AJ76" i="2" s="1"/>
  <c r="AJ58" i="14"/>
  <c r="AJ58" i="21" s="1"/>
  <c r="AJ65" i="2"/>
  <c r="AH74" i="2"/>
  <c r="AH76" i="2" s="1"/>
  <c r="AH58" i="14"/>
  <c r="AH58" i="21" s="1"/>
  <c r="AH65" i="2"/>
  <c r="AE74" i="2"/>
  <c r="AE76" i="2" s="1"/>
  <c r="AE58" i="14"/>
  <c r="AE58" i="21" s="1"/>
  <c r="AE65" i="2"/>
  <c r="AF74" i="2"/>
  <c r="AF76" i="2" s="1"/>
  <c r="AF58" i="14"/>
  <c r="AF58" i="21" s="1"/>
  <c r="AF65" i="2"/>
  <c r="AG58" i="14"/>
  <c r="AG74" i="2"/>
  <c r="AG76" i="2" s="1"/>
  <c r="AG65" i="2"/>
  <c r="AC58" i="14"/>
  <c r="AC58" i="21" s="1"/>
  <c r="AC74" i="2"/>
  <c r="AC76" i="2" s="1"/>
  <c r="AC65" i="2"/>
  <c r="AD58" i="14"/>
  <c r="AD58" i="21" s="1"/>
  <c r="AD74" i="2"/>
  <c r="AD76" i="2" s="1"/>
  <c r="AD65" i="2"/>
  <c r="AB74" i="2"/>
  <c r="AB76" i="2" s="1"/>
  <c r="AB58" i="14"/>
  <c r="AB58" i="21" s="1"/>
  <c r="AB65" i="2"/>
  <c r="Y58" i="14"/>
  <c r="Y58" i="21" s="1"/>
  <c r="Y74" i="2"/>
  <c r="Y76" i="2" s="1"/>
  <c r="Y65" i="2"/>
  <c r="Z58" i="14"/>
  <c r="Z58" i="21" s="1"/>
  <c r="Z74" i="2"/>
  <c r="Z76" i="2" s="1"/>
  <c r="Z65" i="2"/>
  <c r="AA58" i="14"/>
  <c r="AA74" i="2"/>
  <c r="AA76" i="2" s="1"/>
  <c r="AA65" i="2"/>
  <c r="X74" i="2"/>
  <c r="X76" i="2" s="1"/>
  <c r="X58" i="14"/>
  <c r="X58" i="21" s="1"/>
  <c r="X65" i="2"/>
  <c r="W74" i="2"/>
  <c r="W76" i="2" s="1"/>
  <c r="W58" i="14"/>
  <c r="W58" i="21" s="1"/>
  <c r="W65" i="2"/>
  <c r="V74" i="2"/>
  <c r="V76" i="2" s="1"/>
  <c r="V58" i="14"/>
  <c r="V58" i="21" s="1"/>
  <c r="V65" i="2"/>
  <c r="U74" i="2"/>
  <c r="U76" i="2" s="1"/>
  <c r="U65" i="2"/>
  <c r="T74" i="2"/>
  <c r="T76" i="2" s="1"/>
  <c r="T58" i="16"/>
  <c r="T65" i="2"/>
  <c r="S58" i="16"/>
  <c r="S74" i="2"/>
  <c r="S76" i="2" s="1"/>
  <c r="S65" i="2"/>
  <c r="L9" i="20" l="1"/>
  <c r="Z74" i="21"/>
  <c r="Z76" i="21" s="1"/>
  <c r="Z65" i="21"/>
  <c r="AC74" i="21"/>
  <c r="AC76" i="21" s="1"/>
  <c r="AC65" i="21"/>
  <c r="AF74" i="21"/>
  <c r="AF76" i="21" s="1"/>
  <c r="AF65" i="21"/>
  <c r="AI74" i="21"/>
  <c r="AI76" i="21" s="1"/>
  <c r="AI65" i="21"/>
  <c r="W74" i="21"/>
  <c r="W76" i="21" s="1"/>
  <c r="W65" i="21"/>
  <c r="G114" i="1"/>
  <c r="G113" i="1"/>
  <c r="V74" i="21"/>
  <c r="V65" i="21"/>
  <c r="AG58" i="16"/>
  <c r="AG74" i="16" s="1"/>
  <c r="AG76" i="16" s="1"/>
  <c r="AG58" i="21"/>
  <c r="AE74" i="21"/>
  <c r="AE65" i="21"/>
  <c r="AJ74" i="21"/>
  <c r="AJ76" i="21" s="1"/>
  <c r="AJ65" i="21"/>
  <c r="Y74" i="21"/>
  <c r="Y65" i="21"/>
  <c r="AH74" i="21"/>
  <c r="AH65" i="21"/>
  <c r="X74" i="21"/>
  <c r="X76" i="21" s="1"/>
  <c r="X65" i="21"/>
  <c r="AA58" i="16"/>
  <c r="AA65" i="16" s="1"/>
  <c r="AA58" i="21"/>
  <c r="AB74" i="21"/>
  <c r="AB65" i="21"/>
  <c r="AD74" i="21"/>
  <c r="AD76" i="21" s="1"/>
  <c r="AD65" i="21"/>
  <c r="AH77" i="12"/>
  <c r="C10" i="15" s="1"/>
  <c r="M27" i="1"/>
  <c r="M10" i="1"/>
  <c r="H61" i="13" s="1"/>
  <c r="C8" i="15" s="1"/>
  <c r="H48" i="1"/>
  <c r="L7" i="20"/>
  <c r="H52" i="1"/>
  <c r="H65" i="1" s="1"/>
  <c r="L11" i="20"/>
  <c r="M7" i="1"/>
  <c r="H105" i="1"/>
  <c r="H54" i="1"/>
  <c r="H67" i="1" s="1"/>
  <c r="H107" i="1"/>
  <c r="H103" i="1"/>
  <c r="H102" i="1"/>
  <c r="H50" i="1"/>
  <c r="H101" i="1"/>
  <c r="S68" i="14"/>
  <c r="S76" i="14" s="1"/>
  <c r="S7" i="16"/>
  <c r="S68" i="16" s="1"/>
  <c r="L8" i="20" s="1"/>
  <c r="AI77" i="2"/>
  <c r="AJ77" i="2"/>
  <c r="AH77" i="2"/>
  <c r="AH74" i="14"/>
  <c r="AH76" i="14" s="1"/>
  <c r="AH65" i="14"/>
  <c r="AJ74" i="14"/>
  <c r="AJ76" i="14" s="1"/>
  <c r="AJ65" i="14"/>
  <c r="AI74" i="14"/>
  <c r="AI76" i="14" s="1"/>
  <c r="AI65" i="14"/>
  <c r="AH58" i="16"/>
  <c r="AJ58" i="16"/>
  <c r="AI58" i="16"/>
  <c r="AG77" i="2"/>
  <c r="AF77" i="2"/>
  <c r="AE77" i="2"/>
  <c r="AF74" i="14"/>
  <c r="AF76" i="14" s="1"/>
  <c r="AF65" i="14"/>
  <c r="AE74" i="14"/>
  <c r="AE76" i="14" s="1"/>
  <c r="AE65" i="14"/>
  <c r="L7" i="1"/>
  <c r="AG74" i="14"/>
  <c r="AG76" i="14" s="1"/>
  <c r="AG65" i="14"/>
  <c r="AF58" i="16"/>
  <c r="AE58" i="16"/>
  <c r="AA77" i="2"/>
  <c r="AB77" i="2"/>
  <c r="AD77" i="2"/>
  <c r="AC77" i="2"/>
  <c r="AB74" i="14"/>
  <c r="AB76" i="14" s="1"/>
  <c r="AB65" i="14"/>
  <c r="AB58" i="16"/>
  <c r="AD74" i="14"/>
  <c r="AD76" i="14" s="1"/>
  <c r="AD65" i="14"/>
  <c r="AC74" i="14"/>
  <c r="AC76" i="14" s="1"/>
  <c r="AC65" i="14"/>
  <c r="K7" i="1"/>
  <c r="AD58" i="16"/>
  <c r="AC58" i="16"/>
  <c r="Z77" i="2"/>
  <c r="Y77" i="2"/>
  <c r="J7" i="1"/>
  <c r="Z74" i="14"/>
  <c r="Z76" i="14" s="1"/>
  <c r="Z65" i="14"/>
  <c r="Y74" i="14"/>
  <c r="Y76" i="14" s="1"/>
  <c r="Y65" i="14"/>
  <c r="AA74" i="14"/>
  <c r="AA76" i="14" s="1"/>
  <c r="AA65" i="14"/>
  <c r="Z58" i="16"/>
  <c r="Y58" i="16"/>
  <c r="U74" i="14"/>
  <c r="U76" i="14" s="1"/>
  <c r="U58" i="16"/>
  <c r="U65" i="16" s="1"/>
  <c r="W77" i="2"/>
  <c r="X77" i="2"/>
  <c r="H7" i="1"/>
  <c r="W74" i="14"/>
  <c r="W76" i="14" s="1"/>
  <c r="W65" i="14"/>
  <c r="T77" i="14" s="1"/>
  <c r="X74" i="14"/>
  <c r="X76" i="14" s="1"/>
  <c r="X65" i="14"/>
  <c r="I7" i="1"/>
  <c r="W58" i="16"/>
  <c r="X58" i="16"/>
  <c r="V77" i="2"/>
  <c r="V74" i="14"/>
  <c r="V76" i="14" s="1"/>
  <c r="V65" i="14"/>
  <c r="U77" i="2"/>
  <c r="V58" i="16"/>
  <c r="T77" i="2"/>
  <c r="T74" i="16"/>
  <c r="T76" i="16" s="1"/>
  <c r="T65" i="16"/>
  <c r="S77" i="2"/>
  <c r="S74" i="16"/>
  <c r="S65" i="16"/>
  <c r="AA74" i="16" l="1"/>
  <c r="AA76" i="16" s="1"/>
  <c r="AA77" i="16" s="1"/>
  <c r="Z77" i="21"/>
  <c r="AI77" i="21"/>
  <c r="AC77" i="21"/>
  <c r="AG65" i="16"/>
  <c r="W77" i="21"/>
  <c r="AF77" i="21"/>
  <c r="X77" i="21"/>
  <c r="AA74" i="21"/>
  <c r="AA76" i="21" s="1"/>
  <c r="AA65" i="21"/>
  <c r="I22" i="1"/>
  <c r="I25" i="1" s="1"/>
  <c r="I28" i="1" s="1"/>
  <c r="V76" i="21"/>
  <c r="V77" i="21" s="1"/>
  <c r="AD77" i="21"/>
  <c r="M22" i="1"/>
  <c r="M25" i="1" s="1"/>
  <c r="M28" i="1" s="1"/>
  <c r="AH76" i="21"/>
  <c r="AH77" i="21" s="1"/>
  <c r="AJ77" i="21"/>
  <c r="AG74" i="21"/>
  <c r="AG76" i="21" s="1"/>
  <c r="AG65" i="21"/>
  <c r="AE76" i="21"/>
  <c r="AE77" i="21" s="1"/>
  <c r="K22" i="1"/>
  <c r="K25" i="1" s="1"/>
  <c r="K28" i="1" s="1"/>
  <c r="AB76" i="21"/>
  <c r="AB77" i="21" s="1"/>
  <c r="Y76" i="21"/>
  <c r="Y77" i="21" s="1"/>
  <c r="AB77" i="14"/>
  <c r="AG77" i="14"/>
  <c r="H11" i="1"/>
  <c r="H49" i="1"/>
  <c r="H100" i="1"/>
  <c r="S77" i="14"/>
  <c r="AI77" i="14"/>
  <c r="AH77" i="14"/>
  <c r="L11" i="1"/>
  <c r="L12" i="1" s="1"/>
  <c r="AJ74" i="16"/>
  <c r="AJ76" i="16" s="1"/>
  <c r="AJ65" i="16"/>
  <c r="AJ77" i="14"/>
  <c r="AH74" i="16"/>
  <c r="AH65" i="16"/>
  <c r="AG77" i="16"/>
  <c r="AI74" i="16"/>
  <c r="AI76" i="16" s="1"/>
  <c r="AI65" i="16"/>
  <c r="M11" i="1"/>
  <c r="M12" i="1" s="1"/>
  <c r="U74" i="16"/>
  <c r="U76" i="16" s="1"/>
  <c r="U77" i="16" s="1"/>
  <c r="AE77" i="14"/>
  <c r="AE74" i="16"/>
  <c r="AE65" i="16"/>
  <c r="AC77" i="14"/>
  <c r="AF74" i="16"/>
  <c r="AF76" i="16" s="1"/>
  <c r="AF65" i="16"/>
  <c r="AF77" i="14"/>
  <c r="AB74" i="16"/>
  <c r="AB65" i="16"/>
  <c r="I11" i="1"/>
  <c r="I12" i="1" s="1"/>
  <c r="J11" i="1"/>
  <c r="J12" i="1" s="1"/>
  <c r="AC74" i="16"/>
  <c r="AC76" i="16" s="1"/>
  <c r="AC65" i="16"/>
  <c r="X77" i="14"/>
  <c r="AA77" i="14"/>
  <c r="Z77" i="14"/>
  <c r="AD74" i="16"/>
  <c r="AD76" i="16" s="1"/>
  <c r="AD65" i="16"/>
  <c r="AD77" i="14"/>
  <c r="K11" i="1"/>
  <c r="K12" i="1" s="1"/>
  <c r="Z74" i="16"/>
  <c r="Z76" i="16" s="1"/>
  <c r="Z65" i="16"/>
  <c r="Y74" i="16"/>
  <c r="Y65" i="16"/>
  <c r="Y77" i="14"/>
  <c r="U77" i="14"/>
  <c r="C5" i="15"/>
  <c r="T77" i="16"/>
  <c r="X74" i="16"/>
  <c r="X76" i="16" s="1"/>
  <c r="X65" i="16"/>
  <c r="V77" i="14"/>
  <c r="W74" i="16"/>
  <c r="W76" i="16" s="1"/>
  <c r="W65" i="16"/>
  <c r="W77" i="14"/>
  <c r="V74" i="16"/>
  <c r="V65" i="16"/>
  <c r="S76" i="16"/>
  <c r="S77" i="16" s="1"/>
  <c r="AG77" i="21" l="1"/>
  <c r="AA77" i="21"/>
  <c r="J22" i="1"/>
  <c r="J25" i="1" s="1"/>
  <c r="J28" i="1" s="1"/>
  <c r="L22" i="1"/>
  <c r="L25" i="1" s="1"/>
  <c r="L28" i="1" s="1"/>
  <c r="I36" i="1"/>
  <c r="I38" i="1" s="1"/>
  <c r="I31" i="1"/>
  <c r="M36" i="1"/>
  <c r="M38" i="1" s="1"/>
  <c r="M31" i="1"/>
  <c r="P12" i="20"/>
  <c r="P14" i="20" s="1"/>
  <c r="P17" i="20" s="1"/>
  <c r="K31" i="1"/>
  <c r="K36" i="1"/>
  <c r="K38" i="1" s="1"/>
  <c r="Q12" i="20"/>
  <c r="Q14" i="20" s="1"/>
  <c r="Q17" i="20" s="1"/>
  <c r="N12" i="20"/>
  <c r="N14" i="20" s="1"/>
  <c r="M12" i="20"/>
  <c r="M14" i="20" s="1"/>
  <c r="O12" i="20"/>
  <c r="O14" i="20" s="1"/>
  <c r="L12" i="20"/>
  <c r="L14" i="20" s="1"/>
  <c r="H12" i="1"/>
  <c r="H53" i="1"/>
  <c r="H66" i="1" s="1"/>
  <c r="H106" i="1"/>
  <c r="H61" i="1"/>
  <c r="H62" i="1"/>
  <c r="AI77" i="16"/>
  <c r="AC77" i="16"/>
  <c r="AF77" i="16"/>
  <c r="M53" i="1"/>
  <c r="AH76" i="16"/>
  <c r="AH77" i="16" s="1"/>
  <c r="AJ77" i="16"/>
  <c r="L53" i="1"/>
  <c r="AE76" i="16"/>
  <c r="AE77" i="16" s="1"/>
  <c r="Z77" i="16"/>
  <c r="AD77" i="16"/>
  <c r="K53" i="1"/>
  <c r="AB76" i="16"/>
  <c r="AB77" i="16" s="1"/>
  <c r="J53" i="1"/>
  <c r="Y76" i="16"/>
  <c r="Y77" i="16" s="1"/>
  <c r="W77" i="16"/>
  <c r="X77" i="16"/>
  <c r="C7" i="15"/>
  <c r="I53" i="1"/>
  <c r="V76" i="16"/>
  <c r="V77" i="16" s="1"/>
  <c r="H31" i="1" l="1"/>
  <c r="L36" i="1"/>
  <c r="L38" i="1" s="1"/>
  <c r="L31" i="1"/>
  <c r="J31" i="1"/>
  <c r="J36" i="1"/>
  <c r="J38" i="1" s="1"/>
  <c r="L17" i="20"/>
  <c r="O17" i="20"/>
  <c r="N17" i="20"/>
  <c r="M17" i="20"/>
  <c r="H55" i="1"/>
  <c r="H56" i="1" s="1"/>
  <c r="G118" i="1"/>
  <c r="M55" i="1"/>
  <c r="M56" i="1" s="1"/>
  <c r="F118" i="1"/>
  <c r="L55" i="1"/>
  <c r="L56" i="1" s="1"/>
  <c r="E118" i="1"/>
  <c r="K55" i="1"/>
  <c r="K56" i="1" s="1"/>
  <c r="D118" i="1"/>
  <c r="J55" i="1"/>
  <c r="J56" i="1" s="1"/>
  <c r="C118" i="1"/>
  <c r="I55" i="1"/>
  <c r="I56" i="1" s="1"/>
  <c r="H69" i="1" l="1"/>
  <c r="N19" i="19"/>
  <c r="M19" i="19"/>
  <c r="L19" i="19"/>
  <c r="K19" i="19"/>
  <c r="J19" i="19"/>
  <c r="I19" i="19"/>
  <c r="N21" i="19"/>
  <c r="M21" i="19"/>
  <c r="L21" i="19"/>
  <c r="K21" i="19"/>
  <c r="J21" i="19"/>
  <c r="N20" i="19"/>
  <c r="M20" i="19"/>
  <c r="L20" i="19"/>
  <c r="K20" i="19"/>
  <c r="J20" i="19"/>
  <c r="I20" i="19"/>
  <c r="N18" i="19"/>
  <c r="M18" i="19"/>
  <c r="L18" i="19"/>
  <c r="K18" i="19"/>
  <c r="J18" i="19"/>
  <c r="N17" i="19"/>
  <c r="M17" i="19"/>
  <c r="L17" i="19"/>
  <c r="K17" i="19"/>
  <c r="J17" i="19"/>
  <c r="N16" i="19"/>
  <c r="M16" i="19"/>
  <c r="L16" i="19"/>
  <c r="K16" i="19"/>
  <c r="J16" i="19"/>
  <c r="N15" i="19"/>
  <c r="M15" i="19"/>
  <c r="L15" i="19"/>
  <c r="K15" i="19"/>
  <c r="J15" i="19"/>
  <c r="N14" i="19"/>
  <c r="M14" i="19"/>
  <c r="L14" i="19"/>
  <c r="K14" i="19"/>
  <c r="J14" i="19"/>
  <c r="N13" i="19"/>
  <c r="M13" i="19"/>
  <c r="L13" i="19"/>
  <c r="K13" i="19"/>
  <c r="J13" i="19"/>
  <c r="N12" i="19"/>
  <c r="M12" i="19"/>
  <c r="L12" i="19"/>
  <c r="K12" i="19"/>
  <c r="J12" i="19"/>
  <c r="N11" i="19"/>
  <c r="M11" i="19"/>
  <c r="L11" i="19"/>
  <c r="K11" i="19"/>
  <c r="J11" i="19"/>
  <c r="N10" i="19"/>
  <c r="M10" i="19"/>
  <c r="L10" i="19"/>
  <c r="K10" i="19"/>
  <c r="J10" i="19"/>
  <c r="N9" i="19"/>
  <c r="M9" i="19"/>
  <c r="L9" i="19"/>
  <c r="K9" i="19"/>
  <c r="J9" i="19"/>
  <c r="N8" i="19"/>
  <c r="M8" i="19"/>
  <c r="L8" i="19"/>
  <c r="K8" i="19"/>
  <c r="J8" i="19"/>
  <c r="N7" i="19"/>
  <c r="M7" i="19"/>
  <c r="L7" i="19"/>
  <c r="K7" i="19"/>
  <c r="J7" i="19"/>
  <c r="K65" i="19" l="1"/>
  <c r="M65" i="19"/>
  <c r="J65" i="19"/>
  <c r="N65" i="19"/>
  <c r="I18" i="19"/>
  <c r="L65" i="19"/>
  <c r="J29" i="1" l="1"/>
  <c r="J30" i="1" s="1"/>
  <c r="J39" i="1"/>
  <c r="J42" i="1" s="1"/>
  <c r="G126" i="1"/>
  <c r="M29" i="1"/>
  <c r="M30" i="1" s="1"/>
  <c r="M39" i="1"/>
  <c r="M42" i="1" s="1"/>
  <c r="I29" i="1"/>
  <c r="I30" i="1" s="1"/>
  <c r="I39" i="1"/>
  <c r="I42" i="1" s="1"/>
  <c r="P15" i="20"/>
  <c r="P16" i="20" s="1"/>
  <c r="K39" i="1"/>
  <c r="K42" i="1" s="1"/>
  <c r="K29" i="1"/>
  <c r="K30" i="1" s="1"/>
  <c r="L39" i="1"/>
  <c r="L42" i="1" s="1"/>
  <c r="L29" i="1"/>
  <c r="L30" i="1" s="1"/>
  <c r="C126" i="1"/>
  <c r="N15" i="20"/>
  <c r="N16" i="20" s="1"/>
  <c r="F127" i="1"/>
  <c r="Q15" i="20"/>
  <c r="Q16" i="20" s="1"/>
  <c r="D127" i="1"/>
  <c r="O15" i="20"/>
  <c r="O16" i="20" s="1"/>
  <c r="D126" i="1"/>
  <c r="F126" i="1"/>
  <c r="C127" i="1"/>
  <c r="G127" i="1"/>
  <c r="E127" i="1"/>
  <c r="E126" i="1"/>
  <c r="J43" i="1" l="1"/>
  <c r="I43" i="1"/>
  <c r="L43" i="1"/>
  <c r="K43" i="1"/>
  <c r="M43" i="1"/>
  <c r="I21" i="19" l="1"/>
  <c r="I17" i="19"/>
  <c r="I16" i="19"/>
  <c r="I15" i="19"/>
  <c r="I14" i="19"/>
  <c r="I13" i="19"/>
  <c r="I12" i="19"/>
  <c r="I11" i="19"/>
  <c r="I10" i="19"/>
  <c r="I9" i="19"/>
  <c r="I8" i="19"/>
  <c r="I7" i="19" l="1"/>
  <c r="I65" i="19" s="1"/>
  <c r="M15" i="20" l="1"/>
  <c r="M16" i="20" s="1"/>
  <c r="H87" i="1"/>
  <c r="L15" i="20" s="1"/>
  <c r="L16" i="20" s="1"/>
  <c r="H29" i="1"/>
  <c r="H30" i="1" s="1"/>
  <c r="H39" i="1"/>
  <c r="H42" i="1" s="1"/>
  <c r="H88" i="1"/>
  <c r="H43" i="1" l="1"/>
  <c r="C4" i="15" s="1"/>
  <c r="C12" i="15" s="1"/>
  <c r="C2" i="1" s="1"/>
  <c r="C2" i="20" l="1"/>
</calcChain>
</file>

<file path=xl/sharedStrings.xml><?xml version="1.0" encoding="utf-8"?>
<sst xmlns="http://schemas.openxmlformats.org/spreadsheetml/2006/main" count="896" uniqueCount="186">
  <si>
    <t>Escalators input</t>
  </si>
  <si>
    <t>June</t>
  </si>
  <si>
    <t>Dec</t>
  </si>
  <si>
    <t>INFLATION ESCALATION</t>
  </si>
  <si>
    <t>CPI</t>
  </si>
  <si>
    <t>Inflation</t>
  </si>
  <si>
    <t>Real cost year</t>
  </si>
  <si>
    <t>Annual</t>
  </si>
  <si>
    <t>Labour cost escalation</t>
  </si>
  <si>
    <t>Materials cost esclation</t>
  </si>
  <si>
    <t>Contracts cost escalation</t>
  </si>
  <si>
    <t>Cumulative</t>
  </si>
  <si>
    <t>Output</t>
  </si>
  <si>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</si>
  <si>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</si>
  <si>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</si>
  <si>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</si>
  <si>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</si>
  <si>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</si>
  <si>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</si>
  <si>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</si>
  <si>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PTRM Input</t>
  </si>
  <si>
    <t>Gross Capex</t>
  </si>
  <si>
    <t>Total</t>
  </si>
  <si>
    <t>Customer Contributions</t>
  </si>
  <si>
    <t>Direct overheads</t>
  </si>
  <si>
    <t>Indirect overheads</t>
  </si>
  <si>
    <t>Augex</t>
  </si>
  <si>
    <t>Customer Connections</t>
  </si>
  <si>
    <t>Repex</t>
  </si>
  <si>
    <t>SCADA/Network Control</t>
  </si>
  <si>
    <t>Non Network General - IT</t>
  </si>
  <si>
    <t>Non Network General - Other</t>
  </si>
  <si>
    <t>Demand related capital expenditure</t>
  </si>
  <si>
    <t>Replacement expenditure (Group 1)</t>
  </si>
  <si>
    <t>Replacement expenditure (Group 2)</t>
  </si>
  <si>
    <t>Replacement expenditure (Group 3)</t>
  </si>
  <si>
    <t>Environment, safety &amp; legal</t>
  </si>
  <si>
    <t>Summary</t>
  </si>
  <si>
    <t>RFM Input</t>
  </si>
  <si>
    <t>$m Nominal</t>
  </si>
  <si>
    <t>Asset Disposals</t>
  </si>
  <si>
    <t>Total gross capex (excl equity raising)</t>
  </si>
  <si>
    <t>('$000, $2015)</t>
  </si>
  <si>
    <t>FC</t>
  </si>
  <si>
    <t>Description</t>
  </si>
  <si>
    <t>Labour</t>
  </si>
  <si>
    <t>Material</t>
  </si>
  <si>
    <t>Contract</t>
  </si>
  <si>
    <t>Rural Projects &lt; 50KVA</t>
  </si>
  <si>
    <t>New Customer Connections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</si>
  <si>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</si>
  <si>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</si>
  <si>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</si>
  <si>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</si>
  <si>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</si>
  <si>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</si>
  <si>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</si>
  <si>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</si>
  <si>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</si>
  <si>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Recoverable Works</t>
  </si>
  <si>
    <t>CO Generation Projects</t>
  </si>
  <si>
    <t>Docklands</t>
  </si>
  <si>
    <t>Major Generation Projects</t>
  </si>
  <si>
    <t>Maintenance Related Fault Capital</t>
  </si>
  <si>
    <t>Reliability &amp; Quality Maintained</t>
  </si>
  <si>
    <t>Fault Related Capital</t>
  </si>
  <si>
    <t xml:space="preserve">Conductor Clearance </t>
  </si>
  <si>
    <t>Environmental, Safety &amp; Legal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</si>
  <si>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</si>
  <si>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</si>
  <si>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</si>
  <si>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</si>
  <si>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</si>
  <si>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</si>
  <si>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</si>
  <si>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</si>
  <si>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</si>
  <si>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</si>
  <si>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</si>
  <si>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</si>
  <si>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</si>
  <si>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</si>
  <si>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</si>
  <si>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</si>
  <si>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</si>
  <si>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Reinforcements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</si>
  <si>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</si>
  <si>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</si>
  <si>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</si>
  <si>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</si>
  <si>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</si>
  <si>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</si>
  <si>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Reliability &amp; Quality Improved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</si>
  <si>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</si>
  <si>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</si>
  <si>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</si>
  <si>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</si>
  <si>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</si>
  <si>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CBD Security Supply</t>
  </si>
  <si>
    <t>Computers</t>
  </si>
  <si>
    <t>General Equipment</t>
  </si>
  <si>
    <t>Office Furniture</t>
  </si>
  <si>
    <t>Property</t>
  </si>
  <si>
    <t>Motor Vehicles</t>
  </si>
  <si>
    <t>Intellectual Property</t>
  </si>
  <si>
    <t>Communications</t>
  </si>
  <si>
    <t>Total Capex</t>
  </si>
  <si>
    <t>Direct Capex</t>
  </si>
  <si>
    <t>Functional Category</t>
  </si>
  <si>
    <t>New Connections - Other Labour</t>
  </si>
  <si>
    <t>New Connections - Other Materials</t>
  </si>
  <si>
    <t>ALLOCATION OF RELIABILITY CAPEX</t>
  </si>
  <si>
    <t>2006-14 Annual RINs</t>
  </si>
  <si>
    <t>Provisions</t>
  </si>
  <si>
    <t>Total Provisions</t>
  </si>
  <si>
    <t>Provisions Actual</t>
  </si>
  <si>
    <t>Materials</t>
  </si>
  <si>
    <t>Contracts</t>
  </si>
  <si>
    <t>Average 2011-14 split</t>
  </si>
  <si>
    <t>Direct Overheads Actual</t>
  </si>
  <si>
    <t>Total Direct Overheads</t>
  </si>
  <si>
    <t>Indirect Overheads Actual</t>
  </si>
  <si>
    <t>Total Indirect Overheads</t>
  </si>
  <si>
    <t>Direct Overheads</t>
  </si>
  <si>
    <t>Total Direct Capex</t>
  </si>
  <si>
    <t xml:space="preserve">Materials </t>
  </si>
  <si>
    <t>Total Network</t>
  </si>
  <si>
    <t>Rate of change</t>
  </si>
  <si>
    <t>Total Cost Base</t>
  </si>
  <si>
    <t>Direct Overhead Rate</t>
  </si>
  <si>
    <t>Real Price Change</t>
  </si>
  <si>
    <t>Total Real Price Change</t>
  </si>
  <si>
    <t>REAL ESCALATION FOR OVERHEADS</t>
  </si>
  <si>
    <t>REAL ESCALATION FOR CAPEX</t>
  </si>
  <si>
    <t>OH scale adjustment</t>
  </si>
  <si>
    <t>Direct OH</t>
  </si>
  <si>
    <t>Indirect OH</t>
  </si>
  <si>
    <t>Distribution System Assets</t>
  </si>
  <si>
    <t>ALLOCATION OF CAPEX</t>
  </si>
  <si>
    <t>Check</t>
  </si>
  <si>
    <t>ASSET DISPSOSALS ($m Nominal)</t>
  </si>
  <si>
    <t>Indirect Overheads</t>
  </si>
  <si>
    <t>OH rate</t>
  </si>
  <si>
    <t>Gifted Assets Forecast</t>
  </si>
  <si>
    <t>Total Gifted Assets</t>
  </si>
  <si>
    <t>Total Cash Rebates</t>
  </si>
  <si>
    <t>Total Cash Contributions</t>
  </si>
  <si>
    <t>Cash Rebates</t>
  </si>
  <si>
    <t>Cash Contributions</t>
  </si>
  <si>
    <t>Cash Contribution - Cash Rebate</t>
  </si>
  <si>
    <t>Cash Contribution</t>
  </si>
  <si>
    <t>CP Capex Consolidation</t>
  </si>
  <si>
    <t>CP Labour Escalation.xlsx</t>
  </si>
  <si>
    <t>CP Contracts Escalation.xlsx</t>
  </si>
  <si>
    <t>CP Output Growth.xlsx</t>
  </si>
  <si>
    <t>Indirect Overhead Rate</t>
  </si>
  <si>
    <t>CP Connections capex.xlsm</t>
  </si>
  <si>
    <t>Source file</t>
  </si>
  <si>
    <t>CP VBRC capex.xlsm</t>
  </si>
  <si>
    <t>CP augmentation capex.xlsx</t>
  </si>
  <si>
    <t>CP lines replacement capex.xlsm</t>
  </si>
  <si>
    <t>CP plant and stations capex.xlsx</t>
  </si>
  <si>
    <t>CP faults capex.xlsm</t>
  </si>
  <si>
    <t>CP protection replacement capex.xlsm</t>
  </si>
  <si>
    <t>CP network SCADA capex.xlsm</t>
  </si>
  <si>
    <t>CP environmental capex.xlsx</t>
  </si>
  <si>
    <t>CP Yarra Valley Water replacement capex.xlsx</t>
  </si>
  <si>
    <t>CP IT capex.xlsm</t>
  </si>
  <si>
    <t>NER Schedule 6.1.1 (6)</t>
  </si>
  <si>
    <t>Total net capex (excl equity raising)</t>
  </si>
  <si>
    <t>Base gross capex</t>
  </si>
  <si>
    <t>Base Capex Actual</t>
  </si>
  <si>
    <t>Base Gross Capex Forecast</t>
  </si>
  <si>
    <t>Base Capex</t>
  </si>
  <si>
    <t>Equity raising costs</t>
  </si>
  <si>
    <t>Gross direct capex</t>
  </si>
  <si>
    <t>Total gross capex</t>
  </si>
  <si>
    <t>Customer contributions</t>
  </si>
  <si>
    <t>Net capex</t>
  </si>
  <si>
    <t>Gifted assets</t>
  </si>
  <si>
    <t>Gross capex</t>
  </si>
  <si>
    <t>(Cash contributions)</t>
  </si>
  <si>
    <t>(Gifted assets)</t>
  </si>
  <si>
    <t xml:space="preserve">Rebates </t>
  </si>
  <si>
    <t>Assets constructed by CitiPower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</si>
</sst>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8">
    <numFmt numFmtId="164" formatCode="0.0"/>
    <numFmt numFmtId="165" formatCode="_(* #,##0_);_(* \(#,##0\);_(* &quot;-&quot;_);_(@_)"/>
    <numFmt numFmtId="166" formatCode="0.00%_-;\(0.00%\);&quot;-&quot;_-"/>
    <numFmt numFmtId="167" formatCode="_(* #,##0.00_);_(* \(#,##0.00\);_(* &quot;-&quot;??_);_(@_)"/>
    <numFmt numFmtId="168" formatCode="0.0000000000000000%"/>
    <numFmt numFmtId="169" formatCode="_ &quot;?&quot;* #,##0_ ;_ &quot;?&quot;* \-#,##0_ ;_ &quot;?&quot;* &quot;-&quot;_ ;_ @_ "/>
    <numFmt numFmtId="170" formatCode="_ * #,##0_ ;_ * \-#,##0_ ;_ * &quot;-&quot;_ ;_ @_ "/>
    <numFmt numFmtId="171" formatCode="_ * #,##0.00_ ;_ * \-#,##0.00_ ;_ * &quot;-&quot;??_ ;_ @_ "/>
    <numFmt numFmtId="172" formatCode="_(&quot;$&quot;* #,##0_);_(&quot;$&quot;* \(#,##0\);_(&quot;$&quot;* &quot;-&quot;_);_(@_)"/>
    <numFmt numFmtId="173" formatCode="_-* #,##0.00\ _D_M_-;\-* #,##0.00\ _D_M_-;_-* &quot;-&quot;??\ _D_M_-;_-@_-"/>
    <numFmt numFmtId="174" formatCode="_-* #,##0.00_-;[Red]\(#,##0.00\)_-;_-* &quot;-&quot;??_-;_-@_-"/>
    <numFmt numFmtId="175" formatCode="_(&quot;$&quot;#,##0.0_);\(&quot;$&quot;#,##0.0\);_(&quot;$&quot;#,##0.0_)"/>
    <numFmt numFmtId="176" formatCode="d/m/yy"/>
    <numFmt numFmtId="177" formatCode="_(#,##0.0\x_);\(#,##0.0\x\);_(#,##0.0\x_)"/>
    <numFmt numFmtId="178" formatCode="_(#,##0.0_);\(#,##0.0\);_(#,##0.0_)"/>
    <numFmt numFmtId="179" formatCode="_(#,##0.0%_);\(#,##0.0%\);_(#,##0.0%_)"/>
    <numFmt numFmtId="180" formatCode="_(###0_);\(###0\);_(###0_)"/>
    <numFmt numFmtId="181" formatCode="_)d/m/yy_)"/>
    <numFmt numFmtId="182" formatCode="#,##0;\-#,##0;&quot;-&quot;"/>
    <numFmt numFmtId="183" formatCode="0.000_)"/>
    <numFmt numFmtId="184" formatCode="#,##0.0_);\(#,##0.0\)"/>
    <numFmt numFmtId="185" formatCode="_(&quot;Rp.&quot;* #,##0_);_(&quot;Rp.&quot;* \(#,##0\);_(&quot;Rp.&quot;* &quot;-&quot;_);_(@_)"/>
    <numFmt numFmtId="186" formatCode="00000"/>
    <numFmt numFmtId="187" formatCode="_(&quot;$&quot;* #,##0.00_);_(&quot;$&quot;* \(#,##0.00\);_(&quot;$&quot;* &quot;-&quot;??_);_(@_)"/>
    <numFmt numFmtId="188" formatCode="mm/dd/yy"/>
    <numFmt numFmtId="189" formatCode="0_);[Red]\(0\)"/>
    <numFmt numFmtId="190" formatCode="_(* #,##0_);_(* \(#,##0\);_(* &quot;-&quot;??_);_(@_)"/>
    <numFmt numFmtId="191" formatCode="&quot;Rp.&quot;#,##0.00_);\(&quot;Rp.&quot;#,##0.00\)"/>
    <numFmt numFmtId="192" formatCode="0.0%"/>
    <numFmt numFmtId="193" formatCode="0.00%;_*\(0.00\)%"/>
    <numFmt numFmtId="194" formatCode="_(#,##0_);\(#,##0\);_(#,##0_)"/>
    <numFmt numFmtId="195" formatCode="_-* #,##0_ _F_-;\-* #,##0_ _F_-;_-* &quot;-&quot;_ _F_-;_-@_-"/>
    <numFmt numFmtId="196" formatCode="_-* #,##0.00_ _F_-;\-* #,##0.00_ _F_-;_-* &quot;-&quot;??_ _F_-;_-@_-"/>
    <numFmt numFmtId="197" formatCode="_-* #,##0&quot; F&quot;_-;\-* #,##0&quot; F&quot;_-;_-* &quot;-&quot;&quot; F&quot;_-;_-@_-"/>
    <numFmt numFmtId="198" formatCode="_-* #,##0.00&quot; F&quot;_-;\-* #,##0.00&quot; F&quot;_-;_-* &quot;-&quot;??&quot; F&quot;_-;_-@_-"/>
    <numFmt numFmtId="199" formatCode="_-* #,##0.0_-;\(\ #,##0.0\)"/>
    <numFmt numFmtId="200" formatCode="0.00_)"/>
    <numFmt numFmtId="201" formatCode="&quot;£&quot;#,##0_);\(&quot;£&quot;#,##0\)"/>
    <numFmt numFmtId="202" formatCode="#,##0_ ;[Red]\(#,##0\)\ "/>
    <numFmt numFmtId="203" formatCode="#,##0.00;\(#,##0.00\)"/>
    <numFmt numFmtId="204" formatCode="#,##0&quot;£&quot;_);[Red]\(#,##0&quot;£&quot;\)"/>
    <numFmt numFmtId="205" formatCode="0_)"/>
    <numFmt numFmtId="206" formatCode="_(* #,##0.00%_);_(* \(#,##0.00%\);_(* #,##0.00%_);_(@_)"/>
    <numFmt numFmtId="207" formatCode="#,##0;\(#,##0\)"/>
    <numFmt numFmtId="208" formatCode="#,##0.0000_);[Red]\(#,##0.0000\)"/>
    <numFmt numFmtId="209" formatCode="_(* #,##0_);[Red]_(* \(#,##0\);_(* &quot;-&quot;_);_(@_)"/>
    <numFmt numFmtId="210" formatCode="_(* #,##0.000000_);_(* \(#,##0.000000\);_(* &quot;-&quot;??_);_(@_)"/>
    <numFmt numFmtId="211" formatCode="_(* #,##0.0000000_);_(* \(#,##0.0000000\);_(* &quot;-&quot;??_);_(@_)"/>
    <numFmt numFmtId="212" formatCode="&quot;\&quot;#,##0.00;[Red]&quot;\&quot;&quot;\&quot;&quot;\&quot;&quot;\&quot;\-#,##0.00"/>
    <numFmt numFmtId="213" formatCode="&quot;\&quot;#,##0;[Red]&quot;\&quot;&quot;\&quot;&quot;\&quot;&quot;\&quot;\-#,##0"/>
    <numFmt numFmtId="214" formatCode="#,##0.0;\(#,##0.0\);&quot;-&quot;"/>
    <numFmt numFmtId="215" formatCode="#,##0;\(#,##0\);&quot;-&quot;"/>
    <numFmt numFmtId="216" formatCode="_([$€-2]* #,##0.00_);_([$€-2]* \(#,##0.00\);_([$€-2]* &quot;-&quot;??_)"/>
    <numFmt numFmtId="217" formatCode="_(* #,##0.0_);_(* \(#,##0.0\);_(* &quot;-&quot;?_);_(@_)"/>
    <numFmt numFmtId="218" formatCode="#,##0.000_ ;[Red]\-#,##0.000\ "/>
    <numFmt numFmtId="219" formatCode="0.000%"/>
    <numFmt numFmtId="220" formatCode="#,##0.00;\(#,##0.00\);&quot;-&quot;"/>
    <numFmt numFmtId="221" formatCode="#,##0.000;\(#,##0.000\);&quot;-&quot;"/>
  </numFmts>
  <fonts count="15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37"/>
      <name val="Calibri"/>
      <family val="2"/>
    </font>
    <font>
      <sz val="11"/>
      <color rgb="FF9C0006"/>
      <name val="Calibri"/>
      <family val="2"/>
      <scheme val="minor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8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8"/>
      <color indexed="15"/>
      <name val="Times New Roman"/>
      <family val="1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0"/>
      <color indexed="8"/>
      <name val="Verdana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1"/>
      <color rgb="FF7F7F7F"/>
      <name val="Calibri"/>
      <family val="2"/>
      <scheme val="minor"/>
    </font>
    <font>
      <sz val="9"/>
      <name val="GillSans"/>
      <family val="2"/>
    </font>
    <font>
      <sz val="9"/>
      <name val="GillSans Light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Calibri"/>
      <family val="2"/>
      <scheme val="minor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11"/>
      <color theme="3"/>
      <name val="Calibri"/>
      <family val="2"/>
      <scheme val="minor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10"/>
      <color indexed="37"/>
      <name val="Arial MT"/>
      <family val="2"/>
    </font>
    <font>
      <sz val="11"/>
      <color indexed="17"/>
      <name val="Calibri"/>
      <family val="2"/>
    </font>
    <font>
      <sz val="11"/>
      <color rgb="FFFA7D00"/>
      <name val="Calibri"/>
      <family val="2"/>
      <scheme val="minor"/>
    </font>
    <font>
      <sz val="10"/>
      <name val="Geneva"/>
      <family val="2"/>
    </font>
    <font>
      <sz val="12"/>
      <color indexed="14"/>
      <name val="Arial"/>
      <family val="2"/>
    </font>
    <font>
      <sz val="11"/>
      <color rgb="FF9C6500"/>
      <name val="Calibri"/>
      <family val="2"/>
      <scheme val="minor"/>
    </font>
    <font>
      <sz val="9"/>
      <color indexed="12"/>
      <name val="Times New Roman"/>
      <family val="1"/>
    </font>
    <font>
      <b/>
      <i/>
      <sz val="16"/>
      <name val="Helv"/>
    </font>
    <font>
      <sz val="10"/>
      <name val="Arial CE"/>
      <family val="2"/>
      <charset val="238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8"/>
      <color indexed="8"/>
      <name val="Helv"/>
      <family val="2"/>
    </font>
    <font>
      <sz val="9"/>
      <color indexed="21"/>
      <name val="Helvetica-Black"/>
    </font>
    <font>
      <sz val="9"/>
      <color indexed="21"/>
      <name val="Helvetica-Black"/>
      <family val="2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1"/>
      <color indexed="14"/>
      <name val="Calibri"/>
      <family val="2"/>
    </font>
    <font>
      <sz val="11"/>
      <color rgb="FFFF0000"/>
      <name val="Calibri"/>
      <family val="2"/>
      <scheme val="minor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color rgb="FF0000FF"/>
      <name val="Arial"/>
      <family val="2"/>
    </font>
    <font>
      <sz val="10"/>
      <name val="Verdana"/>
      <family val="2"/>
    </font>
    <font>
      <sz val="10"/>
      <color rgb="FFFF0000"/>
      <name val="Arial"/>
      <family val="2"/>
    </font>
    <font>
      <sz val="10"/>
      <color rgb="FF0000FF"/>
      <name val="Verdana"/>
      <family val="2"/>
    </font>
    <font>
      <sz val="10"/>
      <color theme="0"/>
      <name val="Arial"/>
      <family val="2"/>
    </font>
    <font>
      <sz val="10"/>
      <color rgb="FF00B050"/>
      <name val="Verdana"/>
      <family val="2"/>
    </font>
    <font>
      <sz val="10"/>
      <name val="Arial"/>
      <family val="2"/>
    </font>
    <font>
      <sz val="14"/>
      <name val="System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6"/>
      <color indexed="9"/>
      <name val="Arial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</patternFill>
    </fill>
    <fill>
      <patternFill patternType="lightGray">
        <fgColor indexed="13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54"/>
      </patternFill>
    </fill>
    <fill>
      <patternFill patternType="solid">
        <fgColor indexed="22"/>
      </patternFill>
    </fill>
    <fill>
      <patternFill patternType="solid">
        <fgColor indexed="26"/>
        <b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4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gray0625">
        <bgColor indexed="4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300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0" fontId="13" fillId="0" borderId="0"/>
    <xf numFmtId="0" fontId="3" fillId="0" borderId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4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7" fillId="0" borderId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8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4" fontId="19" fillId="0" borderId="0"/>
    <xf numFmtId="174" fontId="19" fillId="0" borderId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18" fillId="43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1" fillId="9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1" fillId="13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21" fillId="17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22" fillId="47" borderId="0" applyNumberFormat="0" applyBorder="0" applyAlignment="0" applyProtection="0"/>
    <xf numFmtId="0" fontId="22" fillId="55" borderId="0" applyNumberFormat="0" applyBorder="0" applyAlignment="0" applyProtection="0"/>
    <xf numFmtId="0" fontId="18" fillId="48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21" fillId="21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25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21" fillId="29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23" fillId="0" borderId="0"/>
    <xf numFmtId="175" fontId="19" fillId="0" borderId="20">
      <alignment horizontal="center" vertical="center"/>
      <protection locked="0"/>
    </xf>
    <xf numFmtId="175" fontId="19" fillId="0" borderId="20">
      <alignment horizontal="center" vertical="center"/>
      <protection locked="0"/>
    </xf>
    <xf numFmtId="175" fontId="19" fillId="0" borderId="20">
      <alignment horizontal="center" vertical="center"/>
      <protection locked="0"/>
    </xf>
    <xf numFmtId="175" fontId="19" fillId="0" borderId="20">
      <alignment horizontal="center" vertical="center"/>
      <protection locked="0"/>
    </xf>
    <xf numFmtId="175" fontId="19" fillId="0" borderId="20">
      <alignment horizontal="center" vertical="center"/>
      <protection locked="0"/>
    </xf>
    <xf numFmtId="175" fontId="19" fillId="0" borderId="20">
      <alignment horizontal="center" vertical="center"/>
      <protection locked="0"/>
    </xf>
    <xf numFmtId="176" fontId="19" fillId="0" borderId="20">
      <alignment horizontal="center" vertical="center"/>
      <protection locked="0"/>
    </xf>
    <xf numFmtId="176" fontId="19" fillId="0" borderId="20">
      <alignment horizontal="center" vertical="center"/>
      <protection locked="0"/>
    </xf>
    <xf numFmtId="176" fontId="19" fillId="0" borderId="20">
      <alignment horizontal="center" vertical="center"/>
      <protection locked="0"/>
    </xf>
    <xf numFmtId="176" fontId="19" fillId="0" borderId="20">
      <alignment horizontal="center" vertical="center"/>
      <protection locked="0"/>
    </xf>
    <xf numFmtId="176" fontId="19" fillId="0" borderId="20">
      <alignment horizontal="center" vertical="center"/>
      <protection locked="0"/>
    </xf>
    <xf numFmtId="176" fontId="19" fillId="0" borderId="20">
      <alignment horizontal="center" vertical="center"/>
      <protection locked="0"/>
    </xf>
    <xf numFmtId="177" fontId="19" fillId="0" borderId="20">
      <alignment horizontal="center" vertical="center"/>
      <protection locked="0"/>
    </xf>
    <xf numFmtId="177" fontId="19" fillId="0" borderId="20">
      <alignment horizontal="center" vertical="center"/>
      <protection locked="0"/>
    </xf>
    <xf numFmtId="177" fontId="19" fillId="0" borderId="20">
      <alignment horizontal="center" vertical="center"/>
      <protection locked="0"/>
    </xf>
    <xf numFmtId="177" fontId="19" fillId="0" borderId="20">
      <alignment horizontal="center" vertical="center"/>
      <protection locked="0"/>
    </xf>
    <xf numFmtId="177" fontId="19" fillId="0" borderId="20">
      <alignment horizontal="center" vertical="center"/>
      <protection locked="0"/>
    </xf>
    <xf numFmtId="177" fontId="19" fillId="0" borderId="20">
      <alignment horizontal="center" vertical="center"/>
      <protection locked="0"/>
    </xf>
    <xf numFmtId="178" fontId="19" fillId="0" borderId="20">
      <alignment horizontal="center" vertical="center"/>
      <protection locked="0"/>
    </xf>
    <xf numFmtId="178" fontId="19" fillId="0" borderId="20">
      <alignment horizontal="center" vertical="center"/>
      <protection locked="0"/>
    </xf>
    <xf numFmtId="178" fontId="19" fillId="0" borderId="20">
      <alignment horizontal="center" vertical="center"/>
      <protection locked="0"/>
    </xf>
    <xf numFmtId="178" fontId="19" fillId="0" borderId="20">
      <alignment horizontal="center" vertical="center"/>
      <protection locked="0"/>
    </xf>
    <xf numFmtId="178" fontId="19" fillId="0" borderId="20">
      <alignment horizontal="center" vertical="center"/>
      <protection locked="0"/>
    </xf>
    <xf numFmtId="178" fontId="19" fillId="0" borderId="20">
      <alignment horizontal="center" vertical="center"/>
      <protection locked="0"/>
    </xf>
    <xf numFmtId="179" fontId="19" fillId="0" borderId="20">
      <alignment horizontal="center" vertical="center"/>
      <protection locked="0"/>
    </xf>
    <xf numFmtId="179" fontId="19" fillId="0" borderId="20">
      <alignment horizontal="center" vertical="center"/>
      <protection locked="0"/>
    </xf>
    <xf numFmtId="179" fontId="19" fillId="0" borderId="20">
      <alignment horizontal="center" vertical="center"/>
      <protection locked="0"/>
    </xf>
    <xf numFmtId="179" fontId="19" fillId="0" borderId="20">
      <alignment horizontal="center" vertical="center"/>
      <protection locked="0"/>
    </xf>
    <xf numFmtId="179" fontId="19" fillId="0" borderId="20">
      <alignment horizontal="center" vertical="center"/>
      <protection locked="0"/>
    </xf>
    <xf numFmtId="179" fontId="19" fillId="0" borderId="20">
      <alignment horizontal="center" vertical="center"/>
      <protection locked="0"/>
    </xf>
    <xf numFmtId="180" fontId="19" fillId="0" borderId="20">
      <alignment horizontal="center" vertical="center"/>
      <protection locked="0"/>
    </xf>
    <xf numFmtId="180" fontId="19" fillId="0" borderId="20">
      <alignment horizontal="center" vertical="center"/>
      <protection locked="0"/>
    </xf>
    <xf numFmtId="180" fontId="19" fillId="0" borderId="20">
      <alignment horizontal="center" vertical="center"/>
      <protection locked="0"/>
    </xf>
    <xf numFmtId="180" fontId="19" fillId="0" borderId="20">
      <alignment horizontal="center" vertical="center"/>
      <protection locked="0"/>
    </xf>
    <xf numFmtId="180" fontId="19" fillId="0" borderId="20">
      <alignment horizontal="center" vertical="center"/>
      <protection locked="0"/>
    </xf>
    <xf numFmtId="180" fontId="19" fillId="0" borderId="20">
      <alignment horizontal="center" vertical="center"/>
      <protection locked="0"/>
    </xf>
    <xf numFmtId="0" fontId="19" fillId="0" borderId="20" applyAlignment="0">
      <protection locked="0"/>
    </xf>
    <xf numFmtId="0" fontId="19" fillId="0" borderId="20" applyAlignment="0">
      <protection locked="0"/>
    </xf>
    <xf numFmtId="0" fontId="19" fillId="0" borderId="20" applyAlignment="0">
      <protection locked="0"/>
    </xf>
    <xf numFmtId="0" fontId="19" fillId="0" borderId="20" applyAlignment="0">
      <protection locked="0"/>
    </xf>
    <xf numFmtId="0" fontId="19" fillId="0" borderId="20" applyAlignment="0">
      <protection locked="0"/>
    </xf>
    <xf numFmtId="0" fontId="19" fillId="0" borderId="20" applyAlignment="0">
      <protection locked="0"/>
    </xf>
    <xf numFmtId="175" fontId="19" fillId="0" borderId="20">
      <alignment vertical="center"/>
      <protection locked="0"/>
    </xf>
    <xf numFmtId="175" fontId="19" fillId="0" borderId="20">
      <alignment vertical="center"/>
      <protection locked="0"/>
    </xf>
    <xf numFmtId="175" fontId="19" fillId="0" borderId="20">
      <alignment vertical="center"/>
      <protection locked="0"/>
    </xf>
    <xf numFmtId="175" fontId="19" fillId="0" borderId="20">
      <alignment vertical="center"/>
      <protection locked="0"/>
    </xf>
    <xf numFmtId="175" fontId="19" fillId="0" borderId="20">
      <alignment vertical="center"/>
      <protection locked="0"/>
    </xf>
    <xf numFmtId="175" fontId="19" fillId="0" borderId="20">
      <alignment vertical="center"/>
      <protection locked="0"/>
    </xf>
    <xf numFmtId="181" fontId="19" fillId="0" borderId="20">
      <alignment horizontal="right" vertical="center"/>
      <protection locked="0"/>
    </xf>
    <xf numFmtId="181" fontId="19" fillId="0" borderId="20">
      <alignment horizontal="right" vertical="center"/>
      <protection locked="0"/>
    </xf>
    <xf numFmtId="181" fontId="19" fillId="0" borderId="20">
      <alignment horizontal="right" vertical="center"/>
      <protection locked="0"/>
    </xf>
    <xf numFmtId="181" fontId="19" fillId="0" borderId="20">
      <alignment horizontal="right" vertical="center"/>
      <protection locked="0"/>
    </xf>
    <xf numFmtId="181" fontId="19" fillId="0" borderId="20">
      <alignment horizontal="right" vertical="center"/>
      <protection locked="0"/>
    </xf>
    <xf numFmtId="181" fontId="19" fillId="0" borderId="20">
      <alignment horizontal="right" vertical="center"/>
      <protection locked="0"/>
    </xf>
    <xf numFmtId="177" fontId="19" fillId="0" borderId="20">
      <alignment vertical="center"/>
      <protection locked="0"/>
    </xf>
    <xf numFmtId="177" fontId="19" fillId="0" borderId="20">
      <alignment vertical="center"/>
      <protection locked="0"/>
    </xf>
    <xf numFmtId="177" fontId="19" fillId="0" borderId="20">
      <alignment vertical="center"/>
      <protection locked="0"/>
    </xf>
    <xf numFmtId="177" fontId="19" fillId="0" borderId="20">
      <alignment vertical="center"/>
      <protection locked="0"/>
    </xf>
    <xf numFmtId="177" fontId="19" fillId="0" borderId="20">
      <alignment vertical="center"/>
      <protection locked="0"/>
    </xf>
    <xf numFmtId="177" fontId="19" fillId="0" borderId="20">
      <alignment vertical="center"/>
      <protection locked="0"/>
    </xf>
    <xf numFmtId="178" fontId="19" fillId="0" borderId="20">
      <alignment vertical="center"/>
      <protection locked="0"/>
    </xf>
    <xf numFmtId="178" fontId="19" fillId="0" borderId="20">
      <alignment vertical="center"/>
      <protection locked="0"/>
    </xf>
    <xf numFmtId="178" fontId="19" fillId="0" borderId="20">
      <alignment vertical="center"/>
      <protection locked="0"/>
    </xf>
    <xf numFmtId="178" fontId="19" fillId="0" borderId="20">
      <alignment vertical="center"/>
      <protection locked="0"/>
    </xf>
    <xf numFmtId="178" fontId="19" fillId="0" borderId="20">
      <alignment vertical="center"/>
      <protection locked="0"/>
    </xf>
    <xf numFmtId="178" fontId="19" fillId="0" borderId="20">
      <alignment vertical="center"/>
      <protection locked="0"/>
    </xf>
    <xf numFmtId="179" fontId="19" fillId="0" borderId="20">
      <alignment vertical="center"/>
      <protection locked="0"/>
    </xf>
    <xf numFmtId="179" fontId="19" fillId="0" borderId="20">
      <alignment vertical="center"/>
      <protection locked="0"/>
    </xf>
    <xf numFmtId="179" fontId="19" fillId="0" borderId="20">
      <alignment vertical="center"/>
      <protection locked="0"/>
    </xf>
    <xf numFmtId="179" fontId="19" fillId="0" borderId="20">
      <alignment vertical="center"/>
      <protection locked="0"/>
    </xf>
    <xf numFmtId="179" fontId="19" fillId="0" borderId="20">
      <alignment vertical="center"/>
      <protection locked="0"/>
    </xf>
    <xf numFmtId="179" fontId="19" fillId="0" borderId="20">
      <alignment vertical="center"/>
      <protection locked="0"/>
    </xf>
    <xf numFmtId="180" fontId="19" fillId="0" borderId="20">
      <alignment horizontal="right" vertical="center"/>
      <protection locked="0"/>
    </xf>
    <xf numFmtId="180" fontId="19" fillId="0" borderId="20">
      <alignment horizontal="right" vertical="center"/>
      <protection locked="0"/>
    </xf>
    <xf numFmtId="180" fontId="19" fillId="0" borderId="20">
      <alignment horizontal="right" vertical="center"/>
      <protection locked="0"/>
    </xf>
    <xf numFmtId="180" fontId="19" fillId="0" borderId="20">
      <alignment horizontal="right" vertical="center"/>
      <protection locked="0"/>
    </xf>
    <xf numFmtId="180" fontId="19" fillId="0" borderId="20">
      <alignment horizontal="right" vertical="center"/>
      <protection locked="0"/>
    </xf>
    <xf numFmtId="180" fontId="19" fillId="0" borderId="20">
      <alignment horizontal="right" vertical="center"/>
      <protection locked="0"/>
    </xf>
    <xf numFmtId="0" fontId="3" fillId="0" borderId="0"/>
    <xf numFmtId="172" fontId="24" fillId="0" borderId="0" applyFont="0" applyFill="0" applyBorder="0" applyAlignment="0" applyProtection="0"/>
    <xf numFmtId="0" fontId="25" fillId="59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/>
    <xf numFmtId="165" fontId="3" fillId="40" borderId="0" applyNumberFormat="0" applyFont="0" applyBorder="0" applyAlignment="0">
      <alignment horizontal="right"/>
    </xf>
    <xf numFmtId="165" fontId="3" fillId="40" borderId="0" applyNumberFormat="0" applyFont="0" applyBorder="0" applyAlignment="0">
      <alignment horizontal="right"/>
    </xf>
    <xf numFmtId="0" fontId="28" fillId="0" borderId="0" applyNumberFormat="0" applyFill="0" applyBorder="0" applyAlignment="0">
      <protection locked="0"/>
    </xf>
    <xf numFmtId="182" fontId="29" fillId="0" borderId="0" applyFill="0" applyBorder="0" applyAlignment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0" fillId="63" borderId="21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0" fillId="63" borderId="21" applyNumberFormat="0" applyAlignment="0" applyProtection="0"/>
    <xf numFmtId="0" fontId="31" fillId="64" borderId="22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0" fillId="63" borderId="21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2" fillId="6" borderId="4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0" fillId="63" borderId="21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1" fillId="64" borderId="22" applyNumberFormat="0" applyAlignment="0" applyProtection="0"/>
    <xf numFmtId="0" fontId="33" fillId="65" borderId="0" applyNumberFormat="0" applyFill="0" applyBorder="0" applyProtection="0">
      <alignment horizontal="center"/>
    </xf>
    <xf numFmtId="0" fontId="33" fillId="65" borderId="0" applyNumberFormat="0" applyFill="0" applyBorder="0" applyProtection="0"/>
    <xf numFmtId="0" fontId="19" fillId="0" borderId="0" applyNumberFormat="0" applyFont="0" applyFill="0" applyBorder="0">
      <alignment horizontal="center" vertical="center"/>
      <protection locked="0"/>
    </xf>
    <xf numFmtId="0" fontId="19" fillId="0" borderId="0" applyNumberFormat="0" applyFont="0" applyFill="0" applyBorder="0">
      <alignment horizontal="center" vertical="center"/>
      <protection locked="0"/>
    </xf>
    <xf numFmtId="0" fontId="19" fillId="0" borderId="0" applyNumberFormat="0" applyFont="0" applyFill="0" applyBorder="0">
      <alignment horizontal="center" vertical="center"/>
      <protection locked="0"/>
    </xf>
    <xf numFmtId="175" fontId="19" fillId="0" borderId="0" applyFill="0" applyBorder="0">
      <alignment horizontal="center" vertical="center"/>
    </xf>
    <xf numFmtId="175" fontId="19" fillId="0" borderId="0" applyFill="0" applyBorder="0">
      <alignment horizontal="center" vertical="center"/>
    </xf>
    <xf numFmtId="175" fontId="19" fillId="0" borderId="0" applyFill="0" applyBorder="0">
      <alignment horizontal="center" vertical="center"/>
    </xf>
    <xf numFmtId="176" fontId="19" fillId="0" borderId="0" applyFill="0" applyBorder="0">
      <alignment horizontal="center" vertical="center"/>
    </xf>
    <xf numFmtId="176" fontId="19" fillId="0" borderId="0" applyFill="0" applyBorder="0">
      <alignment horizontal="center" vertical="center"/>
    </xf>
    <xf numFmtId="176" fontId="19" fillId="0" borderId="0" applyFill="0" applyBorder="0">
      <alignment horizontal="center" vertical="center"/>
    </xf>
    <xf numFmtId="177" fontId="19" fillId="0" borderId="0" applyFill="0" applyBorder="0">
      <alignment horizontal="center" vertical="center"/>
    </xf>
    <xf numFmtId="177" fontId="19" fillId="0" borderId="0" applyFill="0" applyBorder="0">
      <alignment horizontal="center" vertical="center"/>
    </xf>
    <xf numFmtId="177" fontId="19" fillId="0" borderId="0" applyFill="0" applyBorder="0">
      <alignment horizontal="center" vertical="center"/>
    </xf>
    <xf numFmtId="178" fontId="19" fillId="0" borderId="0" applyFill="0" applyBorder="0">
      <alignment horizontal="center" vertical="center"/>
    </xf>
    <xf numFmtId="178" fontId="19" fillId="0" borderId="0" applyFill="0" applyBorder="0">
      <alignment horizontal="center" vertical="center"/>
    </xf>
    <xf numFmtId="178" fontId="19" fillId="0" borderId="0" applyFill="0" applyBorder="0">
      <alignment horizontal="center" vertical="center"/>
    </xf>
    <xf numFmtId="179" fontId="19" fillId="0" borderId="0" applyFill="0" applyBorder="0">
      <alignment horizontal="center" vertical="center"/>
    </xf>
    <xf numFmtId="179" fontId="19" fillId="0" borderId="0" applyFill="0" applyBorder="0">
      <alignment horizontal="center" vertical="center"/>
    </xf>
    <xf numFmtId="179" fontId="19" fillId="0" borderId="0" applyFill="0" applyBorder="0">
      <alignment horizontal="center" vertical="center"/>
    </xf>
    <xf numFmtId="180" fontId="19" fillId="0" borderId="0" applyFill="0" applyBorder="0">
      <alignment horizontal="center" vertical="center"/>
    </xf>
    <xf numFmtId="180" fontId="19" fillId="0" borderId="0" applyFill="0" applyBorder="0">
      <alignment horizontal="center" vertical="center"/>
    </xf>
    <xf numFmtId="180" fontId="19" fillId="0" borderId="0" applyFill="0" applyBorder="0">
      <alignment horizontal="center" vertical="center"/>
    </xf>
    <xf numFmtId="0" fontId="34" fillId="56" borderId="23" applyNumberFormat="0" applyAlignment="0" applyProtection="0"/>
    <xf numFmtId="0" fontId="34" fillId="66" borderId="23" applyNumberFormat="0" applyAlignment="0" applyProtection="0"/>
    <xf numFmtId="0" fontId="34" fillId="66" borderId="23" applyNumberFormat="0" applyAlignment="0" applyProtection="0"/>
    <xf numFmtId="0" fontId="34" fillId="66" borderId="23" applyNumberFormat="0" applyAlignment="0" applyProtection="0"/>
    <xf numFmtId="0" fontId="35" fillId="7" borderId="7" applyNumberFormat="0" applyAlignment="0" applyProtection="0"/>
    <xf numFmtId="183" fontId="36" fillId="0" borderId="0"/>
    <xf numFmtId="183" fontId="36" fillId="0" borderId="0"/>
    <xf numFmtId="183" fontId="36" fillId="0" borderId="0"/>
    <xf numFmtId="183" fontId="36" fillId="0" borderId="0"/>
    <xf numFmtId="183" fontId="36" fillId="0" borderId="0"/>
    <xf numFmtId="183" fontId="36" fillId="0" borderId="0"/>
    <xf numFmtId="183" fontId="36" fillId="0" borderId="0"/>
    <xf numFmtId="183" fontId="36" fillId="0" borderId="0"/>
    <xf numFmtId="165" fontId="3" fillId="0" borderId="0" applyFont="0" applyFill="0" applyBorder="0" applyAlignment="0" applyProtection="0"/>
    <xf numFmtId="184" fontId="37" fillId="0" borderId="0" applyFill="0" applyBorder="0" applyAlignment="0" applyProtection="0">
      <alignment horizontal="right"/>
    </xf>
    <xf numFmtId="0" fontId="38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 applyNumberFormat="0" applyAlignment="0">
      <alignment horizontal="left"/>
    </xf>
    <xf numFmtId="185" fontId="3" fillId="0" borderId="0" applyFont="0" applyFill="0" applyBorder="0" applyAlignment="0" applyProtection="0"/>
    <xf numFmtId="186" fontId="4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0" fillId="0" borderId="0" applyFont="0" applyFill="0" applyBorder="0" applyAlignment="0" applyProtection="0"/>
    <xf numFmtId="172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43" fillId="67" borderId="0" applyNumberFormat="0" applyBorder="0" applyAlignment="0" applyProtection="0"/>
    <xf numFmtId="0" fontId="43" fillId="68" borderId="0" applyNumberFormat="0" applyBorder="0" applyAlignment="0" applyProtection="0"/>
    <xf numFmtId="0" fontId="43" fillId="69" borderId="0" applyNumberFormat="0" applyBorder="0" applyAlignment="0" applyProtection="0"/>
    <xf numFmtId="0" fontId="44" fillId="0" borderId="0" applyNumberFormat="0" applyAlignment="0">
      <alignment horizontal="left"/>
    </xf>
    <xf numFmtId="0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3" fillId="0" borderId="0" applyFont="0" applyFill="0" applyBorder="0" applyAlignment="0" applyProtection="0">
      <alignment horizontal="center"/>
    </xf>
    <xf numFmtId="0" fontId="46" fillId="0" borderId="0"/>
    <xf numFmtId="0" fontId="47" fillId="0" borderId="0"/>
    <xf numFmtId="0" fontId="22" fillId="52" borderId="0" applyNumberFormat="0" applyBorder="0" applyAlignment="0" applyProtection="0"/>
    <xf numFmtId="0" fontId="48" fillId="2" borderId="0" applyNumberFormat="0" applyBorder="0" applyAlignment="0" applyProtection="0"/>
    <xf numFmtId="38" fontId="19" fillId="40" borderId="0" applyNumberFormat="0" applyBorder="0" applyAlignment="0" applyProtection="0"/>
    <xf numFmtId="0" fontId="49" fillId="0" borderId="24" applyNumberFormat="0" applyAlignment="0" applyProtection="0">
      <alignment horizontal="left" vertical="center"/>
    </xf>
    <xf numFmtId="0" fontId="49" fillId="0" borderId="24" applyNumberFormat="0" applyAlignment="0" applyProtection="0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49" fillId="0" borderId="14">
      <alignment horizontal="left"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0" fontId="50" fillId="0" borderId="25" applyNumberFormat="0" applyFill="0" applyAlignment="0" applyProtection="0"/>
    <xf numFmtId="0" fontId="51" fillId="0" borderId="1" applyNumberFormat="0" applyFill="0" applyAlignment="0" applyProtection="0"/>
    <xf numFmtId="0" fontId="52" fillId="0" borderId="0" applyFill="0" applyBorder="0">
      <alignment vertical="center"/>
    </xf>
    <xf numFmtId="0" fontId="52" fillId="0" borderId="0" applyFill="0" applyBorder="0">
      <alignment vertical="center"/>
    </xf>
    <xf numFmtId="0" fontId="53" fillId="0" borderId="26" applyNumberFormat="0" applyFill="0" applyAlignment="0" applyProtection="0"/>
    <xf numFmtId="0" fontId="54" fillId="0" borderId="2" applyNumberFormat="0" applyFill="0" applyAlignment="0" applyProtection="0"/>
    <xf numFmtId="0" fontId="55" fillId="0" borderId="0" applyFill="0" applyBorder="0">
      <alignment vertical="center"/>
    </xf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5" fillId="0" borderId="0" applyFill="0" applyBorder="0">
      <alignment vertical="center"/>
    </xf>
    <xf numFmtId="0" fontId="56" fillId="0" borderId="28" applyNumberFormat="0" applyFill="0" applyAlignment="0" applyProtection="0"/>
    <xf numFmtId="0" fontId="56" fillId="0" borderId="28" applyNumberFormat="0" applyFill="0" applyAlignment="0" applyProtection="0"/>
    <xf numFmtId="0" fontId="57" fillId="0" borderId="3" applyNumberFormat="0" applyFill="0" applyAlignment="0" applyProtection="0"/>
    <xf numFmtId="0" fontId="56" fillId="0" borderId="27" applyNumberFormat="0" applyFill="0" applyAlignment="0" applyProtection="0"/>
    <xf numFmtId="0" fontId="19" fillId="0" borderId="0" applyFill="0" applyBorder="0">
      <alignment vertical="center"/>
    </xf>
    <xf numFmtId="0" fontId="19" fillId="0" borderId="0" applyFill="0" applyBorder="0">
      <alignment vertical="center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92" fontId="58" fillId="0" borderId="0"/>
    <xf numFmtId="0" fontId="59" fillId="64" borderId="16"/>
    <xf numFmtId="0" fontId="59" fillId="64" borderId="16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62" fillId="0" borderId="0" applyFill="0" applyBorder="0" applyAlignment="0">
      <protection locked="0"/>
    </xf>
    <xf numFmtId="0" fontId="63" fillId="0" borderId="0" applyFill="0" applyBorder="0" applyAlignment="0">
      <protection locked="0"/>
    </xf>
    <xf numFmtId="184" fontId="64" fillId="0" borderId="29" applyProtection="0"/>
    <xf numFmtId="193" fontId="65" fillId="0" borderId="29">
      <alignment horizontal="right"/>
      <protection locked="0"/>
    </xf>
    <xf numFmtId="10" fontId="19" fillId="70" borderId="30" applyNumberFormat="0" applyBorder="0" applyAlignment="0" applyProtection="0"/>
    <xf numFmtId="10" fontId="19" fillId="70" borderId="30" applyNumberFormat="0" applyBorder="0" applyAlignment="0" applyProtection="0"/>
    <xf numFmtId="10" fontId="19" fillId="70" borderId="30" applyNumberFormat="0" applyBorder="0" applyAlignment="0" applyProtection="0"/>
    <xf numFmtId="10" fontId="19" fillId="70" borderId="30" applyNumberFormat="0" applyBorder="0" applyAlignment="0" applyProtection="0"/>
    <xf numFmtId="10" fontId="19" fillId="70" borderId="30" applyNumberFormat="0" applyBorder="0" applyAlignment="0" applyProtection="0"/>
    <xf numFmtId="10" fontId="19" fillId="70" borderId="30" applyNumberFormat="0" applyBorder="0" applyAlignment="0" applyProtection="0"/>
    <xf numFmtId="10" fontId="19" fillId="70" borderId="30" applyNumberFormat="0" applyBorder="0" applyAlignment="0" applyProtection="0"/>
    <xf numFmtId="10" fontId="19" fillId="70" borderId="30" applyNumberFormat="0" applyBorder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6" fillId="60" borderId="21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6" fillId="60" borderId="21" applyNumberFormat="0" applyAlignment="0" applyProtection="0"/>
    <xf numFmtId="0" fontId="67" fillId="71" borderId="22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6" fillId="60" borderId="21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7" fillId="71" borderId="22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8" fillId="5" borderId="4" applyNumberFormat="0" applyAlignment="0" applyProtection="0"/>
    <xf numFmtId="0" fontId="68" fillId="5" borderId="4" applyNumberFormat="0" applyAlignment="0" applyProtection="0"/>
    <xf numFmtId="0" fontId="68" fillId="5" borderId="4" applyNumberFormat="0" applyAlignment="0" applyProtection="0"/>
    <xf numFmtId="0" fontId="68" fillId="5" borderId="4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8" fillId="5" borderId="4" applyNumberFormat="0" applyAlignment="0" applyProtection="0"/>
    <xf numFmtId="0" fontId="68" fillId="5" borderId="4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7" fillId="72" borderId="22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8" fillId="5" borderId="4" applyNumberFormat="0" applyAlignment="0" applyProtection="0"/>
    <xf numFmtId="0" fontId="68" fillId="5" borderId="4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8" fillId="5" borderId="4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6" fillId="60" borderId="21" applyNumberFormat="0" applyAlignment="0" applyProtection="0"/>
    <xf numFmtId="0" fontId="64" fillId="0" borderId="29">
      <protection locked="0"/>
    </xf>
    <xf numFmtId="165" fontId="3" fillId="73" borderId="0" applyFont="0" applyBorder="0" applyAlignment="0">
      <alignment horizontal="right"/>
      <protection locked="0"/>
    </xf>
    <xf numFmtId="165" fontId="3" fillId="73" borderId="0" applyFont="0" applyBorder="0" applyAlignment="0">
      <alignment horizontal="right"/>
      <protection locked="0"/>
    </xf>
    <xf numFmtId="165" fontId="3" fillId="74" borderId="0" applyFont="0" applyBorder="0" applyAlignment="0">
      <alignment horizontal="right"/>
      <protection locked="0"/>
    </xf>
    <xf numFmtId="165" fontId="3" fillId="74" borderId="0" applyFont="0" applyBorder="0" applyAlignment="0">
      <alignment horizontal="right"/>
      <protection locked="0"/>
    </xf>
    <xf numFmtId="0" fontId="69" fillId="75" borderId="0">
      <alignment horizontal="center"/>
    </xf>
    <xf numFmtId="0" fontId="69" fillId="75" borderId="0">
      <alignment horizontal="center"/>
    </xf>
    <xf numFmtId="165" fontId="3" fillId="70" borderId="0" applyFont="0" applyBorder="0">
      <alignment horizontal="right"/>
      <protection locked="0"/>
    </xf>
    <xf numFmtId="165" fontId="3" fillId="70" borderId="0" applyFont="0" applyBorder="0">
      <alignment horizontal="right"/>
      <protection locked="0"/>
    </xf>
    <xf numFmtId="165" fontId="3" fillId="70" borderId="0" applyFont="0" applyBorder="0">
      <alignment horizontal="right"/>
      <protection locked="0"/>
    </xf>
    <xf numFmtId="165" fontId="3" fillId="70" borderId="0" applyFont="0" applyBorder="0">
      <alignment horizontal="right"/>
      <protection locked="0"/>
    </xf>
    <xf numFmtId="0" fontId="70" fillId="64" borderId="0" applyNumberFormat="0" applyFont="0" applyAlignment="0"/>
    <xf numFmtId="0" fontId="70" fillId="64" borderId="31" applyNumberFormat="0" applyFont="0" applyAlignment="0">
      <protection locked="0"/>
    </xf>
    <xf numFmtId="0" fontId="71" fillId="76" borderId="0" applyNumberFormat="0"/>
    <xf numFmtId="167" fontId="3" fillId="0" borderId="0" applyFont="0" applyFill="0" applyBorder="0" applyAlignment="0" applyProtection="0"/>
    <xf numFmtId="0" fontId="24" fillId="0" borderId="0" applyNumberFormat="0" applyFont="0" applyFill="0" applyBorder="0" applyProtection="0">
      <alignment horizontal="left" vertical="center"/>
    </xf>
    <xf numFmtId="0" fontId="19" fillId="40" borderId="0"/>
    <xf numFmtId="0" fontId="72" fillId="0" borderId="32" applyNumberFormat="0" applyFill="0" applyAlignment="0" applyProtection="0"/>
    <xf numFmtId="0" fontId="73" fillId="0" borderId="6" applyNumberFormat="0" applyFill="0" applyAlignment="0" applyProtection="0"/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55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0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4" fontId="19" fillId="0" borderId="33" applyFill="0">
      <alignment horizontal="center" vertical="center"/>
    </xf>
    <xf numFmtId="195" fontId="74" fillId="0" borderId="0" applyFont="0" applyFill="0" applyBorder="0" applyAlignment="0" applyProtection="0"/>
    <xf numFmtId="196" fontId="74" fillId="0" borderId="0" applyFont="0" applyFill="0" applyBorder="0" applyAlignment="0" applyProtection="0"/>
    <xf numFmtId="184" fontId="75" fillId="0" borderId="0"/>
    <xf numFmtId="0" fontId="49" fillId="0" borderId="0" applyFill="0" applyBorder="0" applyAlignment="0"/>
    <xf numFmtId="197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0" fontId="72" fillId="60" borderId="0" applyNumberFormat="0" applyBorder="0" applyAlignment="0" applyProtection="0"/>
    <xf numFmtId="0" fontId="76" fillId="4" borderId="0" applyNumberFormat="0" applyBorder="0" applyAlignment="0" applyProtection="0"/>
    <xf numFmtId="199" fontId="77" fillId="0" borderId="29">
      <alignment horizontal="right"/>
      <protection locked="0"/>
    </xf>
    <xf numFmtId="200" fontId="78" fillId="0" borderId="0"/>
    <xf numFmtId="0" fontId="3" fillId="0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 applyFill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3" fillId="0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77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77" borderId="0"/>
    <xf numFmtId="0" fontId="3" fillId="0" borderId="0"/>
    <xf numFmtId="0" fontId="19" fillId="77" borderId="0"/>
    <xf numFmtId="0" fontId="3" fillId="0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3" fillId="0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3" fillId="0" borderId="0"/>
    <xf numFmtId="0" fontId="3" fillId="0" borderId="0"/>
    <xf numFmtId="0" fontId="19" fillId="77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 applyFill="0"/>
    <xf numFmtId="0" fontId="3" fillId="0" borderId="0" applyFill="0"/>
    <xf numFmtId="0" fontId="3" fillId="0" borderId="0" applyFill="0"/>
    <xf numFmtId="0" fontId="1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 applyFill="0"/>
    <xf numFmtId="0" fontId="3" fillId="0" borderId="0" applyFill="0"/>
    <xf numFmtId="0" fontId="3" fillId="0" borderId="0" applyFill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3" fillId="0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19" fillId="77" borderId="0"/>
    <xf numFmtId="0" fontId="79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19" fillId="59" borderId="21" applyNumberFormat="0" applyFont="0" applyAlignment="0" applyProtection="0"/>
    <xf numFmtId="0" fontId="3" fillId="78" borderId="34" applyNumberFormat="0" applyFont="0" applyAlignment="0" applyProtection="0"/>
    <xf numFmtId="0" fontId="19" fillId="59" borderId="21" applyNumberFormat="0" applyFont="0" applyAlignment="0" applyProtection="0"/>
    <xf numFmtId="0" fontId="3" fillId="78" borderId="34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19" fillId="59" borderId="21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3" fillId="78" borderId="34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19" fillId="59" borderId="21" applyNumberFormat="0" applyFon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1" fillId="6" borderId="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3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0" fontId="80" fillId="64" borderId="35" applyNumberFormat="0" applyAlignment="0" applyProtection="0"/>
    <xf numFmtId="40" fontId="82" fillId="34" borderId="0">
      <alignment horizontal="right"/>
    </xf>
    <xf numFmtId="0" fontId="83" fillId="34" borderId="0">
      <alignment horizontal="right"/>
    </xf>
    <xf numFmtId="0" fontId="84" fillId="34" borderId="17"/>
    <xf numFmtId="0" fontId="84" fillId="0" borderId="0" applyBorder="0">
      <alignment horizontal="centerContinuous"/>
    </xf>
    <xf numFmtId="0" fontId="85" fillId="0" borderId="0" applyBorder="0">
      <alignment horizontal="centerContinuous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2" fontId="86" fillId="0" borderId="0"/>
    <xf numFmtId="0" fontId="55" fillId="0" borderId="0" applyFill="0" applyBorder="0">
      <alignment horizontal="right" vertical="center"/>
    </xf>
    <xf numFmtId="0" fontId="55" fillId="0" borderId="0" applyFill="0" applyBorder="0">
      <alignment horizontal="right" vertical="center"/>
    </xf>
    <xf numFmtId="0" fontId="55" fillId="0" borderId="0" applyFill="0" applyBorder="0">
      <alignment horizontal="right" vertical="center"/>
    </xf>
    <xf numFmtId="201" fontId="52" fillId="0" borderId="0"/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202" fontId="87" fillId="0" borderId="36"/>
    <xf numFmtId="202" fontId="87" fillId="0" borderId="36"/>
    <xf numFmtId="0" fontId="88" fillId="0" borderId="37">
      <alignment horizontal="center"/>
    </xf>
    <xf numFmtId="0" fontId="88" fillId="0" borderId="37">
      <alignment horizontal="center"/>
    </xf>
    <xf numFmtId="0" fontId="88" fillId="0" borderId="37">
      <alignment horizontal="center"/>
    </xf>
    <xf numFmtId="0" fontId="88" fillId="0" borderId="37">
      <alignment horizontal="center"/>
    </xf>
    <xf numFmtId="0" fontId="88" fillId="0" borderId="37">
      <alignment horizont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79" borderId="0" applyNumberFormat="0" applyFont="0" applyBorder="0" applyAlignment="0" applyProtection="0"/>
    <xf numFmtId="0" fontId="38" fillId="79" borderId="0" applyNumberFormat="0" applyFont="0" applyBorder="0" applyAlignment="0" applyProtection="0"/>
    <xf numFmtId="0" fontId="38" fillId="79" borderId="0" applyNumberFormat="0" applyFont="0" applyBorder="0" applyAlignment="0" applyProtection="0"/>
    <xf numFmtId="203" fontId="3" fillId="0" borderId="0"/>
    <xf numFmtId="204" fontId="3" fillId="0" borderId="0" applyNumberFormat="0" applyFill="0" applyBorder="0" applyAlignment="0" applyProtection="0">
      <alignment horizontal="left"/>
    </xf>
    <xf numFmtId="175" fontId="19" fillId="0" borderId="0" applyFill="0" applyBorder="0">
      <alignment horizontal="right" vertical="center"/>
    </xf>
    <xf numFmtId="175" fontId="19" fillId="0" borderId="0" applyFill="0" applyBorder="0">
      <alignment horizontal="right" vertical="center"/>
    </xf>
    <xf numFmtId="175" fontId="19" fillId="0" borderId="0" applyFill="0" applyBorder="0">
      <alignment horizontal="right" vertical="center"/>
    </xf>
    <xf numFmtId="181" fontId="19" fillId="0" borderId="0" applyFill="0" applyBorder="0">
      <alignment horizontal="right" vertical="center"/>
    </xf>
    <xf numFmtId="181" fontId="19" fillId="0" borderId="0" applyFill="0" applyBorder="0">
      <alignment horizontal="right" vertical="center"/>
    </xf>
    <xf numFmtId="181" fontId="19" fillId="0" borderId="0" applyFill="0" applyBorder="0">
      <alignment horizontal="right" vertical="center"/>
    </xf>
    <xf numFmtId="177" fontId="19" fillId="0" borderId="0" applyFill="0" applyBorder="0">
      <alignment horizontal="right" vertical="center"/>
    </xf>
    <xf numFmtId="177" fontId="19" fillId="0" borderId="0" applyFill="0" applyBorder="0">
      <alignment horizontal="right" vertical="center"/>
    </xf>
    <xf numFmtId="177" fontId="19" fillId="0" borderId="0" applyFill="0" applyBorder="0">
      <alignment horizontal="right" vertical="center"/>
    </xf>
    <xf numFmtId="178" fontId="19" fillId="0" borderId="0" applyFill="0" applyBorder="0">
      <alignment horizontal="right" vertical="center"/>
    </xf>
    <xf numFmtId="178" fontId="19" fillId="0" borderId="0" applyFill="0" applyBorder="0">
      <alignment horizontal="right" vertical="center"/>
    </xf>
    <xf numFmtId="178" fontId="19" fillId="0" borderId="0" applyFill="0" applyBorder="0">
      <alignment horizontal="right" vertical="center"/>
    </xf>
    <xf numFmtId="179" fontId="19" fillId="0" borderId="0" applyFill="0" applyBorder="0">
      <alignment horizontal="right" vertical="center"/>
    </xf>
    <xf numFmtId="179" fontId="19" fillId="0" borderId="0" applyFill="0" applyBorder="0">
      <alignment horizontal="right" vertical="center"/>
    </xf>
    <xf numFmtId="179" fontId="19" fillId="0" borderId="0" applyFill="0" applyBorder="0">
      <alignment horizontal="right" vertical="center"/>
    </xf>
    <xf numFmtId="180" fontId="19" fillId="0" borderId="0" applyFill="0" applyBorder="0">
      <alignment horizontal="right" vertical="center"/>
    </xf>
    <xf numFmtId="180" fontId="19" fillId="0" borderId="0" applyFill="0" applyBorder="0">
      <alignment horizontal="right" vertical="center"/>
    </xf>
    <xf numFmtId="180" fontId="19" fillId="0" borderId="0" applyFill="0" applyBorder="0">
      <alignment horizontal="right" vertical="center"/>
    </xf>
    <xf numFmtId="4" fontId="89" fillId="72" borderId="38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89" fillId="72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91" fillId="39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19" fillId="72" borderId="21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90" fillId="39" borderId="38" applyNumberFormat="0" applyProtection="0">
      <alignment vertical="center"/>
    </xf>
    <xf numFmtId="4" fontId="89" fillId="39" borderId="38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19" fillId="39" borderId="21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4" fontId="89" fillId="39" borderId="38" applyNumberFormat="0" applyProtection="0">
      <alignment horizontal="left" vertical="center" indent="1"/>
    </xf>
    <xf numFmtId="0" fontId="89" fillId="39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92" fillId="72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0" fontId="89" fillId="39" borderId="38" applyNumberFormat="0" applyProtection="0">
      <alignment horizontal="left" vertical="top" indent="1"/>
    </xf>
    <xf numFmtId="4" fontId="89" fillId="0" borderId="0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29" fillId="81" borderId="38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19" fillId="81" borderId="21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1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19" fillId="83" borderId="21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2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19" fillId="84" borderId="33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4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19" fillId="85" borderId="21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5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19" fillId="86" borderId="21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6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19" fillId="87" borderId="21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7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19" fillId="88" borderId="21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8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19" fillId="89" borderId="21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89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19" fillId="90" borderId="21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29" fillId="90" borderId="38" applyNumberFormat="0" applyProtection="0">
      <alignment horizontal="right" vertical="center"/>
    </xf>
    <xf numFmtId="4" fontId="89" fillId="91" borderId="39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19" fillId="91" borderId="33" applyNumberFormat="0" applyProtection="0">
      <alignment horizontal="left" vertical="center" indent="1"/>
    </xf>
    <xf numFmtId="4" fontId="89" fillId="91" borderId="39" applyNumberFormat="0" applyProtection="0">
      <alignment horizontal="left" vertical="center" indent="1"/>
    </xf>
    <xf numFmtId="4" fontId="89" fillId="91" borderId="39" applyNumberFormat="0" applyProtection="0">
      <alignment horizontal="left" vertical="center" indent="1"/>
    </xf>
    <xf numFmtId="4" fontId="29" fillId="92" borderId="0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29" fillId="92" borderId="0" applyNumberFormat="0" applyProtection="0">
      <alignment horizontal="left" vertical="center" indent="1"/>
    </xf>
    <xf numFmtId="4" fontId="93" fillId="94" borderId="0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3" fillId="93" borderId="33" applyNumberFormat="0" applyProtection="0">
      <alignment horizontal="left" vertical="center" indent="1"/>
    </xf>
    <xf numFmtId="4" fontId="29" fillId="78" borderId="40" applyNumberFormat="0" applyProtection="0">
      <alignment horizontal="center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19" fillId="95" borderId="21" applyNumberFormat="0" applyProtection="0">
      <alignment horizontal="right" vertical="center"/>
    </xf>
    <xf numFmtId="4" fontId="29" fillId="78" borderId="40" applyNumberFormat="0" applyProtection="0">
      <alignment horizontal="center" vertical="center"/>
    </xf>
    <xf numFmtId="4" fontId="29" fillId="78" borderId="40" applyNumberFormat="0" applyProtection="0">
      <alignment horizontal="center" vertical="center"/>
    </xf>
    <xf numFmtId="4" fontId="29" fillId="78" borderId="40" applyNumberFormat="0" applyProtection="0">
      <alignment horizontal="center" vertical="center"/>
    </xf>
    <xf numFmtId="4" fontId="29" fillId="78" borderId="40" applyNumberFormat="0" applyProtection="0">
      <alignment horizontal="center" vertical="center"/>
    </xf>
    <xf numFmtId="4" fontId="29" fillId="78" borderId="40" applyNumberFormat="0" applyProtection="0">
      <alignment horizontal="center" vertical="center"/>
    </xf>
    <xf numFmtId="4" fontId="19" fillId="95" borderId="21" applyNumberFormat="0" applyProtection="0">
      <alignment horizontal="right" vertical="center"/>
    </xf>
    <xf numFmtId="4" fontId="29" fillId="92" borderId="0" applyNumberFormat="0" applyProtection="0">
      <alignment horizontal="left" vertical="center" indent="1"/>
    </xf>
    <xf numFmtId="4" fontId="29" fillId="92" borderId="0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29" fillId="92" borderId="0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19" fillId="92" borderId="33" applyNumberFormat="0" applyProtection="0">
      <alignment horizontal="left" vertical="center" indent="1"/>
    </xf>
    <xf numFmtId="4" fontId="29" fillId="92" borderId="0" applyNumberFormat="0" applyProtection="0">
      <alignment horizontal="left" vertical="center" indent="1"/>
    </xf>
    <xf numFmtId="4" fontId="29" fillId="92" borderId="0" applyNumberFormat="0" applyProtection="0">
      <alignment horizontal="left" vertical="center" indent="1"/>
    </xf>
    <xf numFmtId="4" fontId="29" fillId="96" borderId="0" applyNumberFormat="0" applyProtection="0">
      <alignment horizontal="left" vertical="center" indent="1"/>
    </xf>
    <xf numFmtId="4" fontId="29" fillId="96" borderId="0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29" fillId="96" borderId="0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19" fillId="95" borderId="33" applyNumberFormat="0" applyProtection="0">
      <alignment horizontal="left" vertical="center" indent="1"/>
    </xf>
    <xf numFmtId="4" fontId="29" fillId="96" borderId="0" applyNumberFormat="0" applyProtection="0">
      <alignment horizontal="left" vertical="center" indent="1"/>
    </xf>
    <xf numFmtId="4" fontId="29" fillId="96" borderId="0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9" fillId="97" borderId="38" applyNumberFormat="0" applyProtection="0">
      <alignment horizontal="left" vertical="center" indent="1"/>
    </xf>
    <xf numFmtId="0" fontId="19" fillId="98" borderId="21" applyNumberFormat="0" applyProtection="0">
      <alignment horizontal="left" vertical="center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19" fillId="93" borderId="38" applyNumberFormat="0" applyProtection="0">
      <alignment horizontal="left" vertical="top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9" fillId="99" borderId="38" applyNumberFormat="0" applyProtection="0">
      <alignment horizontal="left" vertical="center" indent="1"/>
    </xf>
    <xf numFmtId="0" fontId="19" fillId="100" borderId="21" applyNumberFormat="0" applyProtection="0">
      <alignment horizontal="left" vertical="center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19" fillId="95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78" borderId="38" applyNumberFormat="0" applyProtection="0">
      <alignment horizontal="left" vertical="top" indent="1"/>
    </xf>
    <xf numFmtId="0" fontId="3" fillId="101" borderId="38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3" fillId="101" borderId="38" applyNumberFormat="0" applyProtection="0">
      <alignment horizontal="left" vertical="center" indent="1"/>
    </xf>
    <xf numFmtId="0" fontId="19" fillId="102" borderId="21" applyNumberFormat="0" applyProtection="0">
      <alignment horizontal="left" vertical="center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19" fillId="102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74" borderId="38" applyNumberFormat="0" applyProtection="0">
      <alignment horizontal="left" vertical="top" indent="1"/>
    </xf>
    <xf numFmtId="0" fontId="3" fillId="103" borderId="38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3" fillId="103" borderId="38" applyNumberFormat="0" applyProtection="0">
      <alignment horizontal="left" vertical="center" indent="1"/>
    </xf>
    <xf numFmtId="0" fontId="19" fillId="92" borderId="21" applyNumberFormat="0" applyProtection="0">
      <alignment horizontal="left" vertical="center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19" fillId="92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103" borderId="38" applyNumberFormat="0" applyProtection="0">
      <alignment horizontal="left" vertical="top" indent="1"/>
    </xf>
    <xf numFmtId="0" fontId="3" fillId="0" borderId="0"/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19" fillId="64" borderId="41" applyNumberFormat="0">
      <protection locked="0"/>
    </xf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0" fontId="55" fillId="93" borderId="42" applyBorder="0"/>
    <xf numFmtId="4" fontId="29" fillId="70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94" fillId="78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29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91" fillId="70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19" fillId="78" borderId="30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95" fillId="70" borderId="38" applyNumberFormat="0" applyProtection="0">
      <alignment vertical="center"/>
    </xf>
    <xf numFmtId="4" fontId="29" fillId="70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29" fillId="70" borderId="38" applyNumberFormat="0" applyProtection="0">
      <alignment horizontal="left" vertical="center" indent="1"/>
    </xf>
    <xf numFmtId="4" fontId="94" fillId="98" borderId="38" applyNumberFormat="0" applyProtection="0">
      <alignment horizontal="left" vertical="center" indent="1"/>
    </xf>
    <xf numFmtId="0" fontId="29" fillId="70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94" fillId="78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0" fontId="29" fillId="70" borderId="38" applyNumberFormat="0" applyProtection="0">
      <alignment horizontal="left" vertical="top" indent="1"/>
    </xf>
    <xf numFmtId="4" fontId="29" fillId="0" borderId="38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29" fillId="0" borderId="38" applyNumberFormat="0" applyProtection="0">
      <alignment horizontal="right" vertical="center"/>
    </xf>
    <xf numFmtId="4" fontId="19" fillId="0" borderId="21" applyNumberFormat="0" applyProtection="0">
      <alignment horizontal="right" vertical="center"/>
    </xf>
    <xf numFmtId="4" fontId="95" fillId="0" borderId="0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91" fillId="3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19" fillId="64" borderId="21" applyNumberFormat="0" applyProtection="0">
      <alignment horizontal="right" vertical="center"/>
    </xf>
    <xf numFmtId="4" fontId="29" fillId="95" borderId="38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29" fillId="95" borderId="38" applyNumberFormat="0" applyProtection="0">
      <alignment horizontal="left" vertical="center" indent="1"/>
    </xf>
    <xf numFmtId="4" fontId="19" fillId="80" borderId="21" applyNumberFormat="0" applyProtection="0">
      <alignment horizontal="left" vertical="center" indent="1"/>
    </xf>
    <xf numFmtId="0" fontId="89" fillId="99" borderId="43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94" fillId="95" borderId="38" applyNumberFormat="0" applyProtection="0">
      <alignment horizontal="left" vertical="top" indent="1"/>
    </xf>
    <xf numFmtId="0" fontId="89" fillId="104" borderId="38" applyNumberFormat="0" applyProtection="0">
      <alignment horizontal="left" vertical="top" indent="1"/>
    </xf>
    <xf numFmtId="4" fontId="96" fillId="0" borderId="0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7" fillId="105" borderId="33" applyNumberFormat="0" applyProtection="0">
      <alignment horizontal="left" vertical="center" indent="1"/>
    </xf>
    <xf numFmtId="4" fontId="96" fillId="0" borderId="0" applyNumberFormat="0" applyProtection="0">
      <alignment horizontal="left" vertical="center" indent="1"/>
    </xf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0" fontId="19" fillId="106" borderId="30"/>
    <xf numFmtId="4" fontId="64" fillId="92" borderId="38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98" fillId="64" borderId="21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4" fontId="64" fillId="92" borderId="38" applyNumberFormat="0" applyProtection="0">
      <alignment horizontal="right" vertical="center"/>
    </xf>
    <xf numFmtId="0" fontId="3" fillId="78" borderId="0" applyNumberFormat="0" applyFont="0" applyBorder="0" applyAlignment="0" applyProtection="0"/>
    <xf numFmtId="0" fontId="3" fillId="64" borderId="0" applyNumberFormat="0" applyFont="0" applyBorder="0" applyAlignment="0" applyProtection="0"/>
    <xf numFmtId="0" fontId="3" fillId="9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9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0" fontId="99" fillId="0" borderId="0" applyFill="0" applyBorder="0" applyAlignment="0"/>
    <xf numFmtId="0" fontId="100" fillId="107" borderId="0"/>
    <xf numFmtId="49" fontId="101" fillId="107" borderId="44">
      <alignment horizontal="center" wrapText="1"/>
    </xf>
    <xf numFmtId="49" fontId="101" fillId="107" borderId="0">
      <alignment horizontal="center" wrapText="1"/>
    </xf>
    <xf numFmtId="0" fontId="100" fillId="107" borderId="0"/>
    <xf numFmtId="0" fontId="102" fillId="0" borderId="0" applyFill="0" applyBorder="0" applyAlignment="0"/>
    <xf numFmtId="0" fontId="103" fillId="0" borderId="0" applyNumberFormat="0" applyFill="0" applyBorder="0" applyAlignment="0" applyProtection="0"/>
    <xf numFmtId="205" fontId="29" fillId="0" borderId="45">
      <alignment horizontal="justify" vertical="top" wrapText="1"/>
    </xf>
    <xf numFmtId="205" fontId="29" fillId="0" borderId="45">
      <alignment horizontal="justify" vertical="top" wrapText="1"/>
    </xf>
    <xf numFmtId="0" fontId="3" fillId="0" borderId="0"/>
    <xf numFmtId="38" fontId="104" fillId="0" borderId="16" applyBorder="0" applyAlignment="0"/>
    <xf numFmtId="38" fontId="104" fillId="0" borderId="16" applyBorder="0" applyAlignment="0"/>
    <xf numFmtId="206" fontId="29" fillId="0" borderId="0" applyFill="0" applyBorder="0" applyAlignment="0"/>
    <xf numFmtId="0" fontId="3" fillId="0" borderId="0"/>
    <xf numFmtId="0" fontId="3" fillId="0" borderId="0"/>
    <xf numFmtId="0" fontId="3" fillId="0" borderId="0"/>
    <xf numFmtId="0" fontId="49" fillId="0" borderId="0"/>
    <xf numFmtId="0" fontId="102" fillId="0" borderId="0"/>
    <xf numFmtId="15" fontId="3" fillId="0" borderId="0"/>
    <xf numFmtId="10" fontId="3" fillId="0" borderId="0"/>
    <xf numFmtId="40" fontId="105" fillId="0" borderId="0" applyBorder="0">
      <alignment horizontal="right"/>
    </xf>
    <xf numFmtId="0" fontId="106" fillId="33" borderId="12" applyBorder="0" applyProtection="0">
      <alignment horizontal="centerContinuous" vertical="center"/>
    </xf>
    <xf numFmtId="0" fontId="106" fillId="33" borderId="12" applyBorder="0" applyProtection="0">
      <alignment horizontal="centerContinuous" vertical="center"/>
    </xf>
    <xf numFmtId="0" fontId="107" fillId="33" borderId="12" applyBorder="0" applyProtection="0">
      <alignment horizontal="centerContinuous" vertical="center"/>
    </xf>
    <xf numFmtId="0" fontId="107" fillId="33" borderId="12" applyBorder="0" applyProtection="0">
      <alignment horizontal="centerContinuous" vertical="center"/>
    </xf>
    <xf numFmtId="0" fontId="106" fillId="33" borderId="12" applyBorder="0" applyProtection="0">
      <alignment horizontal="centerContinuous" vertical="center"/>
    </xf>
    <xf numFmtId="0" fontId="106" fillId="33" borderId="12" applyBorder="0" applyProtection="0">
      <alignment horizontal="centerContinuous" vertical="center"/>
    </xf>
    <xf numFmtId="0" fontId="106" fillId="33" borderId="12" applyBorder="0" applyProtection="0">
      <alignment horizontal="centerContinuous" vertical="center"/>
    </xf>
    <xf numFmtId="0" fontId="106" fillId="33" borderId="12" applyBorder="0" applyProtection="0">
      <alignment horizontal="centerContinuous" vertical="center"/>
    </xf>
    <xf numFmtId="0" fontId="108" fillId="0" borderId="0" applyBorder="0" applyProtection="0">
      <alignment vertical="center"/>
    </xf>
    <xf numFmtId="0" fontId="109" fillId="0" borderId="0">
      <alignment horizontal="left"/>
    </xf>
    <xf numFmtId="0" fontId="109" fillId="0" borderId="16" applyFill="0" applyBorder="0" applyProtection="0">
      <alignment horizontal="left" vertical="top"/>
    </xf>
    <xf numFmtId="0" fontId="109" fillId="0" borderId="16" applyFill="0" applyBorder="0" applyProtection="0">
      <alignment horizontal="left" vertical="top"/>
    </xf>
    <xf numFmtId="0" fontId="110" fillId="35" borderId="0">
      <alignment vertical="center"/>
      <protection locked="0"/>
    </xf>
    <xf numFmtId="49" fontId="3" fillId="0" borderId="0" applyFont="0" applyFill="0" applyBorder="0" applyAlignment="0" applyProtection="0"/>
    <xf numFmtId="0" fontId="111" fillId="0" borderId="0"/>
    <xf numFmtId="49" fontId="3" fillId="0" borderId="0" applyFont="0" applyFill="0" applyBorder="0" applyAlignment="0" applyProtection="0"/>
    <xf numFmtId="49" fontId="3" fillId="0" borderId="0" applyFont="0" applyFill="0" applyBorder="0" applyAlignment="0" applyProtection="0"/>
    <xf numFmtId="0" fontId="112" fillId="0" borderId="0"/>
    <xf numFmtId="0" fontId="112" fillId="0" borderId="0"/>
    <xf numFmtId="0" fontId="111" fillId="0" borderId="0"/>
    <xf numFmtId="184" fontId="113" fillId="0" borderId="0"/>
    <xf numFmtId="0" fontId="114" fillId="0" borderId="0"/>
    <xf numFmtId="0" fontId="2" fillId="0" borderId="0" applyNumberFormat="0" applyFill="0" applyBorder="0" applyAlignment="0" applyProtection="0"/>
    <xf numFmtId="0" fontId="115" fillId="0" borderId="0" applyFill="0" applyBorder="0">
      <alignment horizontal="left" vertical="center"/>
      <protection locked="0"/>
    </xf>
    <xf numFmtId="0" fontId="111" fillId="0" borderId="0"/>
    <xf numFmtId="0" fontId="116" fillId="0" borderId="0" applyFill="0" applyBorder="0">
      <alignment horizontal="left" vertical="center"/>
      <protection locked="0"/>
    </xf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117" fillId="0" borderId="9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6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0" fontId="43" fillId="0" borderId="47" applyNumberFormat="0" applyFill="0" applyAlignment="0" applyProtection="0"/>
    <xf numFmtId="190" fontId="118" fillId="0" borderId="17">
      <protection locked="0"/>
    </xf>
    <xf numFmtId="203" fontId="119" fillId="0" borderId="0"/>
    <xf numFmtId="0" fontId="120" fillId="0" borderId="0" applyNumberFormat="0" applyFont="0" applyFill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207" fontId="119" fillId="0" borderId="0"/>
    <xf numFmtId="0" fontId="123" fillId="0" borderId="0" applyNumberFormat="0" applyFill="0" applyBorder="0" applyAlignment="0"/>
    <xf numFmtId="0" fontId="74" fillId="0" borderId="0" applyNumberFormat="0" applyFont="0" applyFill="0" applyBorder="0" applyProtection="0">
      <alignment horizontal="center" vertical="center" wrapText="1"/>
    </xf>
    <xf numFmtId="208" fontId="3" fillId="0" borderId="12" applyBorder="0" applyProtection="0">
      <alignment horizontal="right"/>
    </xf>
    <xf numFmtId="208" fontId="3" fillId="0" borderId="12" applyBorder="0" applyProtection="0">
      <alignment horizontal="right"/>
    </xf>
    <xf numFmtId="208" fontId="3" fillId="0" borderId="12" applyBorder="0" applyProtection="0">
      <alignment horizontal="right"/>
    </xf>
    <xf numFmtId="208" fontId="3" fillId="0" borderId="12" applyBorder="0" applyProtection="0">
      <alignment horizontal="right"/>
    </xf>
    <xf numFmtId="208" fontId="3" fillId="0" borderId="12" applyBorder="0" applyProtection="0">
      <alignment horizontal="right"/>
    </xf>
    <xf numFmtId="208" fontId="3" fillId="0" borderId="12" applyBorder="0" applyProtection="0">
      <alignment horizontal="right"/>
    </xf>
    <xf numFmtId="208" fontId="3" fillId="0" borderId="12" applyBorder="0" applyProtection="0">
      <alignment horizontal="right"/>
    </xf>
    <xf numFmtId="208" fontId="3" fillId="0" borderId="12" applyBorder="0" applyProtection="0">
      <alignment horizontal="right"/>
    </xf>
    <xf numFmtId="0" fontId="3" fillId="0" borderId="0"/>
    <xf numFmtId="209" fontId="124" fillId="0" borderId="0"/>
    <xf numFmtId="205" fontId="24" fillId="0" borderId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125" fillId="0" borderId="0"/>
    <xf numFmtId="192" fontId="13" fillId="0" borderId="0"/>
    <xf numFmtId="40" fontId="13" fillId="0" borderId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8" fontId="13" fillId="0" borderId="0"/>
    <xf numFmtId="0" fontId="127" fillId="0" borderId="0"/>
    <xf numFmtId="172" fontId="128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212" fontId="127" fillId="0" borderId="0" applyFont="0" applyFill="0" applyBorder="0" applyAlignment="0" applyProtection="0"/>
    <xf numFmtId="213" fontId="127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6" fillId="0" borderId="0"/>
    <xf numFmtId="216" fontId="3" fillId="0" borderId="0"/>
    <xf numFmtId="0" fontId="3" fillId="0" borderId="0"/>
    <xf numFmtId="216" fontId="3" fillId="0" borderId="0"/>
    <xf numFmtId="0" fontId="17" fillId="0" borderId="0"/>
    <xf numFmtId="0" fontId="1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187" fontId="20" fillId="0" borderId="0" applyFont="0" applyFill="0" applyBorder="0" applyAlignment="0" applyProtection="0"/>
    <xf numFmtId="217" fontId="3" fillId="70" borderId="0" applyFont="0" applyBorder="0">
      <alignment horizontal="right"/>
    </xf>
    <xf numFmtId="192" fontId="3" fillId="70" borderId="0" applyFont="0" applyBorder="0" applyAlignment="0"/>
    <xf numFmtId="217" fontId="3" fillId="70" borderId="0" applyFont="0" applyBorder="0">
      <alignment horizontal="right"/>
    </xf>
    <xf numFmtId="10" fontId="3" fillId="74" borderId="0" applyFont="0" applyBorder="0">
      <alignment horizontal="right"/>
      <protection locked="0"/>
    </xf>
    <xf numFmtId="165" fontId="3" fillId="74" borderId="0" applyFont="0" applyBorder="0" applyAlignment="0">
      <alignment horizontal="right"/>
      <protection locked="0"/>
    </xf>
    <xf numFmtId="3" fontId="3" fillId="108" borderId="0" applyFont="0" applyBorder="0">
      <protection locked="0"/>
    </xf>
    <xf numFmtId="192" fontId="52" fillId="108" borderId="0" applyBorder="0" applyAlignment="0">
      <protection locked="0"/>
    </xf>
    <xf numFmtId="218" fontId="3" fillId="109" borderId="51" applyFill="0">
      <alignment horizontal="right" vertical="center" wrapText="1"/>
      <protection locked="0"/>
    </xf>
    <xf numFmtId="192" fontId="148" fillId="110" borderId="0" applyBorder="0" applyAlignment="0"/>
    <xf numFmtId="217" fontId="149" fillId="40" borderId="17" applyFont="0" applyBorder="0" applyAlignment="0"/>
    <xf numFmtId="192" fontId="52" fillId="40" borderId="0" applyFont="0" applyBorder="0" applyAlignment="0"/>
    <xf numFmtId="218" fontId="10" fillId="41" borderId="52">
      <alignment horizontal="right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50" fillId="111" borderId="0">
      <alignment horizontal="left" vertical="center"/>
      <protection locked="0"/>
    </xf>
    <xf numFmtId="0" fontId="150" fillId="111" borderId="0">
      <alignment horizontal="left" vertical="center"/>
      <protection locked="0"/>
    </xf>
  </cellStyleXfs>
  <cellXfs count="261">
    <xf numFmtId="0" fontId="0" fillId="0" borderId="0" xfId="0"/>
    <xf numFmtId="0" fontId="4" fillId="33" borderId="0" xfId="1" applyFont="1" applyFill="1" applyBorder="1" applyAlignment="1">
      <alignment horizontal="left"/>
    </xf>
    <xf numFmtId="0" fontId="4" fillId="33" borderId="10" xfId="1" applyNumberFormat="1" applyFont="1" applyFill="1" applyBorder="1" applyAlignment="1">
      <alignment horizontal="left"/>
    </xf>
    <xf numFmtId="0" fontId="4" fillId="33" borderId="10" xfId="1" applyFont="1" applyFill="1" applyBorder="1"/>
    <xf numFmtId="0" fontId="3" fillId="33" borderId="10" xfId="1" applyFont="1" applyFill="1" applyBorder="1"/>
    <xf numFmtId="0" fontId="3" fillId="33" borderId="11" xfId="1" applyFont="1" applyFill="1" applyBorder="1"/>
    <xf numFmtId="0" fontId="3" fillId="0" borderId="0" xfId="1" applyFont="1"/>
    <xf numFmtId="0" fontId="3" fillId="0" borderId="0" xfId="1" applyFont="1" applyFill="1" applyBorder="1"/>
    <xf numFmtId="0" fontId="5" fillId="33" borderId="0" xfId="1" applyFont="1" applyFill="1" applyBorder="1" applyAlignment="1">
      <alignment horizontal="left"/>
    </xf>
    <xf numFmtId="0" fontId="6" fillId="33" borderId="0" xfId="1" applyNumberFormat="1" applyFont="1" applyFill="1" applyBorder="1" applyAlignment="1">
      <alignment horizontal="left"/>
    </xf>
    <xf numFmtId="0" fontId="6" fillId="33" borderId="0" xfId="1" applyFont="1" applyFill="1" applyBorder="1"/>
    <xf numFmtId="0" fontId="6" fillId="33" borderId="12" xfId="1" applyFont="1" applyFill="1" applyBorder="1"/>
    <xf numFmtId="0" fontId="3" fillId="33" borderId="0" xfId="1" applyFont="1" applyFill="1" applyBorder="1"/>
    <xf numFmtId="0" fontId="3" fillId="0" borderId="0" xfId="1" applyFont="1" applyBorder="1" applyAlignment="1"/>
    <xf numFmtId="0" fontId="3" fillId="0" borderId="0" xfId="1" applyNumberFormat="1" applyFont="1" applyFill="1" applyBorder="1" applyAlignment="1">
      <alignment horizontal="left"/>
    </xf>
    <xf numFmtId="0" fontId="3" fillId="34" borderId="0" xfId="1" applyFont="1" applyFill="1" applyBorder="1" applyAlignment="1"/>
    <xf numFmtId="0" fontId="3" fillId="0" borderId="0" xfId="1" applyFont="1" applyFill="1" applyBorder="1" applyAlignment="1"/>
    <xf numFmtId="0" fontId="7" fillId="35" borderId="13" xfId="1" applyFont="1" applyFill="1" applyBorder="1" applyAlignment="1">
      <alignment wrapText="1"/>
    </xf>
    <xf numFmtId="0" fontId="7" fillId="35" borderId="14" xfId="1" applyNumberFormat="1" applyFont="1" applyFill="1" applyBorder="1" applyAlignment="1">
      <alignment horizontal="center" wrapText="1"/>
    </xf>
    <xf numFmtId="0" fontId="7" fillId="35" borderId="14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3" fillId="34" borderId="0" xfId="1" applyFill="1" applyBorder="1" applyAlignment="1">
      <alignment horizontal="center" wrapText="1"/>
    </xf>
    <xf numFmtId="0" fontId="3" fillId="34" borderId="0" xfId="1" applyFill="1" applyBorder="1" applyAlignment="1">
      <alignment wrapText="1"/>
    </xf>
    <xf numFmtId="0" fontId="7" fillId="35" borderId="10" xfId="1" applyFont="1" applyFill="1" applyBorder="1" applyAlignment="1">
      <alignment wrapText="1"/>
    </xf>
    <xf numFmtId="0" fontId="7" fillId="35" borderId="10" xfId="1" applyNumberFormat="1" applyFont="1" applyFill="1" applyBorder="1" applyAlignment="1">
      <alignment horizontal="center" wrapText="1"/>
    </xf>
    <xf numFmtId="0" fontId="7" fillId="35" borderId="10" xfId="1" applyFont="1" applyFill="1" applyBorder="1" applyAlignment="1">
      <alignment horizontal="center" wrapText="1"/>
    </xf>
    <xf numFmtId="0" fontId="9" fillId="0" borderId="10" xfId="1" applyFont="1" applyFill="1" applyBorder="1" applyAlignment="1">
      <alignment wrapText="1"/>
    </xf>
    <xf numFmtId="0" fontId="9" fillId="0" borderId="10" xfId="1" applyNumberFormat="1" applyFont="1" applyFill="1" applyBorder="1" applyAlignment="1">
      <alignment horizontal="center" wrapText="1"/>
    </xf>
    <xf numFmtId="0" fontId="9" fillId="0" borderId="10" xfId="1" applyFont="1" applyFill="1" applyBorder="1" applyAlignment="1">
      <alignment horizontal="center" wrapText="1"/>
    </xf>
    <xf numFmtId="0" fontId="3" fillId="0" borderId="0" xfId="1" applyFill="1" applyBorder="1" applyAlignment="1">
      <alignment horizontal="center" wrapText="1"/>
    </xf>
    <xf numFmtId="0" fontId="3" fillId="0" borderId="0" xfId="1" applyFill="1" applyBorder="1" applyAlignment="1">
      <alignment wrapText="1"/>
    </xf>
    <xf numFmtId="0" fontId="8" fillId="34" borderId="15" xfId="1" applyFont="1" applyFill="1" applyBorder="1" applyAlignment="1">
      <alignment wrapText="1"/>
    </xf>
    <xf numFmtId="0" fontId="9" fillId="0" borderId="11" xfId="1" applyFont="1" applyFill="1" applyBorder="1" applyAlignment="1">
      <alignment horizontal="center" wrapText="1"/>
    </xf>
    <xf numFmtId="0" fontId="3" fillId="0" borderId="16" xfId="1" applyFont="1" applyFill="1" applyBorder="1" applyAlignment="1">
      <alignment horizontal="left" wrapText="1" indent="1"/>
    </xf>
    <xf numFmtId="0" fontId="3" fillId="36" borderId="0" xfId="1" applyNumberFormat="1" applyFont="1" applyFill="1" applyBorder="1" applyAlignment="1">
      <alignment horizontal="center" wrapText="1"/>
    </xf>
    <xf numFmtId="164" fontId="10" fillId="0" borderId="0" xfId="1" applyNumberFormat="1" applyFont="1" applyFill="1" applyBorder="1" applyAlignment="1">
      <alignment horizontal="center"/>
    </xf>
    <xf numFmtId="164" fontId="10" fillId="0" borderId="17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164" fontId="11" fillId="36" borderId="0" xfId="1" applyNumberFormat="1" applyFont="1" applyFill="1" applyBorder="1" applyAlignment="1">
      <alignment horizontal="center"/>
    </xf>
    <xf numFmtId="164" fontId="11" fillId="37" borderId="0" xfId="1" applyNumberFormat="1" applyFont="1" applyFill="1" applyBorder="1" applyAlignment="1">
      <alignment horizontal="center"/>
    </xf>
    <xf numFmtId="164" fontId="11" fillId="38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 wrapText="1"/>
    </xf>
    <xf numFmtId="10" fontId="3" fillId="0" borderId="0" xfId="2" applyNumberFormat="1" applyFont="1" applyFill="1" applyBorder="1" applyAlignment="1">
      <alignment horizontal="center" wrapText="1"/>
    </xf>
    <xf numFmtId="10" fontId="11" fillId="39" borderId="0" xfId="2" applyNumberFormat="1" applyFont="1" applyFill="1" applyBorder="1" applyAlignment="1">
      <alignment horizontal="center" wrapText="1"/>
    </xf>
    <xf numFmtId="10" fontId="11" fillId="39" borderId="17" xfId="2" applyNumberFormat="1" applyFont="1" applyFill="1" applyBorder="1" applyAlignment="1">
      <alignment horizontal="center" wrapText="1"/>
    </xf>
    <xf numFmtId="0" fontId="11" fillId="39" borderId="0" xfId="1" applyNumberFormat="1" applyFont="1" applyFill="1" applyBorder="1" applyAlignment="1">
      <alignment horizontal="center" wrapText="1"/>
    </xf>
    <xf numFmtId="10" fontId="11" fillId="0" borderId="0" xfId="2" applyNumberFormat="1" applyFont="1" applyFill="1" applyBorder="1" applyAlignment="1">
      <alignment horizontal="center" wrapText="1"/>
    </xf>
    <xf numFmtId="10" fontId="11" fillId="0" borderId="17" xfId="2" applyNumberFormat="1" applyFont="1" applyFill="1" applyBorder="1" applyAlignment="1">
      <alignment horizontal="center" wrapText="1"/>
    </xf>
    <xf numFmtId="2" fontId="3" fillId="0" borderId="0" xfId="1" applyNumberFormat="1" applyFont="1" applyFill="1" applyBorder="1" applyAlignment="1">
      <alignment horizontal="center" wrapText="1"/>
    </xf>
    <xf numFmtId="2" fontId="3" fillId="0" borderId="17" xfId="1" applyNumberFormat="1" applyFont="1" applyFill="1" applyBorder="1" applyAlignment="1">
      <alignment horizontal="center" wrapText="1"/>
    </xf>
    <xf numFmtId="0" fontId="3" fillId="0" borderId="16" xfId="1" applyFill="1" applyBorder="1" applyAlignment="1">
      <alignment horizontal="center" wrapText="1"/>
    </xf>
    <xf numFmtId="0" fontId="3" fillId="0" borderId="18" xfId="1" applyBorder="1"/>
    <xf numFmtId="0" fontId="3" fillId="0" borderId="12" xfId="1" applyBorder="1"/>
    <xf numFmtId="2" fontId="3" fillId="0" borderId="12" xfId="1" applyNumberFormat="1" applyFont="1" applyFill="1" applyBorder="1" applyAlignment="1">
      <alignment horizontal="center" wrapText="1"/>
    </xf>
    <xf numFmtId="2" fontId="12" fillId="0" borderId="12" xfId="1" applyNumberFormat="1" applyFont="1" applyFill="1" applyBorder="1" applyAlignment="1">
      <alignment horizontal="center" wrapText="1"/>
    </xf>
    <xf numFmtId="2" fontId="3" fillId="0" borderId="19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center" wrapText="1"/>
    </xf>
    <xf numFmtId="0" fontId="9" fillId="34" borderId="10" xfId="1" applyNumberFormat="1" applyFont="1" applyFill="1" applyBorder="1" applyAlignment="1">
      <alignment horizontal="left" wrapText="1"/>
    </xf>
    <xf numFmtId="0" fontId="9" fillId="34" borderId="10" xfId="1" applyFont="1" applyFill="1" applyBorder="1" applyAlignment="1">
      <alignment wrapText="1"/>
    </xf>
    <xf numFmtId="0" fontId="3" fillId="34" borderId="10" xfId="1" applyFill="1" applyBorder="1" applyAlignment="1">
      <alignment wrapText="1"/>
    </xf>
    <xf numFmtId="0" fontId="3" fillId="34" borderId="11" xfId="1" applyFill="1" applyBorder="1" applyAlignment="1">
      <alignment wrapText="1"/>
    </xf>
    <xf numFmtId="0" fontId="9" fillId="0" borderId="16" xfId="1" applyFont="1" applyBorder="1" applyAlignment="1">
      <alignment horizontal="left" indent="1"/>
    </xf>
    <xf numFmtId="0" fontId="3" fillId="0" borderId="0" xfId="1" applyNumberFormat="1" applyBorder="1" applyAlignment="1">
      <alignment horizontal="left"/>
    </xf>
    <xf numFmtId="0" fontId="3" fillId="0" borderId="0" xfId="1" applyBorder="1"/>
    <xf numFmtId="0" fontId="3" fillId="0" borderId="17" xfId="1" applyBorder="1"/>
    <xf numFmtId="165" fontId="3" fillId="40" borderId="0" xfId="1" applyNumberFormat="1" applyFill="1" applyBorder="1" applyAlignment="1">
      <alignment horizontal="left" indent="3"/>
    </xf>
    <xf numFmtId="166" fontId="11" fillId="0" borderId="0" xfId="2" applyNumberFormat="1" applyFont="1" applyFill="1" applyBorder="1"/>
    <xf numFmtId="166" fontId="11" fillId="0" borderId="17" xfId="2" applyNumberFormat="1" applyFont="1" applyFill="1" applyBorder="1"/>
    <xf numFmtId="0" fontId="3" fillId="0" borderId="0" xfId="1" applyAlignment="1"/>
    <xf numFmtId="0" fontId="3" fillId="0" borderId="0" xfId="1" applyAlignment="1">
      <alignment horizontal="left" indent="3"/>
    </xf>
    <xf numFmtId="166" fontId="11" fillId="38" borderId="0" xfId="2" applyNumberFormat="1" applyFont="1" applyFill="1" applyBorder="1"/>
    <xf numFmtId="166" fontId="11" fillId="38" borderId="17" xfId="2" applyNumberFormat="1" applyFont="1" applyFill="1" applyBorder="1"/>
    <xf numFmtId="165" fontId="9" fillId="41" borderId="0" xfId="3" applyNumberFormat="1" applyFont="1" applyFill="1" applyBorder="1" applyAlignment="1">
      <alignment horizontal="left" indent="3"/>
    </xf>
    <xf numFmtId="0" fontId="3" fillId="0" borderId="0" xfId="1" applyFont="1" applyAlignment="1"/>
    <xf numFmtId="0" fontId="9" fillId="0" borderId="0" xfId="1" applyFont="1" applyAlignment="1">
      <alignment horizontal="left" indent="3"/>
    </xf>
    <xf numFmtId="166" fontId="3" fillId="42" borderId="0" xfId="2" applyNumberFormat="1" applyFont="1" applyFill="1" applyBorder="1"/>
    <xf numFmtId="166" fontId="3" fillId="42" borderId="17" xfId="2" applyNumberFormat="1" applyFont="1" applyFill="1" applyBorder="1"/>
    <xf numFmtId="0" fontId="3" fillId="0" borderId="12" xfId="1" applyNumberFormat="1" applyBorder="1" applyAlignment="1">
      <alignment horizontal="left"/>
    </xf>
    <xf numFmtId="0" fontId="3" fillId="0" borderId="19" xfId="1" applyBorder="1"/>
    <xf numFmtId="0" fontId="3" fillId="0" borderId="0" xfId="1"/>
    <xf numFmtId="0" fontId="3" fillId="0" borderId="0" xfId="1" applyNumberFormat="1" applyAlignment="1">
      <alignment horizontal="left"/>
    </xf>
    <xf numFmtId="0" fontId="7" fillId="35" borderId="10" xfId="0" applyFont="1" applyFill="1" applyBorder="1" applyAlignment="1">
      <alignment horizontal="center"/>
    </xf>
    <xf numFmtId="0" fontId="7" fillId="35" borderId="10" xfId="0" applyFont="1" applyFill="1" applyBorder="1" applyAlignment="1">
      <alignment horizontal="center" vertical="center"/>
    </xf>
    <xf numFmtId="0" fontId="7" fillId="35" borderId="11" xfId="0" applyFont="1" applyFill="1" applyBorder="1" applyAlignment="1">
      <alignment horizontal="center"/>
    </xf>
    <xf numFmtId="0" fontId="7" fillId="35" borderId="0" xfId="4213" applyFont="1" applyFill="1" applyBorder="1" applyAlignment="1">
      <alignment horizontal="center"/>
    </xf>
    <xf numFmtId="0" fontId="7" fillId="35" borderId="17" xfId="4213" applyFont="1" applyFill="1" applyBorder="1" applyAlignment="1">
      <alignment horizontal="center"/>
    </xf>
    <xf numFmtId="0" fontId="10" fillId="0" borderId="0" xfId="0" applyFont="1"/>
    <xf numFmtId="0" fontId="137" fillId="0" borderId="0" xfId="0" applyFont="1"/>
    <xf numFmtId="0" fontId="138" fillId="33" borderId="10" xfId="1" applyFont="1" applyFill="1" applyBorder="1"/>
    <xf numFmtId="0" fontId="139" fillId="0" borderId="0" xfId="0" applyFont="1"/>
    <xf numFmtId="0" fontId="136" fillId="33" borderId="0" xfId="1" applyFont="1" applyFill="1" applyBorder="1"/>
    <xf numFmtId="0" fontId="3" fillId="0" borderId="16" xfId="0" applyFont="1" applyBorder="1" applyAlignment="1">
      <alignment horizontal="left"/>
    </xf>
    <xf numFmtId="214" fontId="10" fillId="0" borderId="0" xfId="0" applyNumberFormat="1" applyFont="1" applyFill="1" applyBorder="1" applyAlignment="1">
      <alignment horizontal="right"/>
    </xf>
    <xf numFmtId="214" fontId="10" fillId="0" borderId="17" xfId="0" applyNumberFormat="1" applyFont="1" applyFill="1" applyBorder="1" applyAlignment="1">
      <alignment horizontal="right"/>
    </xf>
    <xf numFmtId="0" fontId="7" fillId="35" borderId="15" xfId="0" applyFont="1" applyFill="1" applyBorder="1" applyAlignment="1">
      <alignment horizontal="left"/>
    </xf>
    <xf numFmtId="0" fontId="7" fillId="35" borderId="16" xfId="4213" applyFont="1" applyFill="1" applyBorder="1" applyAlignment="1">
      <alignment horizontal="left"/>
    </xf>
    <xf numFmtId="0" fontId="3" fillId="0" borderId="18" xfId="0" applyFont="1" applyBorder="1" applyAlignment="1">
      <alignment horizontal="left"/>
    </xf>
    <xf numFmtId="214" fontId="10" fillId="0" borderId="12" xfId="0" applyNumberFormat="1" applyFont="1" applyFill="1" applyBorder="1" applyAlignment="1">
      <alignment horizontal="right"/>
    </xf>
    <xf numFmtId="214" fontId="10" fillId="0" borderId="19" xfId="0" applyNumberFormat="1" applyFont="1" applyFill="1" applyBorder="1" applyAlignment="1">
      <alignment horizontal="right"/>
    </xf>
    <xf numFmtId="0" fontId="7" fillId="35" borderId="16" xfId="4213" applyFont="1" applyFill="1" applyBorder="1" applyAlignment="1">
      <alignment horizontal="center"/>
    </xf>
    <xf numFmtId="0" fontId="10" fillId="0" borderId="16" xfId="0" applyFont="1" applyBorder="1"/>
    <xf numFmtId="0" fontId="10" fillId="0" borderId="0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2" xfId="0" applyFont="1" applyBorder="1"/>
    <xf numFmtId="0" fontId="10" fillId="0" borderId="19" xfId="0" applyFont="1" applyBorder="1"/>
    <xf numFmtId="0" fontId="8" fillId="0" borderId="0" xfId="0" applyFont="1"/>
    <xf numFmtId="0" fontId="8" fillId="0" borderId="18" xfId="0" applyFont="1" applyBorder="1"/>
    <xf numFmtId="0" fontId="4" fillId="33" borderId="10" xfId="0" applyNumberFormat="1" applyFont="1" applyFill="1" applyBorder="1" applyAlignment="1">
      <alignment horizontal="left"/>
    </xf>
    <xf numFmtId="0" fontId="3" fillId="33" borderId="10" xfId="0" applyFont="1" applyFill="1" applyBorder="1" applyAlignment="1">
      <alignment horizontal="right"/>
    </xf>
    <xf numFmtId="0" fontId="5" fillId="33" borderId="16" xfId="0" applyFont="1" applyFill="1" applyBorder="1" applyAlignment="1">
      <alignment horizontal="left"/>
    </xf>
    <xf numFmtId="0" fontId="6" fillId="33" borderId="0" xfId="0" applyNumberFormat="1" applyFont="1" applyFill="1" applyBorder="1" applyAlignment="1">
      <alignment horizontal="left"/>
    </xf>
    <xf numFmtId="0" fontId="3" fillId="33" borderId="0" xfId="0" applyFont="1" applyFill="1" applyBorder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0" fontId="134" fillId="33" borderId="10" xfId="0" applyFont="1" applyFill="1" applyBorder="1" applyAlignment="1">
      <alignment horizontal="center" vertical="center"/>
    </xf>
    <xf numFmtId="0" fontId="134" fillId="33" borderId="10" xfId="0" applyFont="1" applyFill="1" applyBorder="1" applyAlignment="1">
      <alignment vertical="center"/>
    </xf>
    <xf numFmtId="0" fontId="134" fillId="33" borderId="48" xfId="4186" applyFont="1" applyFill="1" applyBorder="1" applyAlignment="1">
      <alignment horizontal="left" vertical="center" wrapText="1"/>
    </xf>
    <xf numFmtId="0" fontId="134" fillId="33" borderId="14" xfId="0" applyFont="1" applyFill="1" applyBorder="1" applyAlignment="1">
      <alignment horizontal="right" vertical="center"/>
    </xf>
    <xf numFmtId="0" fontId="134" fillId="33" borderId="49" xfId="0" applyFont="1" applyFill="1" applyBorder="1" applyAlignment="1">
      <alignment horizontal="right" vertical="center"/>
    </xf>
    <xf numFmtId="0" fontId="135" fillId="33" borderId="10" xfId="0" applyFont="1" applyFill="1" applyBorder="1" applyAlignment="1">
      <alignment vertical="center"/>
    </xf>
    <xf numFmtId="0" fontId="134" fillId="33" borderId="0" xfId="0" applyFont="1" applyFill="1" applyBorder="1" applyAlignment="1">
      <alignment horizontal="center" vertical="center"/>
    </xf>
    <xf numFmtId="0" fontId="134" fillId="33" borderId="0" xfId="0" applyFont="1" applyFill="1" applyBorder="1" applyAlignment="1">
      <alignment vertical="center"/>
    </xf>
    <xf numFmtId="0" fontId="134" fillId="33" borderId="0" xfId="4186" applyFont="1" applyFill="1" applyBorder="1" applyAlignment="1">
      <alignment horizontal="left" vertical="center" wrapText="1"/>
    </xf>
    <xf numFmtId="0" fontId="134" fillId="33" borderId="0" xfId="0" applyFont="1" applyFill="1" applyBorder="1" applyAlignment="1">
      <alignment horizontal="right" vertical="center"/>
    </xf>
    <xf numFmtId="0" fontId="134" fillId="33" borderId="17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215" fontId="9" fillId="0" borderId="13" xfId="0" applyNumberFormat="1" applyFont="1" applyFill="1" applyBorder="1" applyAlignment="1">
      <alignment horizontal="right"/>
    </xf>
    <xf numFmtId="215" fontId="9" fillId="0" borderId="14" xfId="0" applyNumberFormat="1" applyFont="1" applyFill="1" applyBorder="1" applyAlignment="1">
      <alignment horizontal="right"/>
    </xf>
    <xf numFmtId="215" fontId="9" fillId="0" borderId="49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8" fontId="3" fillId="0" borderId="0" xfId="1" applyNumberFormat="1" applyBorder="1"/>
    <xf numFmtId="192" fontId="140" fillId="38" borderId="0" xfId="2" applyNumberFormat="1" applyFont="1" applyFill="1" applyBorder="1" applyAlignment="1">
      <alignment horizontal="center"/>
    </xf>
    <xf numFmtId="192" fontId="10" fillId="0" borderId="0" xfId="2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vertical="center" wrapText="1"/>
    </xf>
    <xf numFmtId="0" fontId="3" fillId="0" borderId="10" xfId="1" applyBorder="1"/>
    <xf numFmtId="168" fontId="3" fillId="0" borderId="10" xfId="1" applyNumberFormat="1" applyBorder="1"/>
    <xf numFmtId="0" fontId="3" fillId="0" borderId="11" xfId="1" applyBorder="1"/>
    <xf numFmtId="0" fontId="10" fillId="0" borderId="16" xfId="0" applyFont="1" applyFill="1" applyBorder="1" applyAlignment="1">
      <alignment horizontal="left" vertical="center" wrapText="1"/>
    </xf>
    <xf numFmtId="192" fontId="10" fillId="0" borderId="17" xfId="2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 vertical="center" wrapText="1"/>
    </xf>
    <xf numFmtId="192" fontId="140" fillId="38" borderId="12" xfId="2" applyNumberFormat="1" applyFont="1" applyFill="1" applyBorder="1" applyAlignment="1">
      <alignment horizontal="center"/>
    </xf>
    <xf numFmtId="192" fontId="10" fillId="0" borderId="12" xfId="2" applyNumberFormat="1" applyFont="1" applyFill="1" applyBorder="1" applyAlignment="1">
      <alignment horizontal="center"/>
    </xf>
    <xf numFmtId="192" fontId="10" fillId="0" borderId="19" xfId="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33" borderId="10" xfId="0" applyFont="1" applyFill="1" applyBorder="1" applyAlignment="1"/>
    <xf numFmtId="0" fontId="3" fillId="33" borderId="0" xfId="0" applyFont="1" applyFill="1" applyBorder="1" applyAlignment="1"/>
    <xf numFmtId="0" fontId="0" fillId="0" borderId="0" xfId="0" applyAlignment="1"/>
    <xf numFmtId="0" fontId="134" fillId="33" borderId="14" xfId="0" applyFont="1" applyFill="1" applyBorder="1" applyAlignment="1">
      <alignment vertical="center"/>
    </xf>
    <xf numFmtId="0" fontId="134" fillId="33" borderId="49" xfId="0" applyFont="1" applyFill="1" applyBorder="1" applyAlignment="1">
      <alignment vertical="center"/>
    </xf>
    <xf numFmtId="0" fontId="134" fillId="33" borderId="17" xfId="0" applyFont="1" applyFill="1" applyBorder="1" applyAlignment="1">
      <alignment vertical="center"/>
    </xf>
    <xf numFmtId="215" fontId="3" fillId="0" borderId="0" xfId="0" applyNumberFormat="1" applyFont="1" applyBorder="1" applyAlignment="1"/>
    <xf numFmtId="215" fontId="3" fillId="0" borderId="0" xfId="0" applyNumberFormat="1" applyFont="1" applyFill="1" applyBorder="1" applyAlignment="1"/>
    <xf numFmtId="215" fontId="3" fillId="0" borderId="17" xfId="0" applyNumberFormat="1" applyFont="1" applyFill="1" applyBorder="1" applyAlignment="1"/>
    <xf numFmtId="215" fontId="3" fillId="41" borderId="0" xfId="0" applyNumberFormat="1" applyFont="1" applyFill="1" applyBorder="1" applyAlignment="1"/>
    <xf numFmtId="215" fontId="3" fillId="41" borderId="17" xfId="0" applyNumberFormat="1" applyFont="1" applyFill="1" applyBorder="1" applyAlignment="1"/>
    <xf numFmtId="215" fontId="12" fillId="0" borderId="0" xfId="0" applyNumberFormat="1" applyFont="1" applyFill="1" applyBorder="1" applyAlignment="1"/>
    <xf numFmtId="215" fontId="9" fillId="0" borderId="14" xfId="0" applyNumberFormat="1" applyFont="1" applyFill="1" applyBorder="1" applyAlignment="1"/>
    <xf numFmtId="215" fontId="9" fillId="0" borderId="49" xfId="0" applyNumberFormat="1" applyFont="1" applyFill="1" applyBorder="1" applyAlignment="1"/>
    <xf numFmtId="215" fontId="9" fillId="0" borderId="13" xfId="0" applyNumberFormat="1" applyFont="1" applyFill="1" applyBorder="1" applyAlignment="1"/>
    <xf numFmtId="0" fontId="135" fillId="33" borderId="10" xfId="0" applyFont="1" applyFill="1" applyBorder="1" applyAlignment="1">
      <alignment horizontal="right" vertical="center"/>
    </xf>
    <xf numFmtId="215" fontId="3" fillId="0" borderId="0" xfId="0" applyNumberFormat="1" applyFont="1" applyBorder="1" applyAlignment="1">
      <alignment horizontal="right"/>
    </xf>
    <xf numFmtId="215" fontId="3" fillId="0" borderId="0" xfId="0" applyNumberFormat="1" applyFont="1" applyFill="1" applyBorder="1" applyAlignment="1">
      <alignment horizontal="right"/>
    </xf>
    <xf numFmtId="215" fontId="3" fillId="0" borderId="17" xfId="0" applyNumberFormat="1" applyFont="1" applyFill="1" applyBorder="1" applyAlignment="1">
      <alignment horizontal="right"/>
    </xf>
    <xf numFmtId="215" fontId="3" fillId="0" borderId="16" xfId="0" applyNumberFormat="1" applyFont="1" applyBorder="1" applyAlignment="1">
      <alignment horizontal="right"/>
    </xf>
    <xf numFmtId="215" fontId="0" fillId="0" borderId="0" xfId="0" applyNumberFormat="1" applyAlignment="1"/>
    <xf numFmtId="0" fontId="132" fillId="0" borderId="0" xfId="0" applyFont="1"/>
    <xf numFmtId="215" fontId="142" fillId="0" borderId="0" xfId="0" applyNumberFormat="1" applyFont="1" applyFill="1" applyBorder="1" applyAlignment="1"/>
    <xf numFmtId="215" fontId="9" fillId="0" borderId="0" xfId="0" applyNumberFormat="1" applyFont="1" applyFill="1" applyBorder="1" applyAlignment="1">
      <alignment horizontal="right"/>
    </xf>
    <xf numFmtId="215" fontId="9" fillId="0" borderId="12" xfId="0" applyNumberFormat="1" applyFont="1" applyFill="1" applyBorder="1" applyAlignment="1">
      <alignment horizontal="right"/>
    </xf>
    <xf numFmtId="215" fontId="9" fillId="0" borderId="19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43" fillId="38" borderId="0" xfId="0" applyFont="1" applyFill="1" applyAlignment="1">
      <alignment horizontal="center"/>
    </xf>
    <xf numFmtId="0" fontId="143" fillId="38" borderId="0" xfId="0" applyFont="1" applyFill="1" applyAlignment="1">
      <alignment horizontal="left"/>
    </xf>
    <xf numFmtId="215" fontId="140" fillId="41" borderId="0" xfId="0" applyNumberFormat="1" applyFont="1" applyFill="1" applyBorder="1" applyAlignment="1"/>
    <xf numFmtId="215" fontId="140" fillId="41" borderId="17" xfId="0" applyNumberFormat="1" applyFont="1" applyFill="1" applyBorder="1" applyAlignment="1"/>
    <xf numFmtId="215" fontId="140" fillId="38" borderId="0" xfId="0" applyNumberFormat="1" applyFont="1" applyFill="1" applyBorder="1" applyAlignment="1"/>
    <xf numFmtId="215" fontId="140" fillId="38" borderId="17" xfId="0" applyNumberFormat="1" applyFont="1" applyFill="1" applyBorder="1" applyAlignment="1"/>
    <xf numFmtId="215" fontId="140" fillId="38" borderId="16" xfId="0" applyNumberFormat="1" applyFont="1" applyFill="1" applyBorder="1" applyAlignment="1"/>
    <xf numFmtId="0" fontId="141" fillId="0" borderId="0" xfId="0" applyFont="1" applyFill="1" applyAlignment="1">
      <alignment horizontal="center"/>
    </xf>
    <xf numFmtId="0" fontId="141" fillId="0" borderId="0" xfId="0" applyFont="1" applyFill="1" applyAlignment="1">
      <alignment horizontal="left"/>
    </xf>
    <xf numFmtId="215" fontId="3" fillId="0" borderId="16" xfId="0" applyNumberFormat="1" applyFont="1" applyFill="1" applyBorder="1" applyAlignment="1"/>
    <xf numFmtId="0" fontId="134" fillId="33" borderId="10" xfId="0" applyFont="1" applyFill="1" applyBorder="1" applyAlignment="1">
      <alignment horizontal="right" vertical="center"/>
    </xf>
    <xf numFmtId="215" fontId="140" fillId="38" borderId="0" xfId="0" applyNumberFormat="1" applyFont="1" applyFill="1" applyBorder="1" applyAlignment="1">
      <alignment horizontal="right"/>
    </xf>
    <xf numFmtId="215" fontId="9" fillId="0" borderId="0" xfId="0" applyNumberFormat="1" applyFont="1" applyFill="1" applyBorder="1" applyAlignment="1"/>
    <xf numFmtId="215" fontId="14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215" fontId="10" fillId="0" borderId="14" xfId="0" applyNumberFormat="1" applyFont="1" applyBorder="1" applyAlignment="1"/>
    <xf numFmtId="0" fontId="142" fillId="0" borderId="0" xfId="0" applyFont="1"/>
    <xf numFmtId="0" fontId="144" fillId="35" borderId="0" xfId="0" applyFont="1" applyFill="1"/>
    <xf numFmtId="0" fontId="7" fillId="35" borderId="0" xfId="0" applyFont="1" applyFill="1" applyAlignment="1">
      <alignment horizontal="center"/>
    </xf>
    <xf numFmtId="9" fontId="0" fillId="0" borderId="0" xfId="6249" applyFont="1"/>
    <xf numFmtId="0" fontId="133" fillId="0" borderId="0" xfId="0" applyFont="1"/>
    <xf numFmtId="215" fontId="8" fillId="0" borderId="14" xfId="0" applyNumberFormat="1" applyFont="1" applyBorder="1" applyAlignment="1"/>
    <xf numFmtId="0" fontId="0" fillId="0" borderId="0" xfId="0" applyBorder="1" applyAlignment="1"/>
    <xf numFmtId="0" fontId="7" fillId="35" borderId="0" xfId="0" applyFont="1" applyFill="1"/>
    <xf numFmtId="215" fontId="3" fillId="0" borderId="14" xfId="0" applyNumberFormat="1" applyFont="1" applyFill="1" applyBorder="1" applyAlignment="1"/>
    <xf numFmtId="0" fontId="3" fillId="0" borderId="16" xfId="0" applyFont="1" applyFill="1" applyBorder="1" applyAlignment="1">
      <alignment horizontal="left" wrapText="1" indent="1"/>
    </xf>
    <xf numFmtId="165" fontId="0" fillId="40" borderId="0" xfId="0" applyNumberFormat="1" applyFill="1" applyBorder="1" applyAlignment="1">
      <alignment horizontal="left" indent="3"/>
    </xf>
    <xf numFmtId="192" fontId="3" fillId="0" borderId="0" xfId="6249" applyNumberFormat="1" applyFont="1" applyFill="1" applyBorder="1" applyAlignment="1"/>
    <xf numFmtId="215" fontId="3" fillId="41" borderId="16" xfId="0" applyNumberFormat="1" applyFont="1" applyFill="1" applyBorder="1" applyAlignment="1"/>
    <xf numFmtId="0" fontId="5" fillId="33" borderId="0" xfId="1" applyFont="1" applyFill="1" applyBorder="1" applyAlignment="1">
      <alignment horizontal="center"/>
    </xf>
    <xf numFmtId="9" fontId="143" fillId="0" borderId="0" xfId="6249" applyFont="1"/>
    <xf numFmtId="9" fontId="0" fillId="0" borderId="0" xfId="6249" applyNumberFormat="1" applyFont="1"/>
    <xf numFmtId="9" fontId="145" fillId="0" borderId="0" xfId="6249" applyFont="1"/>
    <xf numFmtId="215" fontId="8" fillId="0" borderId="12" xfId="0" applyNumberFormat="1" applyFont="1" applyBorder="1"/>
    <xf numFmtId="215" fontId="8" fillId="0" borderId="19" xfId="0" applyNumberFormat="1" applyFont="1" applyBorder="1"/>
    <xf numFmtId="215" fontId="142" fillId="0" borderId="0" xfId="0" applyNumberFormat="1" applyFont="1"/>
    <xf numFmtId="0" fontId="10" fillId="0" borderId="0" xfId="1" applyFont="1" applyFill="1"/>
    <xf numFmtId="0" fontId="10" fillId="0" borderId="0" xfId="1" applyNumberFormat="1" applyFont="1" applyFill="1" applyAlignment="1">
      <alignment horizontal="left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214" fontId="3" fillId="0" borderId="0" xfId="0" applyNumberFormat="1" applyFont="1" applyFill="1" applyBorder="1" applyAlignment="1">
      <alignment horizontal="right"/>
    </xf>
    <xf numFmtId="214" fontId="3" fillId="0" borderId="17" xfId="0" applyNumberFormat="1" applyFont="1" applyFill="1" applyBorder="1" applyAlignment="1">
      <alignment horizontal="right"/>
    </xf>
    <xf numFmtId="214" fontId="3" fillId="0" borderId="12" xfId="0" applyNumberFormat="1" applyFont="1" applyFill="1" applyBorder="1" applyAlignment="1">
      <alignment horizontal="right"/>
    </xf>
    <xf numFmtId="214" fontId="3" fillId="0" borderId="19" xfId="0" applyNumberFormat="1" applyFont="1" applyFill="1" applyBorder="1" applyAlignment="1">
      <alignment horizontal="right"/>
    </xf>
    <xf numFmtId="0" fontId="9" fillId="0" borderId="0" xfId="1" applyFont="1"/>
    <xf numFmtId="0" fontId="3" fillId="41" borderId="0" xfId="1" applyFill="1"/>
    <xf numFmtId="214" fontId="140" fillId="38" borderId="0" xfId="0" applyNumberFormat="1" applyFont="1" applyFill="1" applyBorder="1" applyAlignment="1">
      <alignment horizontal="right"/>
    </xf>
    <xf numFmtId="4" fontId="10" fillId="0" borderId="0" xfId="0" applyNumberFormat="1" applyFont="1"/>
    <xf numFmtId="215" fontId="140" fillId="41" borderId="0" xfId="0" applyNumberFormat="1" applyFont="1" applyFill="1" applyBorder="1" applyAlignment="1">
      <alignment horizontal="right"/>
    </xf>
    <xf numFmtId="0" fontId="134" fillId="33" borderId="50" xfId="0" applyFont="1" applyFill="1" applyBorder="1" applyAlignment="1">
      <alignment horizontal="right" vertical="center"/>
    </xf>
    <xf numFmtId="0" fontId="134" fillId="33" borderId="50" xfId="4186" applyFont="1" applyFill="1" applyBorder="1" applyAlignment="1">
      <alignment horizontal="left" vertical="center" wrapText="1"/>
    </xf>
    <xf numFmtId="214" fontId="142" fillId="0" borderId="0" xfId="0" applyNumberFormat="1" applyFont="1"/>
    <xf numFmtId="9" fontId="143" fillId="38" borderId="0" xfId="6249" applyFont="1" applyFill="1"/>
    <xf numFmtId="215" fontId="10" fillId="0" borderId="0" xfId="0" applyNumberFormat="1" applyFont="1" applyFill="1" applyBorder="1" applyAlignment="1">
      <alignment horizontal="right"/>
    </xf>
    <xf numFmtId="9" fontId="143" fillId="38" borderId="0" xfId="6249" applyNumberFormat="1" applyFont="1" applyFill="1"/>
    <xf numFmtId="219" fontId="3" fillId="0" borderId="0" xfId="6249" applyNumberFormat="1" applyFont="1" applyFill="1" applyBorder="1" applyAlignment="1"/>
    <xf numFmtId="0" fontId="10" fillId="0" borderId="15" xfId="0" applyFont="1" applyBorder="1"/>
    <xf numFmtId="215" fontId="3" fillId="0" borderId="10" xfId="0" applyNumberFormat="1" applyFont="1" applyFill="1" applyBorder="1" applyAlignment="1">
      <alignment horizontal="right"/>
    </xf>
    <xf numFmtId="215" fontId="3" fillId="0" borderId="11" xfId="0" applyNumberFormat="1" applyFont="1" applyFill="1" applyBorder="1" applyAlignment="1">
      <alignment horizontal="right"/>
    </xf>
    <xf numFmtId="0" fontId="8" fillId="0" borderId="16" xfId="0" applyFont="1" applyBorder="1"/>
    <xf numFmtId="215" fontId="8" fillId="0" borderId="0" xfId="0" applyNumberFormat="1" applyFont="1" applyBorder="1"/>
    <xf numFmtId="215" fontId="8" fillId="0" borderId="17" xfId="0" applyNumberFormat="1" applyFont="1" applyBorder="1"/>
    <xf numFmtId="215" fontId="10" fillId="0" borderId="0" xfId="0" applyNumberFormat="1" applyFont="1" applyBorder="1"/>
    <xf numFmtId="215" fontId="10" fillId="0" borderId="17" xfId="0" applyNumberFormat="1" applyFont="1" applyBorder="1"/>
    <xf numFmtId="215" fontId="142" fillId="42" borderId="0" xfId="0" applyNumberFormat="1" applyFont="1" applyFill="1"/>
    <xf numFmtId="215" fontId="9" fillId="0" borderId="17" xfId="0" applyNumberFormat="1" applyFont="1" applyFill="1" applyBorder="1" applyAlignment="1">
      <alignment horizontal="right"/>
    </xf>
    <xf numFmtId="215" fontId="10" fillId="0" borderId="0" xfId="0" applyNumberFormat="1" applyFont="1"/>
    <xf numFmtId="166" fontId="3" fillId="0" borderId="0" xfId="1" applyNumberFormat="1" applyBorder="1"/>
    <xf numFmtId="166" fontId="3" fillId="0" borderId="17" xfId="1" applyNumberFormat="1" applyBorder="1"/>
    <xf numFmtId="215" fontId="0" fillId="0" borderId="0" xfId="0" applyNumberFormat="1" applyAlignment="1">
      <alignment horizontal="right"/>
    </xf>
    <xf numFmtId="215" fontId="0" fillId="0" borderId="0" xfId="0" applyNumberFormat="1"/>
    <xf numFmtId="220" fontId="8" fillId="0" borderId="14" xfId="0" applyNumberFormat="1" applyFont="1" applyBorder="1" applyAlignment="1"/>
    <xf numFmtId="220" fontId="9" fillId="0" borderId="13" xfId="0" applyNumberFormat="1" applyFont="1" applyFill="1" applyBorder="1" applyAlignment="1"/>
    <xf numFmtId="220" fontId="9" fillId="0" borderId="14" xfId="0" applyNumberFormat="1" applyFont="1" applyFill="1" applyBorder="1" applyAlignment="1"/>
    <xf numFmtId="220" fontId="9" fillId="0" borderId="49" xfId="0" applyNumberFormat="1" applyFont="1" applyFill="1" applyBorder="1" applyAlignment="1"/>
    <xf numFmtId="220" fontId="3" fillId="0" borderId="0" xfId="0" applyNumberFormat="1" applyFont="1" applyFill="1" applyBorder="1" applyAlignment="1"/>
    <xf numFmtId="221" fontId="3" fillId="0" borderId="0" xfId="0" applyNumberFormat="1" applyFont="1" applyBorder="1" applyAlignment="1"/>
    <xf numFmtId="221" fontId="3" fillId="0" borderId="0" xfId="0" applyNumberFormat="1" applyFont="1" applyFill="1" applyBorder="1" applyAlignment="1"/>
    <xf numFmtId="221" fontId="3" fillId="0" borderId="17" xfId="0" applyNumberFormat="1" applyFont="1" applyFill="1" applyBorder="1" applyAlignment="1"/>
    <xf numFmtId="0" fontId="131" fillId="35" borderId="0" xfId="0" applyFont="1" applyFill="1" applyBorder="1" applyAlignment="1">
      <alignment horizontal="center"/>
    </xf>
    <xf numFmtId="0" fontId="131" fillId="35" borderId="50" xfId="0" applyFont="1" applyFill="1" applyBorder="1" applyAlignment="1">
      <alignment horizontal="center"/>
    </xf>
    <xf numFmtId="0" fontId="131" fillId="35" borderId="0" xfId="0" applyFont="1" applyFill="1" applyAlignment="1">
      <alignment horizontal="center"/>
    </xf>
  </cellXfs>
  <cellStyles count="6300">
    <cellStyle name=" 1" xfId="4"/>
    <cellStyle name=" 1 2" xfId="6251"/>
    <cellStyle name=" 1 2 2" xfId="6252"/>
    <cellStyle name=" 1 3" xfId="6253"/>
    <cellStyle name=" 1 3 2" xfId="6254"/>
    <cellStyle name=" 1 4" xfId="6255"/>
    <cellStyle name="#､000" xfId="5"/>
    <cellStyle name="??" xfId="6"/>
    <cellStyle name="?? [0]_0698_19 " xfId="7"/>
    <cellStyle name="???[0]_0698_1S C" xfId="8"/>
    <cellStyle name="???_0698_1mar" xfId="9"/>
    <cellStyle name="??[0]_GJVmm" xfId="10"/>
    <cellStyle name="??_0698_197" xfId="11"/>
    <cellStyle name="_2012 Budget V3 Presentation File Appendices" xfId="12"/>
    <cellStyle name="_3GIS model v2.77_Distribution Business_Retail Fin Perform " xfId="6256"/>
    <cellStyle name="_3GIS model v2.77_Fleet Overhead Costs 2_Retail Fin Perform " xfId="6257"/>
    <cellStyle name="_3GIS model v2.77_Fleet Overhead Costs_Retail Fin Perform " xfId="6258"/>
    <cellStyle name="_3GIS model v2.77_Forecast 2_Retail Fin Perform " xfId="6259"/>
    <cellStyle name="_3GIS model v2.77_Forecast_Retail Fin Perform " xfId="6260"/>
    <cellStyle name="_3GIS model v2.77_Funding &amp; Cashflow_1_Retail Fin Perform " xfId="6261"/>
    <cellStyle name="_3GIS model v2.77_Funding &amp; Cashflow_Retail Fin Perform " xfId="6262"/>
    <cellStyle name="_3GIS model v2.77_Group P&amp;L_1_Retail Fin Perform " xfId="6263"/>
    <cellStyle name="_3GIS model v2.77_Group P&amp;L_Retail Fin Perform " xfId="6264"/>
    <cellStyle name="_3GIS model v2.77_Opening  Detailed BS_Retail Fin Perform " xfId="6265"/>
    <cellStyle name="_3GIS model v2.77_OUTPUT DB_Retail Fin Perform " xfId="6266"/>
    <cellStyle name="_3GIS model v2.77_OUTPUT EB_Retail Fin Perform " xfId="6267"/>
    <cellStyle name="_3GIS model v2.77_Report_Retail Fin Perform " xfId="6268"/>
    <cellStyle name="_3GIS model v2.77_Retail Fin Perform " xfId="6269"/>
    <cellStyle name="_3GIS model v2.77_Sheet2 2_Retail Fin Perform " xfId="6270"/>
    <cellStyle name="_3GIS model v2.77_Sheet2_Retail Fin Perform " xfId="6271"/>
    <cellStyle name="_C8. Summary 205" xfId="13"/>
    <cellStyle name="_Capex" xfId="14"/>
    <cellStyle name="_CitiPower AMI Budget Templates 2012-15 Draft" xfId="15"/>
    <cellStyle name="_Consolidated Capex" xfId="16"/>
    <cellStyle name="_ICC Analysis Aug Q3 Forecast 2012" xfId="17"/>
    <cellStyle name="_ICC Analysis Budget 2011" xfId="18"/>
    <cellStyle name="_Item 1.30-Related Party-CHED Serv Charges to PAL&amp;CP 09" xfId="19"/>
    <cellStyle name="_Item 1.34-Related Party-CHED Serv Charges to PAL&amp;CP 2010" xfId="20"/>
    <cellStyle name="_MA Template PAL 12" xfId="21"/>
    <cellStyle name="_New P&amp;L" xfId="22"/>
    <cellStyle name="_P_L Template PAL 12" xfId="23"/>
    <cellStyle name="_PAL AMI SALARIES" xfId="24"/>
    <cellStyle name="_Powercor AMI Budget Templates 2012-15 Draft" xfId="25"/>
    <cellStyle name="_Salaries Control Model_AMIv1" xfId="26"/>
    <cellStyle name="_UED AMP 2009-14 Final 250309 Less PU" xfId="27"/>
    <cellStyle name="_UED AMP 2009-14 Final 250309 Less PU_1011 monthly" xfId="28"/>
    <cellStyle name="20% - Accent1 2" xfId="29"/>
    <cellStyle name="20% - Accent1 2 2" xfId="30"/>
    <cellStyle name="20% - Accent1 3" xfId="31"/>
    <cellStyle name="20% - Accent1 3 2" xfId="32"/>
    <cellStyle name="20% - Accent1 4" xfId="33"/>
    <cellStyle name="20% - Accent1 4 2" xfId="34"/>
    <cellStyle name="20% - Accent1 5" xfId="35"/>
    <cellStyle name="20% - Accent1 5 2" xfId="36"/>
    <cellStyle name="20% - Accent2 2" xfId="37"/>
    <cellStyle name="20% - Accent2 2 2" xfId="38"/>
    <cellStyle name="20% - Accent2 3" xfId="39"/>
    <cellStyle name="20% - Accent2 3 2" xfId="40"/>
    <cellStyle name="20% - Accent2 4" xfId="41"/>
    <cellStyle name="20% - Accent2 4 2" xfId="42"/>
    <cellStyle name="20% - Accent2 5" xfId="43"/>
    <cellStyle name="20% - Accent2 5 2" xfId="44"/>
    <cellStyle name="20% - Accent3 2" xfId="45"/>
    <cellStyle name="20% - Accent3 2 2" xfId="46"/>
    <cellStyle name="20% - Accent3 3" xfId="47"/>
    <cellStyle name="20% - Accent3 3 2" xfId="48"/>
    <cellStyle name="20% - Accent3 4" xfId="49"/>
    <cellStyle name="20% - Accent3 4 2" xfId="50"/>
    <cellStyle name="20% - Accent3 5" xfId="51"/>
    <cellStyle name="20% - Accent3 5 2" xfId="52"/>
    <cellStyle name="20% - Accent4 2" xfId="53"/>
    <cellStyle name="20% - Accent4 2 2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5 2" xfId="61"/>
    <cellStyle name="20% - Accent5 2 2" xfId="62"/>
    <cellStyle name="20% - Accent5 3" xfId="63"/>
    <cellStyle name="20% - Accent5 3 2" xfId="64"/>
    <cellStyle name="20% - Accent5 4" xfId="65"/>
    <cellStyle name="20% - Accent5 4 2" xfId="66"/>
    <cellStyle name="20% - Accent5 5" xfId="67"/>
    <cellStyle name="20% - Accent5 5 2" xfId="68"/>
    <cellStyle name="20% - Accent6 2" xfId="69"/>
    <cellStyle name="20% - Accent6 2 2" xfId="70"/>
    <cellStyle name="20% - Accent6 3" xfId="71"/>
    <cellStyle name="20% - Accent6 3 2" xfId="72"/>
    <cellStyle name="20% - Accent6 4" xfId="73"/>
    <cellStyle name="20% - Accent6 4 2" xfId="74"/>
    <cellStyle name="20% - Accent6 5" xfId="75"/>
    <cellStyle name="20% - Accent6 5 2" xfId="76"/>
    <cellStyle name="40% - Accent1 2" xfId="77"/>
    <cellStyle name="40% - Accent1 2 2" xfId="78"/>
    <cellStyle name="40% - Accent1 3" xfId="79"/>
    <cellStyle name="40% - Accent1 3 2" xfId="80"/>
    <cellStyle name="40% - Accent1 4" xfId="81"/>
    <cellStyle name="40% - Accent1 4 2" xfId="82"/>
    <cellStyle name="40% - Accent1 5" xfId="83"/>
    <cellStyle name="40% - Accent1 5 2" xfId="84"/>
    <cellStyle name="40% - Accent2 2" xfId="85"/>
    <cellStyle name="40% - Accent2 2 2" xfId="86"/>
    <cellStyle name="40% - Accent2 3" xfId="87"/>
    <cellStyle name="40% - Accent2 3 2" xfId="88"/>
    <cellStyle name="40% - Accent2 4" xfId="89"/>
    <cellStyle name="40% - Accent2 4 2" xfId="90"/>
    <cellStyle name="40% - Accent2 5" xfId="91"/>
    <cellStyle name="40% - Accent2 5 2" xfId="92"/>
    <cellStyle name="40% - Accent3 2" xfId="93"/>
    <cellStyle name="40% - Accent3 2 2" xfId="94"/>
    <cellStyle name="40% - Accent3 3" xfId="95"/>
    <cellStyle name="40% - Accent3 3 2" xfId="96"/>
    <cellStyle name="40% - Accent3 4" xfId="97"/>
    <cellStyle name="40% - Accent3 4 2" xfId="98"/>
    <cellStyle name="40% - Accent3 5" xfId="99"/>
    <cellStyle name="40% - Accent3 5 2" xfId="100"/>
    <cellStyle name="40% - Accent4 2" xfId="101"/>
    <cellStyle name="40% - Accent4 2 2" xfId="102"/>
    <cellStyle name="40% - Accent4 3" xfId="103"/>
    <cellStyle name="40% - Accent4 3 2" xfId="104"/>
    <cellStyle name="40% - Accent4 4" xfId="105"/>
    <cellStyle name="40% - Accent4 4 2" xfId="106"/>
    <cellStyle name="40% - Accent4 5" xfId="107"/>
    <cellStyle name="40% - Accent4 5 2" xfId="108"/>
    <cellStyle name="40% - Accent5 2" xfId="109"/>
    <cellStyle name="40% - Accent5 2 2" xfId="110"/>
    <cellStyle name="40% - Accent5 3" xfId="111"/>
    <cellStyle name="40% - Accent5 3 2" xfId="112"/>
    <cellStyle name="40% - Accent5 4" xfId="113"/>
    <cellStyle name="40% - Accent5 4 2" xfId="114"/>
    <cellStyle name="40% - Accent5 5" xfId="115"/>
    <cellStyle name="40% - Accent5 5 2" xfId="116"/>
    <cellStyle name="40% - Accent6 2" xfId="117"/>
    <cellStyle name="40% - Accent6 2 2" xfId="118"/>
    <cellStyle name="40% - Accent6 3" xfId="119"/>
    <cellStyle name="40% - Accent6 3 2" xfId="120"/>
    <cellStyle name="40% - Accent6 4" xfId="121"/>
    <cellStyle name="40% - Accent6 4 2" xfId="122"/>
    <cellStyle name="40% - Accent6 5" xfId="123"/>
    <cellStyle name="40% - Accent6 5 2" xfId="124"/>
    <cellStyle name="60% - Accent1 2" xfId="125"/>
    <cellStyle name="60% - Accent2 2" xfId="126"/>
    <cellStyle name="60% - Accent3 2" xfId="127"/>
    <cellStyle name="60% - Accent4 2" xfId="128"/>
    <cellStyle name="60% - Accent5 2" xfId="129"/>
    <cellStyle name="60% - Accent6 2" xfId="130"/>
    <cellStyle name="Accent1 - 20%" xfId="131"/>
    <cellStyle name="Accent1 - 40%" xfId="132"/>
    <cellStyle name="Accent1 - 60%" xfId="133"/>
    <cellStyle name="Accent1 10" xfId="134"/>
    <cellStyle name="Accent1 100" xfId="135"/>
    <cellStyle name="Accent1 101" xfId="136"/>
    <cellStyle name="Accent1 102" xfId="137"/>
    <cellStyle name="Accent1 103" xfId="138"/>
    <cellStyle name="Accent1 104" xfId="139"/>
    <cellStyle name="Accent1 105" xfId="140"/>
    <cellStyle name="Accent1 106" xfId="141"/>
    <cellStyle name="Accent1 107" xfId="142"/>
    <cellStyle name="Accent1 108" xfId="143"/>
    <cellStyle name="Accent1 109" xfId="144"/>
    <cellStyle name="Accent1 11" xfId="145"/>
    <cellStyle name="Accent1 110" xfId="146"/>
    <cellStyle name="Accent1 111" xfId="147"/>
    <cellStyle name="Accent1 112" xfId="148"/>
    <cellStyle name="Accent1 113" xfId="149"/>
    <cellStyle name="Accent1 114" xfId="150"/>
    <cellStyle name="Accent1 115" xfId="151"/>
    <cellStyle name="Accent1 116" xfId="152"/>
    <cellStyle name="Accent1 117" xfId="153"/>
    <cellStyle name="Accent1 118" xfId="154"/>
    <cellStyle name="Accent1 119" xfId="155"/>
    <cellStyle name="Accent1 12" xfId="156"/>
    <cellStyle name="Accent1 120" xfId="157"/>
    <cellStyle name="Accent1 121" xfId="158"/>
    <cellStyle name="Accent1 122" xfId="159"/>
    <cellStyle name="Accent1 123" xfId="160"/>
    <cellStyle name="Accent1 124" xfId="161"/>
    <cellStyle name="Accent1 125" xfId="162"/>
    <cellStyle name="Accent1 126" xfId="163"/>
    <cellStyle name="Accent1 127" xfId="164"/>
    <cellStyle name="Accent1 128" xfId="165"/>
    <cellStyle name="Accent1 129" xfId="166"/>
    <cellStyle name="Accent1 13" xfId="167"/>
    <cellStyle name="Accent1 130" xfId="168"/>
    <cellStyle name="Accent1 131" xfId="169"/>
    <cellStyle name="Accent1 132" xfId="170"/>
    <cellStyle name="Accent1 133" xfId="171"/>
    <cellStyle name="Accent1 134" xfId="172"/>
    <cellStyle name="Accent1 135" xfId="173"/>
    <cellStyle name="Accent1 136" xfId="174"/>
    <cellStyle name="Accent1 137" xfId="175"/>
    <cellStyle name="Accent1 138" xfId="176"/>
    <cellStyle name="Accent1 139" xfId="177"/>
    <cellStyle name="Accent1 14" xfId="178"/>
    <cellStyle name="Accent1 140" xfId="179"/>
    <cellStyle name="Accent1 141" xfId="180"/>
    <cellStyle name="Accent1 142" xfId="181"/>
    <cellStyle name="Accent1 143" xfId="182"/>
    <cellStyle name="Accent1 144" xfId="183"/>
    <cellStyle name="Accent1 145" xfId="184"/>
    <cellStyle name="Accent1 146" xfId="185"/>
    <cellStyle name="Accent1 147" xfId="186"/>
    <cellStyle name="Accent1 148" xfId="187"/>
    <cellStyle name="Accent1 149" xfId="188"/>
    <cellStyle name="Accent1 15" xfId="189"/>
    <cellStyle name="Accent1 150" xfId="190"/>
    <cellStyle name="Accent1 151" xfId="191"/>
    <cellStyle name="Accent1 152" xfId="192"/>
    <cellStyle name="Accent1 153" xfId="193"/>
    <cellStyle name="Accent1 154" xfId="194"/>
    <cellStyle name="Accent1 155" xfId="195"/>
    <cellStyle name="Accent1 156" xfId="196"/>
    <cellStyle name="Accent1 157" xfId="197"/>
    <cellStyle name="Accent1 158" xfId="198"/>
    <cellStyle name="Accent1 159" xfId="199"/>
    <cellStyle name="Accent1 16" xfId="200"/>
    <cellStyle name="Accent1 160" xfId="201"/>
    <cellStyle name="Accent1 161" xfId="202"/>
    <cellStyle name="Accent1 162" xfId="203"/>
    <cellStyle name="Accent1 163" xfId="204"/>
    <cellStyle name="Accent1 164" xfId="205"/>
    <cellStyle name="Accent1 165" xfId="206"/>
    <cellStyle name="Accent1 166" xfId="207"/>
    <cellStyle name="Accent1 167" xfId="208"/>
    <cellStyle name="Accent1 168" xfId="209"/>
    <cellStyle name="Accent1 169" xfId="210"/>
    <cellStyle name="Accent1 17" xfId="211"/>
    <cellStyle name="Accent1 170" xfId="212"/>
    <cellStyle name="Accent1 171" xfId="213"/>
    <cellStyle name="Accent1 172" xfId="214"/>
    <cellStyle name="Accent1 173" xfId="215"/>
    <cellStyle name="Accent1 174" xfId="216"/>
    <cellStyle name="Accent1 175" xfId="217"/>
    <cellStyle name="Accent1 176" xfId="218"/>
    <cellStyle name="Accent1 177" xfId="219"/>
    <cellStyle name="Accent1 178" xfId="220"/>
    <cellStyle name="Accent1 179" xfId="221"/>
    <cellStyle name="Accent1 18" xfId="222"/>
    <cellStyle name="Accent1 180" xfId="223"/>
    <cellStyle name="Accent1 181" xfId="224"/>
    <cellStyle name="Accent1 182" xfId="225"/>
    <cellStyle name="Accent1 183" xfId="226"/>
    <cellStyle name="Accent1 184" xfId="227"/>
    <cellStyle name="Accent1 185" xfId="228"/>
    <cellStyle name="Accent1 186" xfId="229"/>
    <cellStyle name="Accent1 187" xfId="230"/>
    <cellStyle name="Accent1 188" xfId="231"/>
    <cellStyle name="Accent1 189" xfId="232"/>
    <cellStyle name="Accent1 19" xfId="233"/>
    <cellStyle name="Accent1 190" xfId="234"/>
    <cellStyle name="Accent1 191" xfId="235"/>
    <cellStyle name="Accent1 192" xfId="236"/>
    <cellStyle name="Accent1 193" xfId="237"/>
    <cellStyle name="Accent1 194" xfId="238"/>
    <cellStyle name="Accent1 195" xfId="239"/>
    <cellStyle name="Accent1 196" xfId="240"/>
    <cellStyle name="Accent1 197" xfId="241"/>
    <cellStyle name="Accent1 198" xfId="242"/>
    <cellStyle name="Accent1 199" xfId="243"/>
    <cellStyle name="Accent1 2" xfId="244"/>
    <cellStyle name="Accent1 20" xfId="245"/>
    <cellStyle name="Accent1 200" xfId="246"/>
    <cellStyle name="Accent1 201" xfId="247"/>
    <cellStyle name="Accent1 202" xfId="248"/>
    <cellStyle name="Accent1 203" xfId="249"/>
    <cellStyle name="Accent1 204" xfId="250"/>
    <cellStyle name="Accent1 205" xfId="251"/>
    <cellStyle name="Accent1 206" xfId="252"/>
    <cellStyle name="Accent1 207" xfId="253"/>
    <cellStyle name="Accent1 208" xfId="254"/>
    <cellStyle name="Accent1 209" xfId="255"/>
    <cellStyle name="Accent1 21" xfId="256"/>
    <cellStyle name="Accent1 210" xfId="257"/>
    <cellStyle name="Accent1 211" xfId="258"/>
    <cellStyle name="Accent1 212" xfId="259"/>
    <cellStyle name="Accent1 213" xfId="260"/>
    <cellStyle name="Accent1 214" xfId="261"/>
    <cellStyle name="Accent1 215" xfId="262"/>
    <cellStyle name="Accent1 216" xfId="263"/>
    <cellStyle name="Accent1 217" xfId="264"/>
    <cellStyle name="Accent1 218" xfId="265"/>
    <cellStyle name="Accent1 219" xfId="266"/>
    <cellStyle name="Accent1 22" xfId="267"/>
    <cellStyle name="Accent1 220" xfId="268"/>
    <cellStyle name="Accent1 221" xfId="269"/>
    <cellStyle name="Accent1 222" xfId="270"/>
    <cellStyle name="Accent1 223" xfId="271"/>
    <cellStyle name="Accent1 224" xfId="272"/>
    <cellStyle name="Accent1 225" xfId="273"/>
    <cellStyle name="Accent1 226" xfId="274"/>
    <cellStyle name="Accent1 227" xfId="275"/>
    <cellStyle name="Accent1 228" xfId="276"/>
    <cellStyle name="Accent1 229" xfId="277"/>
    <cellStyle name="Accent1 23" xfId="278"/>
    <cellStyle name="Accent1 230" xfId="279"/>
    <cellStyle name="Accent1 231" xfId="280"/>
    <cellStyle name="Accent1 232" xfId="281"/>
    <cellStyle name="Accent1 24" xfId="282"/>
    <cellStyle name="Accent1 25" xfId="283"/>
    <cellStyle name="Accent1 26" xfId="284"/>
    <cellStyle name="Accent1 27" xfId="285"/>
    <cellStyle name="Accent1 28" xfId="286"/>
    <cellStyle name="Accent1 29" xfId="287"/>
    <cellStyle name="Accent1 3" xfId="288"/>
    <cellStyle name="Accent1 30" xfId="289"/>
    <cellStyle name="Accent1 31" xfId="290"/>
    <cellStyle name="Accent1 32" xfId="291"/>
    <cellStyle name="Accent1 33" xfId="292"/>
    <cellStyle name="Accent1 34" xfId="293"/>
    <cellStyle name="Accent1 35" xfId="294"/>
    <cellStyle name="Accent1 36" xfId="295"/>
    <cellStyle name="Accent1 37" xfId="296"/>
    <cellStyle name="Accent1 38" xfId="297"/>
    <cellStyle name="Accent1 39" xfId="298"/>
    <cellStyle name="Accent1 4" xfId="299"/>
    <cellStyle name="Accent1 40" xfId="300"/>
    <cellStyle name="Accent1 41" xfId="301"/>
    <cellStyle name="Accent1 42" xfId="302"/>
    <cellStyle name="Accent1 43" xfId="303"/>
    <cellStyle name="Accent1 44" xfId="304"/>
    <cellStyle name="Accent1 45" xfId="305"/>
    <cellStyle name="Accent1 46" xfId="306"/>
    <cellStyle name="Accent1 47" xfId="307"/>
    <cellStyle name="Accent1 48" xfId="308"/>
    <cellStyle name="Accent1 49" xfId="309"/>
    <cellStyle name="Accent1 5" xfId="310"/>
    <cellStyle name="Accent1 50" xfId="311"/>
    <cellStyle name="Accent1 51" xfId="312"/>
    <cellStyle name="Accent1 52" xfId="313"/>
    <cellStyle name="Accent1 53" xfId="314"/>
    <cellStyle name="Accent1 54" xfId="315"/>
    <cellStyle name="Accent1 55" xfId="316"/>
    <cellStyle name="Accent1 56" xfId="317"/>
    <cellStyle name="Accent1 57" xfId="318"/>
    <cellStyle name="Accent1 58" xfId="319"/>
    <cellStyle name="Accent1 59" xfId="320"/>
    <cellStyle name="Accent1 6" xfId="321"/>
    <cellStyle name="Accent1 60" xfId="322"/>
    <cellStyle name="Accent1 61" xfId="323"/>
    <cellStyle name="Accent1 62" xfId="324"/>
    <cellStyle name="Accent1 63" xfId="325"/>
    <cellStyle name="Accent1 64" xfId="326"/>
    <cellStyle name="Accent1 65" xfId="327"/>
    <cellStyle name="Accent1 66" xfId="328"/>
    <cellStyle name="Accent1 67" xfId="329"/>
    <cellStyle name="Accent1 68" xfId="330"/>
    <cellStyle name="Accent1 69" xfId="331"/>
    <cellStyle name="Accent1 7" xfId="332"/>
    <cellStyle name="Accent1 70" xfId="333"/>
    <cellStyle name="Accent1 71" xfId="334"/>
    <cellStyle name="Accent1 72" xfId="335"/>
    <cellStyle name="Accent1 73" xfId="336"/>
    <cellStyle name="Accent1 74" xfId="337"/>
    <cellStyle name="Accent1 75" xfId="338"/>
    <cellStyle name="Accent1 76" xfId="339"/>
    <cellStyle name="Accent1 77" xfId="340"/>
    <cellStyle name="Accent1 78" xfId="341"/>
    <cellStyle name="Accent1 79" xfId="342"/>
    <cellStyle name="Accent1 8" xfId="343"/>
    <cellStyle name="Accent1 80" xfId="344"/>
    <cellStyle name="Accent1 81" xfId="345"/>
    <cellStyle name="Accent1 82" xfId="346"/>
    <cellStyle name="Accent1 83" xfId="347"/>
    <cellStyle name="Accent1 84" xfId="348"/>
    <cellStyle name="Accent1 85" xfId="349"/>
    <cellStyle name="Accent1 86" xfId="350"/>
    <cellStyle name="Accent1 87" xfId="351"/>
    <cellStyle name="Accent1 88" xfId="352"/>
    <cellStyle name="Accent1 89" xfId="353"/>
    <cellStyle name="Accent1 9" xfId="354"/>
    <cellStyle name="Accent1 90" xfId="355"/>
    <cellStyle name="Accent1 91" xfId="356"/>
    <cellStyle name="Accent1 92" xfId="357"/>
    <cellStyle name="Accent1 93" xfId="358"/>
    <cellStyle name="Accent1 94" xfId="359"/>
    <cellStyle name="Accent1 95" xfId="360"/>
    <cellStyle name="Accent1 96" xfId="361"/>
    <cellStyle name="Accent1 97" xfId="362"/>
    <cellStyle name="Accent1 98" xfId="363"/>
    <cellStyle name="Accent1 99" xfId="364"/>
    <cellStyle name="Accent2 - 20%" xfId="365"/>
    <cellStyle name="Accent2 - 40%" xfId="366"/>
    <cellStyle name="Accent2 - 60%" xfId="367"/>
    <cellStyle name="Accent2 10" xfId="368"/>
    <cellStyle name="Accent2 100" xfId="369"/>
    <cellStyle name="Accent2 101" xfId="370"/>
    <cellStyle name="Accent2 102" xfId="371"/>
    <cellStyle name="Accent2 103" xfId="372"/>
    <cellStyle name="Accent2 104" xfId="373"/>
    <cellStyle name="Accent2 105" xfId="374"/>
    <cellStyle name="Accent2 106" xfId="375"/>
    <cellStyle name="Accent2 107" xfId="376"/>
    <cellStyle name="Accent2 108" xfId="377"/>
    <cellStyle name="Accent2 109" xfId="378"/>
    <cellStyle name="Accent2 11" xfId="379"/>
    <cellStyle name="Accent2 110" xfId="380"/>
    <cellStyle name="Accent2 111" xfId="381"/>
    <cellStyle name="Accent2 112" xfId="382"/>
    <cellStyle name="Accent2 113" xfId="383"/>
    <cellStyle name="Accent2 114" xfId="384"/>
    <cellStyle name="Accent2 115" xfId="385"/>
    <cellStyle name="Accent2 116" xfId="386"/>
    <cellStyle name="Accent2 117" xfId="387"/>
    <cellStyle name="Accent2 118" xfId="388"/>
    <cellStyle name="Accent2 119" xfId="389"/>
    <cellStyle name="Accent2 12" xfId="390"/>
    <cellStyle name="Accent2 120" xfId="391"/>
    <cellStyle name="Accent2 121" xfId="392"/>
    <cellStyle name="Accent2 122" xfId="393"/>
    <cellStyle name="Accent2 123" xfId="394"/>
    <cellStyle name="Accent2 124" xfId="395"/>
    <cellStyle name="Accent2 125" xfId="396"/>
    <cellStyle name="Accent2 126" xfId="397"/>
    <cellStyle name="Accent2 127" xfId="398"/>
    <cellStyle name="Accent2 128" xfId="399"/>
    <cellStyle name="Accent2 129" xfId="400"/>
    <cellStyle name="Accent2 13" xfId="401"/>
    <cellStyle name="Accent2 130" xfId="402"/>
    <cellStyle name="Accent2 131" xfId="403"/>
    <cellStyle name="Accent2 132" xfId="404"/>
    <cellStyle name="Accent2 133" xfId="405"/>
    <cellStyle name="Accent2 134" xfId="406"/>
    <cellStyle name="Accent2 135" xfId="407"/>
    <cellStyle name="Accent2 136" xfId="408"/>
    <cellStyle name="Accent2 137" xfId="409"/>
    <cellStyle name="Accent2 138" xfId="410"/>
    <cellStyle name="Accent2 139" xfId="411"/>
    <cellStyle name="Accent2 14" xfId="412"/>
    <cellStyle name="Accent2 140" xfId="413"/>
    <cellStyle name="Accent2 141" xfId="414"/>
    <cellStyle name="Accent2 142" xfId="415"/>
    <cellStyle name="Accent2 143" xfId="416"/>
    <cellStyle name="Accent2 144" xfId="417"/>
    <cellStyle name="Accent2 145" xfId="418"/>
    <cellStyle name="Accent2 146" xfId="419"/>
    <cellStyle name="Accent2 147" xfId="420"/>
    <cellStyle name="Accent2 148" xfId="421"/>
    <cellStyle name="Accent2 149" xfId="422"/>
    <cellStyle name="Accent2 15" xfId="423"/>
    <cellStyle name="Accent2 150" xfId="424"/>
    <cellStyle name="Accent2 151" xfId="425"/>
    <cellStyle name="Accent2 152" xfId="426"/>
    <cellStyle name="Accent2 153" xfId="427"/>
    <cellStyle name="Accent2 154" xfId="428"/>
    <cellStyle name="Accent2 155" xfId="429"/>
    <cellStyle name="Accent2 156" xfId="430"/>
    <cellStyle name="Accent2 157" xfId="431"/>
    <cellStyle name="Accent2 158" xfId="432"/>
    <cellStyle name="Accent2 159" xfId="433"/>
    <cellStyle name="Accent2 16" xfId="434"/>
    <cellStyle name="Accent2 160" xfId="435"/>
    <cellStyle name="Accent2 161" xfId="436"/>
    <cellStyle name="Accent2 162" xfId="437"/>
    <cellStyle name="Accent2 163" xfId="438"/>
    <cellStyle name="Accent2 164" xfId="439"/>
    <cellStyle name="Accent2 165" xfId="440"/>
    <cellStyle name="Accent2 166" xfId="441"/>
    <cellStyle name="Accent2 167" xfId="442"/>
    <cellStyle name="Accent2 168" xfId="443"/>
    <cellStyle name="Accent2 169" xfId="444"/>
    <cellStyle name="Accent2 17" xfId="445"/>
    <cellStyle name="Accent2 170" xfId="446"/>
    <cellStyle name="Accent2 171" xfId="447"/>
    <cellStyle name="Accent2 172" xfId="448"/>
    <cellStyle name="Accent2 173" xfId="449"/>
    <cellStyle name="Accent2 174" xfId="450"/>
    <cellStyle name="Accent2 175" xfId="451"/>
    <cellStyle name="Accent2 176" xfId="452"/>
    <cellStyle name="Accent2 177" xfId="453"/>
    <cellStyle name="Accent2 178" xfId="454"/>
    <cellStyle name="Accent2 179" xfId="455"/>
    <cellStyle name="Accent2 18" xfId="456"/>
    <cellStyle name="Accent2 180" xfId="457"/>
    <cellStyle name="Accent2 181" xfId="458"/>
    <cellStyle name="Accent2 182" xfId="459"/>
    <cellStyle name="Accent2 183" xfId="460"/>
    <cellStyle name="Accent2 184" xfId="461"/>
    <cellStyle name="Accent2 185" xfId="462"/>
    <cellStyle name="Accent2 186" xfId="463"/>
    <cellStyle name="Accent2 187" xfId="464"/>
    <cellStyle name="Accent2 188" xfId="465"/>
    <cellStyle name="Accent2 189" xfId="466"/>
    <cellStyle name="Accent2 19" xfId="467"/>
    <cellStyle name="Accent2 190" xfId="468"/>
    <cellStyle name="Accent2 191" xfId="469"/>
    <cellStyle name="Accent2 192" xfId="470"/>
    <cellStyle name="Accent2 193" xfId="471"/>
    <cellStyle name="Accent2 194" xfId="472"/>
    <cellStyle name="Accent2 195" xfId="473"/>
    <cellStyle name="Accent2 196" xfId="474"/>
    <cellStyle name="Accent2 197" xfId="475"/>
    <cellStyle name="Accent2 198" xfId="476"/>
    <cellStyle name="Accent2 199" xfId="477"/>
    <cellStyle name="Accent2 2" xfId="478"/>
    <cellStyle name="Accent2 20" xfId="479"/>
    <cellStyle name="Accent2 200" xfId="480"/>
    <cellStyle name="Accent2 201" xfId="481"/>
    <cellStyle name="Accent2 202" xfId="482"/>
    <cellStyle name="Accent2 203" xfId="483"/>
    <cellStyle name="Accent2 204" xfId="484"/>
    <cellStyle name="Accent2 205" xfId="485"/>
    <cellStyle name="Accent2 206" xfId="486"/>
    <cellStyle name="Accent2 207" xfId="487"/>
    <cellStyle name="Accent2 208" xfId="488"/>
    <cellStyle name="Accent2 209" xfId="489"/>
    <cellStyle name="Accent2 21" xfId="490"/>
    <cellStyle name="Accent2 210" xfId="491"/>
    <cellStyle name="Accent2 211" xfId="492"/>
    <cellStyle name="Accent2 212" xfId="493"/>
    <cellStyle name="Accent2 213" xfId="494"/>
    <cellStyle name="Accent2 214" xfId="495"/>
    <cellStyle name="Accent2 215" xfId="496"/>
    <cellStyle name="Accent2 216" xfId="497"/>
    <cellStyle name="Accent2 217" xfId="498"/>
    <cellStyle name="Accent2 218" xfId="499"/>
    <cellStyle name="Accent2 219" xfId="500"/>
    <cellStyle name="Accent2 22" xfId="501"/>
    <cellStyle name="Accent2 220" xfId="502"/>
    <cellStyle name="Accent2 221" xfId="503"/>
    <cellStyle name="Accent2 222" xfId="504"/>
    <cellStyle name="Accent2 223" xfId="505"/>
    <cellStyle name="Accent2 224" xfId="506"/>
    <cellStyle name="Accent2 225" xfId="507"/>
    <cellStyle name="Accent2 226" xfId="508"/>
    <cellStyle name="Accent2 227" xfId="509"/>
    <cellStyle name="Accent2 228" xfId="510"/>
    <cellStyle name="Accent2 229" xfId="511"/>
    <cellStyle name="Accent2 23" xfId="512"/>
    <cellStyle name="Accent2 230" xfId="513"/>
    <cellStyle name="Accent2 231" xfId="514"/>
    <cellStyle name="Accent2 232" xfId="515"/>
    <cellStyle name="Accent2 24" xfId="516"/>
    <cellStyle name="Accent2 25" xfId="517"/>
    <cellStyle name="Accent2 26" xfId="518"/>
    <cellStyle name="Accent2 27" xfId="519"/>
    <cellStyle name="Accent2 28" xfId="520"/>
    <cellStyle name="Accent2 29" xfId="521"/>
    <cellStyle name="Accent2 3" xfId="522"/>
    <cellStyle name="Accent2 30" xfId="523"/>
    <cellStyle name="Accent2 31" xfId="524"/>
    <cellStyle name="Accent2 32" xfId="525"/>
    <cellStyle name="Accent2 33" xfId="526"/>
    <cellStyle name="Accent2 34" xfId="527"/>
    <cellStyle name="Accent2 35" xfId="528"/>
    <cellStyle name="Accent2 36" xfId="529"/>
    <cellStyle name="Accent2 37" xfId="530"/>
    <cellStyle name="Accent2 38" xfId="531"/>
    <cellStyle name="Accent2 39" xfId="532"/>
    <cellStyle name="Accent2 4" xfId="533"/>
    <cellStyle name="Accent2 40" xfId="534"/>
    <cellStyle name="Accent2 41" xfId="535"/>
    <cellStyle name="Accent2 42" xfId="536"/>
    <cellStyle name="Accent2 43" xfId="537"/>
    <cellStyle name="Accent2 44" xfId="538"/>
    <cellStyle name="Accent2 45" xfId="539"/>
    <cellStyle name="Accent2 46" xfId="540"/>
    <cellStyle name="Accent2 47" xfId="541"/>
    <cellStyle name="Accent2 48" xfId="542"/>
    <cellStyle name="Accent2 49" xfId="543"/>
    <cellStyle name="Accent2 5" xfId="544"/>
    <cellStyle name="Accent2 50" xfId="545"/>
    <cellStyle name="Accent2 51" xfId="546"/>
    <cellStyle name="Accent2 52" xfId="547"/>
    <cellStyle name="Accent2 53" xfId="548"/>
    <cellStyle name="Accent2 54" xfId="549"/>
    <cellStyle name="Accent2 55" xfId="550"/>
    <cellStyle name="Accent2 56" xfId="551"/>
    <cellStyle name="Accent2 57" xfId="552"/>
    <cellStyle name="Accent2 58" xfId="553"/>
    <cellStyle name="Accent2 59" xfId="554"/>
    <cellStyle name="Accent2 6" xfId="555"/>
    <cellStyle name="Accent2 60" xfId="556"/>
    <cellStyle name="Accent2 61" xfId="557"/>
    <cellStyle name="Accent2 62" xfId="558"/>
    <cellStyle name="Accent2 63" xfId="559"/>
    <cellStyle name="Accent2 64" xfId="560"/>
    <cellStyle name="Accent2 65" xfId="561"/>
    <cellStyle name="Accent2 66" xfId="562"/>
    <cellStyle name="Accent2 67" xfId="563"/>
    <cellStyle name="Accent2 68" xfId="564"/>
    <cellStyle name="Accent2 69" xfId="565"/>
    <cellStyle name="Accent2 7" xfId="566"/>
    <cellStyle name="Accent2 70" xfId="567"/>
    <cellStyle name="Accent2 71" xfId="568"/>
    <cellStyle name="Accent2 72" xfId="569"/>
    <cellStyle name="Accent2 73" xfId="570"/>
    <cellStyle name="Accent2 74" xfId="571"/>
    <cellStyle name="Accent2 75" xfId="572"/>
    <cellStyle name="Accent2 76" xfId="573"/>
    <cellStyle name="Accent2 77" xfId="574"/>
    <cellStyle name="Accent2 78" xfId="575"/>
    <cellStyle name="Accent2 79" xfId="576"/>
    <cellStyle name="Accent2 8" xfId="577"/>
    <cellStyle name="Accent2 80" xfId="578"/>
    <cellStyle name="Accent2 81" xfId="579"/>
    <cellStyle name="Accent2 82" xfId="580"/>
    <cellStyle name="Accent2 83" xfId="581"/>
    <cellStyle name="Accent2 84" xfId="582"/>
    <cellStyle name="Accent2 85" xfId="583"/>
    <cellStyle name="Accent2 86" xfId="584"/>
    <cellStyle name="Accent2 87" xfId="585"/>
    <cellStyle name="Accent2 88" xfId="586"/>
    <cellStyle name="Accent2 89" xfId="587"/>
    <cellStyle name="Accent2 9" xfId="588"/>
    <cellStyle name="Accent2 90" xfId="589"/>
    <cellStyle name="Accent2 91" xfId="590"/>
    <cellStyle name="Accent2 92" xfId="591"/>
    <cellStyle name="Accent2 93" xfId="592"/>
    <cellStyle name="Accent2 94" xfId="593"/>
    <cellStyle name="Accent2 95" xfId="594"/>
    <cellStyle name="Accent2 96" xfId="595"/>
    <cellStyle name="Accent2 97" xfId="596"/>
    <cellStyle name="Accent2 98" xfId="597"/>
    <cellStyle name="Accent2 99" xfId="598"/>
    <cellStyle name="Accent3 - 20%" xfId="599"/>
    <cellStyle name="Accent3 - 40%" xfId="600"/>
    <cellStyle name="Accent3 - 60%" xfId="601"/>
    <cellStyle name="Accent3 10" xfId="602"/>
    <cellStyle name="Accent3 100" xfId="603"/>
    <cellStyle name="Accent3 101" xfId="604"/>
    <cellStyle name="Accent3 102" xfId="605"/>
    <cellStyle name="Accent3 103" xfId="606"/>
    <cellStyle name="Accent3 104" xfId="607"/>
    <cellStyle name="Accent3 105" xfId="608"/>
    <cellStyle name="Accent3 106" xfId="609"/>
    <cellStyle name="Accent3 107" xfId="610"/>
    <cellStyle name="Accent3 108" xfId="611"/>
    <cellStyle name="Accent3 109" xfId="612"/>
    <cellStyle name="Accent3 11" xfId="613"/>
    <cellStyle name="Accent3 110" xfId="614"/>
    <cellStyle name="Accent3 111" xfId="615"/>
    <cellStyle name="Accent3 112" xfId="616"/>
    <cellStyle name="Accent3 113" xfId="617"/>
    <cellStyle name="Accent3 114" xfId="618"/>
    <cellStyle name="Accent3 115" xfId="619"/>
    <cellStyle name="Accent3 116" xfId="620"/>
    <cellStyle name="Accent3 117" xfId="621"/>
    <cellStyle name="Accent3 118" xfId="622"/>
    <cellStyle name="Accent3 119" xfId="623"/>
    <cellStyle name="Accent3 12" xfId="624"/>
    <cellStyle name="Accent3 120" xfId="625"/>
    <cellStyle name="Accent3 121" xfId="626"/>
    <cellStyle name="Accent3 122" xfId="627"/>
    <cellStyle name="Accent3 123" xfId="628"/>
    <cellStyle name="Accent3 124" xfId="629"/>
    <cellStyle name="Accent3 125" xfId="630"/>
    <cellStyle name="Accent3 126" xfId="631"/>
    <cellStyle name="Accent3 127" xfId="632"/>
    <cellStyle name="Accent3 128" xfId="633"/>
    <cellStyle name="Accent3 129" xfId="634"/>
    <cellStyle name="Accent3 13" xfId="635"/>
    <cellStyle name="Accent3 130" xfId="636"/>
    <cellStyle name="Accent3 131" xfId="637"/>
    <cellStyle name="Accent3 132" xfId="638"/>
    <cellStyle name="Accent3 133" xfId="639"/>
    <cellStyle name="Accent3 134" xfId="640"/>
    <cellStyle name="Accent3 135" xfId="641"/>
    <cellStyle name="Accent3 136" xfId="642"/>
    <cellStyle name="Accent3 137" xfId="643"/>
    <cellStyle name="Accent3 138" xfId="644"/>
    <cellStyle name="Accent3 139" xfId="645"/>
    <cellStyle name="Accent3 14" xfId="646"/>
    <cellStyle name="Accent3 140" xfId="647"/>
    <cellStyle name="Accent3 141" xfId="648"/>
    <cellStyle name="Accent3 142" xfId="649"/>
    <cellStyle name="Accent3 143" xfId="650"/>
    <cellStyle name="Accent3 144" xfId="651"/>
    <cellStyle name="Accent3 145" xfId="652"/>
    <cellStyle name="Accent3 146" xfId="653"/>
    <cellStyle name="Accent3 147" xfId="654"/>
    <cellStyle name="Accent3 148" xfId="655"/>
    <cellStyle name="Accent3 149" xfId="656"/>
    <cellStyle name="Accent3 15" xfId="657"/>
    <cellStyle name="Accent3 150" xfId="658"/>
    <cellStyle name="Accent3 151" xfId="659"/>
    <cellStyle name="Accent3 152" xfId="660"/>
    <cellStyle name="Accent3 153" xfId="661"/>
    <cellStyle name="Accent3 154" xfId="662"/>
    <cellStyle name="Accent3 155" xfId="663"/>
    <cellStyle name="Accent3 156" xfId="664"/>
    <cellStyle name="Accent3 157" xfId="665"/>
    <cellStyle name="Accent3 158" xfId="666"/>
    <cellStyle name="Accent3 159" xfId="667"/>
    <cellStyle name="Accent3 16" xfId="668"/>
    <cellStyle name="Accent3 160" xfId="669"/>
    <cellStyle name="Accent3 161" xfId="670"/>
    <cellStyle name="Accent3 162" xfId="671"/>
    <cellStyle name="Accent3 163" xfId="672"/>
    <cellStyle name="Accent3 164" xfId="673"/>
    <cellStyle name="Accent3 165" xfId="674"/>
    <cellStyle name="Accent3 166" xfId="675"/>
    <cellStyle name="Accent3 167" xfId="676"/>
    <cellStyle name="Accent3 168" xfId="677"/>
    <cellStyle name="Accent3 169" xfId="678"/>
    <cellStyle name="Accent3 17" xfId="679"/>
    <cellStyle name="Accent3 170" xfId="680"/>
    <cellStyle name="Accent3 171" xfId="681"/>
    <cellStyle name="Accent3 172" xfId="682"/>
    <cellStyle name="Accent3 173" xfId="683"/>
    <cellStyle name="Accent3 174" xfId="684"/>
    <cellStyle name="Accent3 175" xfId="685"/>
    <cellStyle name="Accent3 176" xfId="686"/>
    <cellStyle name="Accent3 177" xfId="687"/>
    <cellStyle name="Accent3 178" xfId="688"/>
    <cellStyle name="Accent3 179" xfId="689"/>
    <cellStyle name="Accent3 18" xfId="690"/>
    <cellStyle name="Accent3 180" xfId="691"/>
    <cellStyle name="Accent3 181" xfId="692"/>
    <cellStyle name="Accent3 182" xfId="693"/>
    <cellStyle name="Accent3 183" xfId="694"/>
    <cellStyle name="Accent3 184" xfId="695"/>
    <cellStyle name="Accent3 185" xfId="696"/>
    <cellStyle name="Accent3 186" xfId="697"/>
    <cellStyle name="Accent3 187" xfId="698"/>
    <cellStyle name="Accent3 188" xfId="699"/>
    <cellStyle name="Accent3 189" xfId="700"/>
    <cellStyle name="Accent3 19" xfId="701"/>
    <cellStyle name="Accent3 190" xfId="702"/>
    <cellStyle name="Accent3 191" xfId="703"/>
    <cellStyle name="Accent3 192" xfId="704"/>
    <cellStyle name="Accent3 193" xfId="705"/>
    <cellStyle name="Accent3 194" xfId="706"/>
    <cellStyle name="Accent3 195" xfId="707"/>
    <cellStyle name="Accent3 196" xfId="708"/>
    <cellStyle name="Accent3 197" xfId="709"/>
    <cellStyle name="Accent3 198" xfId="710"/>
    <cellStyle name="Accent3 199" xfId="711"/>
    <cellStyle name="Accent3 2" xfId="712"/>
    <cellStyle name="Accent3 20" xfId="713"/>
    <cellStyle name="Accent3 200" xfId="714"/>
    <cellStyle name="Accent3 201" xfId="715"/>
    <cellStyle name="Accent3 202" xfId="716"/>
    <cellStyle name="Accent3 203" xfId="717"/>
    <cellStyle name="Accent3 204" xfId="718"/>
    <cellStyle name="Accent3 205" xfId="719"/>
    <cellStyle name="Accent3 206" xfId="720"/>
    <cellStyle name="Accent3 207" xfId="721"/>
    <cellStyle name="Accent3 208" xfId="722"/>
    <cellStyle name="Accent3 209" xfId="723"/>
    <cellStyle name="Accent3 21" xfId="724"/>
    <cellStyle name="Accent3 210" xfId="725"/>
    <cellStyle name="Accent3 211" xfId="726"/>
    <cellStyle name="Accent3 212" xfId="727"/>
    <cellStyle name="Accent3 213" xfId="728"/>
    <cellStyle name="Accent3 214" xfId="729"/>
    <cellStyle name="Accent3 215" xfId="730"/>
    <cellStyle name="Accent3 216" xfId="731"/>
    <cellStyle name="Accent3 217" xfId="732"/>
    <cellStyle name="Accent3 218" xfId="733"/>
    <cellStyle name="Accent3 219" xfId="734"/>
    <cellStyle name="Accent3 22" xfId="735"/>
    <cellStyle name="Accent3 220" xfId="736"/>
    <cellStyle name="Accent3 221" xfId="737"/>
    <cellStyle name="Accent3 222" xfId="738"/>
    <cellStyle name="Accent3 223" xfId="739"/>
    <cellStyle name="Accent3 224" xfId="740"/>
    <cellStyle name="Accent3 225" xfId="741"/>
    <cellStyle name="Accent3 226" xfId="742"/>
    <cellStyle name="Accent3 227" xfId="743"/>
    <cellStyle name="Accent3 228" xfId="744"/>
    <cellStyle name="Accent3 229" xfId="745"/>
    <cellStyle name="Accent3 23" xfId="746"/>
    <cellStyle name="Accent3 230" xfId="747"/>
    <cellStyle name="Accent3 231" xfId="748"/>
    <cellStyle name="Accent3 232" xfId="749"/>
    <cellStyle name="Accent3 24" xfId="750"/>
    <cellStyle name="Accent3 25" xfId="751"/>
    <cellStyle name="Accent3 26" xfId="752"/>
    <cellStyle name="Accent3 27" xfId="753"/>
    <cellStyle name="Accent3 28" xfId="754"/>
    <cellStyle name="Accent3 29" xfId="755"/>
    <cellStyle name="Accent3 3" xfId="756"/>
    <cellStyle name="Accent3 30" xfId="757"/>
    <cellStyle name="Accent3 31" xfId="758"/>
    <cellStyle name="Accent3 32" xfId="759"/>
    <cellStyle name="Accent3 33" xfId="760"/>
    <cellStyle name="Accent3 34" xfId="761"/>
    <cellStyle name="Accent3 35" xfId="762"/>
    <cellStyle name="Accent3 36" xfId="763"/>
    <cellStyle name="Accent3 37" xfId="764"/>
    <cellStyle name="Accent3 38" xfId="765"/>
    <cellStyle name="Accent3 39" xfId="766"/>
    <cellStyle name="Accent3 4" xfId="767"/>
    <cellStyle name="Accent3 40" xfId="768"/>
    <cellStyle name="Accent3 41" xfId="769"/>
    <cellStyle name="Accent3 42" xfId="770"/>
    <cellStyle name="Accent3 43" xfId="771"/>
    <cellStyle name="Accent3 44" xfId="772"/>
    <cellStyle name="Accent3 45" xfId="773"/>
    <cellStyle name="Accent3 46" xfId="774"/>
    <cellStyle name="Accent3 47" xfId="775"/>
    <cellStyle name="Accent3 48" xfId="776"/>
    <cellStyle name="Accent3 49" xfId="777"/>
    <cellStyle name="Accent3 5" xfId="778"/>
    <cellStyle name="Accent3 50" xfId="779"/>
    <cellStyle name="Accent3 51" xfId="780"/>
    <cellStyle name="Accent3 52" xfId="781"/>
    <cellStyle name="Accent3 53" xfId="782"/>
    <cellStyle name="Accent3 54" xfId="783"/>
    <cellStyle name="Accent3 55" xfId="784"/>
    <cellStyle name="Accent3 56" xfId="785"/>
    <cellStyle name="Accent3 57" xfId="786"/>
    <cellStyle name="Accent3 58" xfId="787"/>
    <cellStyle name="Accent3 59" xfId="788"/>
    <cellStyle name="Accent3 6" xfId="789"/>
    <cellStyle name="Accent3 60" xfId="790"/>
    <cellStyle name="Accent3 61" xfId="791"/>
    <cellStyle name="Accent3 62" xfId="792"/>
    <cellStyle name="Accent3 63" xfId="793"/>
    <cellStyle name="Accent3 64" xfId="794"/>
    <cellStyle name="Accent3 65" xfId="795"/>
    <cellStyle name="Accent3 66" xfId="796"/>
    <cellStyle name="Accent3 67" xfId="797"/>
    <cellStyle name="Accent3 68" xfId="798"/>
    <cellStyle name="Accent3 69" xfId="799"/>
    <cellStyle name="Accent3 7" xfId="800"/>
    <cellStyle name="Accent3 70" xfId="801"/>
    <cellStyle name="Accent3 71" xfId="802"/>
    <cellStyle name="Accent3 72" xfId="803"/>
    <cellStyle name="Accent3 73" xfId="804"/>
    <cellStyle name="Accent3 74" xfId="805"/>
    <cellStyle name="Accent3 75" xfId="806"/>
    <cellStyle name="Accent3 76" xfId="807"/>
    <cellStyle name="Accent3 77" xfId="808"/>
    <cellStyle name="Accent3 78" xfId="809"/>
    <cellStyle name="Accent3 79" xfId="810"/>
    <cellStyle name="Accent3 8" xfId="811"/>
    <cellStyle name="Accent3 80" xfId="812"/>
    <cellStyle name="Accent3 81" xfId="813"/>
    <cellStyle name="Accent3 82" xfId="814"/>
    <cellStyle name="Accent3 83" xfId="815"/>
    <cellStyle name="Accent3 84" xfId="816"/>
    <cellStyle name="Accent3 85" xfId="817"/>
    <cellStyle name="Accent3 86" xfId="818"/>
    <cellStyle name="Accent3 87" xfId="819"/>
    <cellStyle name="Accent3 88" xfId="820"/>
    <cellStyle name="Accent3 89" xfId="821"/>
    <cellStyle name="Accent3 9" xfId="822"/>
    <cellStyle name="Accent3 90" xfId="823"/>
    <cellStyle name="Accent3 91" xfId="824"/>
    <cellStyle name="Accent3 92" xfId="825"/>
    <cellStyle name="Accent3 93" xfId="826"/>
    <cellStyle name="Accent3 94" xfId="827"/>
    <cellStyle name="Accent3 95" xfId="828"/>
    <cellStyle name="Accent3 96" xfId="829"/>
    <cellStyle name="Accent3 97" xfId="830"/>
    <cellStyle name="Accent3 98" xfId="831"/>
    <cellStyle name="Accent3 99" xfId="832"/>
    <cellStyle name="Accent4 - 20%" xfId="833"/>
    <cellStyle name="Accent4 - 40%" xfId="834"/>
    <cellStyle name="Accent4 - 60%" xfId="835"/>
    <cellStyle name="Accent4 10" xfId="836"/>
    <cellStyle name="Accent4 100" xfId="837"/>
    <cellStyle name="Accent4 101" xfId="838"/>
    <cellStyle name="Accent4 102" xfId="839"/>
    <cellStyle name="Accent4 103" xfId="840"/>
    <cellStyle name="Accent4 104" xfId="841"/>
    <cellStyle name="Accent4 105" xfId="842"/>
    <cellStyle name="Accent4 106" xfId="843"/>
    <cellStyle name="Accent4 107" xfId="844"/>
    <cellStyle name="Accent4 108" xfId="845"/>
    <cellStyle name="Accent4 109" xfId="846"/>
    <cellStyle name="Accent4 11" xfId="847"/>
    <cellStyle name="Accent4 110" xfId="848"/>
    <cellStyle name="Accent4 111" xfId="849"/>
    <cellStyle name="Accent4 112" xfId="850"/>
    <cellStyle name="Accent4 113" xfId="851"/>
    <cellStyle name="Accent4 114" xfId="852"/>
    <cellStyle name="Accent4 115" xfId="853"/>
    <cellStyle name="Accent4 116" xfId="854"/>
    <cellStyle name="Accent4 117" xfId="855"/>
    <cellStyle name="Accent4 118" xfId="856"/>
    <cellStyle name="Accent4 119" xfId="857"/>
    <cellStyle name="Accent4 12" xfId="858"/>
    <cellStyle name="Accent4 120" xfId="859"/>
    <cellStyle name="Accent4 121" xfId="860"/>
    <cellStyle name="Accent4 122" xfId="861"/>
    <cellStyle name="Accent4 123" xfId="862"/>
    <cellStyle name="Accent4 124" xfId="863"/>
    <cellStyle name="Accent4 125" xfId="864"/>
    <cellStyle name="Accent4 126" xfId="865"/>
    <cellStyle name="Accent4 127" xfId="866"/>
    <cellStyle name="Accent4 128" xfId="867"/>
    <cellStyle name="Accent4 129" xfId="868"/>
    <cellStyle name="Accent4 13" xfId="869"/>
    <cellStyle name="Accent4 130" xfId="870"/>
    <cellStyle name="Accent4 131" xfId="871"/>
    <cellStyle name="Accent4 132" xfId="872"/>
    <cellStyle name="Accent4 133" xfId="873"/>
    <cellStyle name="Accent4 134" xfId="874"/>
    <cellStyle name="Accent4 135" xfId="875"/>
    <cellStyle name="Accent4 136" xfId="876"/>
    <cellStyle name="Accent4 137" xfId="877"/>
    <cellStyle name="Accent4 138" xfId="878"/>
    <cellStyle name="Accent4 139" xfId="879"/>
    <cellStyle name="Accent4 14" xfId="880"/>
    <cellStyle name="Accent4 140" xfId="881"/>
    <cellStyle name="Accent4 141" xfId="882"/>
    <cellStyle name="Accent4 142" xfId="883"/>
    <cellStyle name="Accent4 143" xfId="884"/>
    <cellStyle name="Accent4 144" xfId="885"/>
    <cellStyle name="Accent4 145" xfId="886"/>
    <cellStyle name="Accent4 146" xfId="887"/>
    <cellStyle name="Accent4 147" xfId="888"/>
    <cellStyle name="Accent4 148" xfId="889"/>
    <cellStyle name="Accent4 149" xfId="890"/>
    <cellStyle name="Accent4 15" xfId="891"/>
    <cellStyle name="Accent4 150" xfId="892"/>
    <cellStyle name="Accent4 151" xfId="893"/>
    <cellStyle name="Accent4 152" xfId="894"/>
    <cellStyle name="Accent4 153" xfId="895"/>
    <cellStyle name="Accent4 154" xfId="896"/>
    <cellStyle name="Accent4 155" xfId="897"/>
    <cellStyle name="Accent4 156" xfId="898"/>
    <cellStyle name="Accent4 157" xfId="899"/>
    <cellStyle name="Accent4 158" xfId="900"/>
    <cellStyle name="Accent4 159" xfId="901"/>
    <cellStyle name="Accent4 16" xfId="902"/>
    <cellStyle name="Accent4 160" xfId="903"/>
    <cellStyle name="Accent4 161" xfId="904"/>
    <cellStyle name="Accent4 162" xfId="905"/>
    <cellStyle name="Accent4 163" xfId="906"/>
    <cellStyle name="Accent4 164" xfId="907"/>
    <cellStyle name="Accent4 165" xfId="908"/>
    <cellStyle name="Accent4 166" xfId="909"/>
    <cellStyle name="Accent4 167" xfId="910"/>
    <cellStyle name="Accent4 168" xfId="911"/>
    <cellStyle name="Accent4 169" xfId="912"/>
    <cellStyle name="Accent4 17" xfId="913"/>
    <cellStyle name="Accent4 170" xfId="914"/>
    <cellStyle name="Accent4 171" xfId="915"/>
    <cellStyle name="Accent4 172" xfId="916"/>
    <cellStyle name="Accent4 173" xfId="917"/>
    <cellStyle name="Accent4 174" xfId="918"/>
    <cellStyle name="Accent4 175" xfId="919"/>
    <cellStyle name="Accent4 176" xfId="920"/>
    <cellStyle name="Accent4 177" xfId="921"/>
    <cellStyle name="Accent4 178" xfId="922"/>
    <cellStyle name="Accent4 179" xfId="923"/>
    <cellStyle name="Accent4 18" xfId="924"/>
    <cellStyle name="Accent4 180" xfId="925"/>
    <cellStyle name="Accent4 181" xfId="926"/>
    <cellStyle name="Accent4 182" xfId="927"/>
    <cellStyle name="Accent4 183" xfId="928"/>
    <cellStyle name="Accent4 184" xfId="929"/>
    <cellStyle name="Accent4 185" xfId="930"/>
    <cellStyle name="Accent4 186" xfId="931"/>
    <cellStyle name="Accent4 187" xfId="932"/>
    <cellStyle name="Accent4 188" xfId="933"/>
    <cellStyle name="Accent4 189" xfId="934"/>
    <cellStyle name="Accent4 19" xfId="935"/>
    <cellStyle name="Accent4 190" xfId="936"/>
    <cellStyle name="Accent4 191" xfId="937"/>
    <cellStyle name="Accent4 192" xfId="938"/>
    <cellStyle name="Accent4 193" xfId="939"/>
    <cellStyle name="Accent4 194" xfId="940"/>
    <cellStyle name="Accent4 195" xfId="941"/>
    <cellStyle name="Accent4 196" xfId="942"/>
    <cellStyle name="Accent4 197" xfId="943"/>
    <cellStyle name="Accent4 198" xfId="944"/>
    <cellStyle name="Accent4 199" xfId="945"/>
    <cellStyle name="Accent4 2" xfId="946"/>
    <cellStyle name="Accent4 20" xfId="947"/>
    <cellStyle name="Accent4 200" xfId="948"/>
    <cellStyle name="Accent4 201" xfId="949"/>
    <cellStyle name="Accent4 202" xfId="950"/>
    <cellStyle name="Accent4 203" xfId="951"/>
    <cellStyle name="Accent4 204" xfId="952"/>
    <cellStyle name="Accent4 205" xfId="953"/>
    <cellStyle name="Accent4 206" xfId="954"/>
    <cellStyle name="Accent4 207" xfId="955"/>
    <cellStyle name="Accent4 208" xfId="956"/>
    <cellStyle name="Accent4 209" xfId="957"/>
    <cellStyle name="Accent4 21" xfId="958"/>
    <cellStyle name="Accent4 210" xfId="959"/>
    <cellStyle name="Accent4 211" xfId="960"/>
    <cellStyle name="Accent4 212" xfId="961"/>
    <cellStyle name="Accent4 213" xfId="962"/>
    <cellStyle name="Accent4 214" xfId="963"/>
    <cellStyle name="Accent4 215" xfId="964"/>
    <cellStyle name="Accent4 216" xfId="965"/>
    <cellStyle name="Accent4 217" xfId="966"/>
    <cellStyle name="Accent4 218" xfId="967"/>
    <cellStyle name="Accent4 219" xfId="968"/>
    <cellStyle name="Accent4 22" xfId="969"/>
    <cellStyle name="Accent4 220" xfId="970"/>
    <cellStyle name="Accent4 221" xfId="971"/>
    <cellStyle name="Accent4 222" xfId="972"/>
    <cellStyle name="Accent4 223" xfId="973"/>
    <cellStyle name="Accent4 224" xfId="974"/>
    <cellStyle name="Accent4 225" xfId="975"/>
    <cellStyle name="Accent4 226" xfId="976"/>
    <cellStyle name="Accent4 227" xfId="977"/>
    <cellStyle name="Accent4 228" xfId="978"/>
    <cellStyle name="Accent4 229" xfId="979"/>
    <cellStyle name="Accent4 23" xfId="980"/>
    <cellStyle name="Accent4 230" xfId="981"/>
    <cellStyle name="Accent4 231" xfId="982"/>
    <cellStyle name="Accent4 232" xfId="983"/>
    <cellStyle name="Accent4 24" xfId="984"/>
    <cellStyle name="Accent4 25" xfId="985"/>
    <cellStyle name="Accent4 26" xfId="986"/>
    <cellStyle name="Accent4 27" xfId="987"/>
    <cellStyle name="Accent4 28" xfId="988"/>
    <cellStyle name="Accent4 29" xfId="989"/>
    <cellStyle name="Accent4 3" xfId="990"/>
    <cellStyle name="Accent4 30" xfId="991"/>
    <cellStyle name="Accent4 31" xfId="992"/>
    <cellStyle name="Accent4 32" xfId="993"/>
    <cellStyle name="Accent4 33" xfId="994"/>
    <cellStyle name="Accent4 34" xfId="995"/>
    <cellStyle name="Accent4 35" xfId="996"/>
    <cellStyle name="Accent4 36" xfId="997"/>
    <cellStyle name="Accent4 37" xfId="998"/>
    <cellStyle name="Accent4 38" xfId="999"/>
    <cellStyle name="Accent4 39" xfId="1000"/>
    <cellStyle name="Accent4 4" xfId="1001"/>
    <cellStyle name="Accent4 40" xfId="1002"/>
    <cellStyle name="Accent4 41" xfId="1003"/>
    <cellStyle name="Accent4 42" xfId="1004"/>
    <cellStyle name="Accent4 43" xfId="1005"/>
    <cellStyle name="Accent4 44" xfId="1006"/>
    <cellStyle name="Accent4 45" xfId="1007"/>
    <cellStyle name="Accent4 46" xfId="1008"/>
    <cellStyle name="Accent4 47" xfId="1009"/>
    <cellStyle name="Accent4 48" xfId="1010"/>
    <cellStyle name="Accent4 49" xfId="1011"/>
    <cellStyle name="Accent4 5" xfId="1012"/>
    <cellStyle name="Accent4 50" xfId="1013"/>
    <cellStyle name="Accent4 51" xfId="1014"/>
    <cellStyle name="Accent4 52" xfId="1015"/>
    <cellStyle name="Accent4 53" xfId="1016"/>
    <cellStyle name="Accent4 54" xfId="1017"/>
    <cellStyle name="Accent4 55" xfId="1018"/>
    <cellStyle name="Accent4 56" xfId="1019"/>
    <cellStyle name="Accent4 57" xfId="1020"/>
    <cellStyle name="Accent4 58" xfId="1021"/>
    <cellStyle name="Accent4 59" xfId="1022"/>
    <cellStyle name="Accent4 6" xfId="1023"/>
    <cellStyle name="Accent4 60" xfId="1024"/>
    <cellStyle name="Accent4 61" xfId="1025"/>
    <cellStyle name="Accent4 62" xfId="1026"/>
    <cellStyle name="Accent4 63" xfId="1027"/>
    <cellStyle name="Accent4 64" xfId="1028"/>
    <cellStyle name="Accent4 65" xfId="1029"/>
    <cellStyle name="Accent4 66" xfId="1030"/>
    <cellStyle name="Accent4 67" xfId="1031"/>
    <cellStyle name="Accent4 68" xfId="1032"/>
    <cellStyle name="Accent4 69" xfId="1033"/>
    <cellStyle name="Accent4 7" xfId="1034"/>
    <cellStyle name="Accent4 70" xfId="1035"/>
    <cellStyle name="Accent4 71" xfId="1036"/>
    <cellStyle name="Accent4 72" xfId="1037"/>
    <cellStyle name="Accent4 73" xfId="1038"/>
    <cellStyle name="Accent4 74" xfId="1039"/>
    <cellStyle name="Accent4 75" xfId="1040"/>
    <cellStyle name="Accent4 76" xfId="1041"/>
    <cellStyle name="Accent4 77" xfId="1042"/>
    <cellStyle name="Accent4 78" xfId="1043"/>
    <cellStyle name="Accent4 79" xfId="1044"/>
    <cellStyle name="Accent4 8" xfId="1045"/>
    <cellStyle name="Accent4 80" xfId="1046"/>
    <cellStyle name="Accent4 81" xfId="1047"/>
    <cellStyle name="Accent4 82" xfId="1048"/>
    <cellStyle name="Accent4 83" xfId="1049"/>
    <cellStyle name="Accent4 84" xfId="1050"/>
    <cellStyle name="Accent4 85" xfId="1051"/>
    <cellStyle name="Accent4 86" xfId="1052"/>
    <cellStyle name="Accent4 87" xfId="1053"/>
    <cellStyle name="Accent4 88" xfId="1054"/>
    <cellStyle name="Accent4 89" xfId="1055"/>
    <cellStyle name="Accent4 9" xfId="1056"/>
    <cellStyle name="Accent4 90" xfId="1057"/>
    <cellStyle name="Accent4 91" xfId="1058"/>
    <cellStyle name="Accent4 92" xfId="1059"/>
    <cellStyle name="Accent4 93" xfId="1060"/>
    <cellStyle name="Accent4 94" xfId="1061"/>
    <cellStyle name="Accent4 95" xfId="1062"/>
    <cellStyle name="Accent4 96" xfId="1063"/>
    <cellStyle name="Accent4 97" xfId="1064"/>
    <cellStyle name="Accent4 98" xfId="1065"/>
    <cellStyle name="Accent4 99" xfId="1066"/>
    <cellStyle name="Accent5 - 20%" xfId="1067"/>
    <cellStyle name="Accent5 - 40%" xfId="1068"/>
    <cellStyle name="Accent5 - 60%" xfId="1069"/>
    <cellStyle name="Accent5 10" xfId="1070"/>
    <cellStyle name="Accent5 100" xfId="1071"/>
    <cellStyle name="Accent5 101" xfId="1072"/>
    <cellStyle name="Accent5 102" xfId="1073"/>
    <cellStyle name="Accent5 103" xfId="1074"/>
    <cellStyle name="Accent5 104" xfId="1075"/>
    <cellStyle name="Accent5 105" xfId="1076"/>
    <cellStyle name="Accent5 106" xfId="1077"/>
    <cellStyle name="Accent5 107" xfId="1078"/>
    <cellStyle name="Accent5 108" xfId="1079"/>
    <cellStyle name="Accent5 109" xfId="1080"/>
    <cellStyle name="Accent5 11" xfId="1081"/>
    <cellStyle name="Accent5 110" xfId="1082"/>
    <cellStyle name="Accent5 111" xfId="1083"/>
    <cellStyle name="Accent5 112" xfId="1084"/>
    <cellStyle name="Accent5 113" xfId="1085"/>
    <cellStyle name="Accent5 114" xfId="1086"/>
    <cellStyle name="Accent5 115" xfId="1087"/>
    <cellStyle name="Accent5 116" xfId="1088"/>
    <cellStyle name="Accent5 117" xfId="1089"/>
    <cellStyle name="Accent5 118" xfId="1090"/>
    <cellStyle name="Accent5 119" xfId="1091"/>
    <cellStyle name="Accent5 12" xfId="1092"/>
    <cellStyle name="Accent5 120" xfId="1093"/>
    <cellStyle name="Accent5 121" xfId="1094"/>
    <cellStyle name="Accent5 122" xfId="1095"/>
    <cellStyle name="Accent5 123" xfId="1096"/>
    <cellStyle name="Accent5 124" xfId="1097"/>
    <cellStyle name="Accent5 125" xfId="1098"/>
    <cellStyle name="Accent5 126" xfId="1099"/>
    <cellStyle name="Accent5 127" xfId="1100"/>
    <cellStyle name="Accent5 128" xfId="1101"/>
    <cellStyle name="Accent5 129" xfId="1102"/>
    <cellStyle name="Accent5 13" xfId="1103"/>
    <cellStyle name="Accent5 130" xfId="1104"/>
    <cellStyle name="Accent5 131" xfId="1105"/>
    <cellStyle name="Accent5 132" xfId="1106"/>
    <cellStyle name="Accent5 133" xfId="1107"/>
    <cellStyle name="Accent5 134" xfId="1108"/>
    <cellStyle name="Accent5 135" xfId="1109"/>
    <cellStyle name="Accent5 136" xfId="1110"/>
    <cellStyle name="Accent5 137" xfId="1111"/>
    <cellStyle name="Accent5 138" xfId="1112"/>
    <cellStyle name="Accent5 139" xfId="1113"/>
    <cellStyle name="Accent5 14" xfId="1114"/>
    <cellStyle name="Accent5 140" xfId="1115"/>
    <cellStyle name="Accent5 141" xfId="1116"/>
    <cellStyle name="Accent5 142" xfId="1117"/>
    <cellStyle name="Accent5 143" xfId="1118"/>
    <cellStyle name="Accent5 144" xfId="1119"/>
    <cellStyle name="Accent5 145" xfId="1120"/>
    <cellStyle name="Accent5 146" xfId="1121"/>
    <cellStyle name="Accent5 147" xfId="1122"/>
    <cellStyle name="Accent5 148" xfId="1123"/>
    <cellStyle name="Accent5 149" xfId="1124"/>
    <cellStyle name="Accent5 15" xfId="1125"/>
    <cellStyle name="Accent5 150" xfId="1126"/>
    <cellStyle name="Accent5 151" xfId="1127"/>
    <cellStyle name="Accent5 152" xfId="1128"/>
    <cellStyle name="Accent5 153" xfId="1129"/>
    <cellStyle name="Accent5 154" xfId="1130"/>
    <cellStyle name="Accent5 155" xfId="1131"/>
    <cellStyle name="Accent5 156" xfId="1132"/>
    <cellStyle name="Accent5 157" xfId="1133"/>
    <cellStyle name="Accent5 158" xfId="1134"/>
    <cellStyle name="Accent5 159" xfId="1135"/>
    <cellStyle name="Accent5 16" xfId="1136"/>
    <cellStyle name="Accent5 160" xfId="1137"/>
    <cellStyle name="Accent5 161" xfId="1138"/>
    <cellStyle name="Accent5 162" xfId="1139"/>
    <cellStyle name="Accent5 163" xfId="1140"/>
    <cellStyle name="Accent5 164" xfId="1141"/>
    <cellStyle name="Accent5 165" xfId="1142"/>
    <cellStyle name="Accent5 166" xfId="1143"/>
    <cellStyle name="Accent5 167" xfId="1144"/>
    <cellStyle name="Accent5 168" xfId="1145"/>
    <cellStyle name="Accent5 169" xfId="1146"/>
    <cellStyle name="Accent5 17" xfId="1147"/>
    <cellStyle name="Accent5 170" xfId="1148"/>
    <cellStyle name="Accent5 171" xfId="1149"/>
    <cellStyle name="Accent5 172" xfId="1150"/>
    <cellStyle name="Accent5 173" xfId="1151"/>
    <cellStyle name="Accent5 174" xfId="1152"/>
    <cellStyle name="Accent5 175" xfId="1153"/>
    <cellStyle name="Accent5 176" xfId="1154"/>
    <cellStyle name="Accent5 177" xfId="1155"/>
    <cellStyle name="Accent5 178" xfId="1156"/>
    <cellStyle name="Accent5 179" xfId="1157"/>
    <cellStyle name="Accent5 18" xfId="1158"/>
    <cellStyle name="Accent5 180" xfId="1159"/>
    <cellStyle name="Accent5 181" xfId="1160"/>
    <cellStyle name="Accent5 182" xfId="1161"/>
    <cellStyle name="Accent5 183" xfId="1162"/>
    <cellStyle name="Accent5 184" xfId="1163"/>
    <cellStyle name="Accent5 185" xfId="1164"/>
    <cellStyle name="Accent5 186" xfId="1165"/>
    <cellStyle name="Accent5 187" xfId="1166"/>
    <cellStyle name="Accent5 188" xfId="1167"/>
    <cellStyle name="Accent5 189" xfId="1168"/>
    <cellStyle name="Accent5 19" xfId="1169"/>
    <cellStyle name="Accent5 190" xfId="1170"/>
    <cellStyle name="Accent5 191" xfId="1171"/>
    <cellStyle name="Accent5 192" xfId="1172"/>
    <cellStyle name="Accent5 193" xfId="1173"/>
    <cellStyle name="Accent5 194" xfId="1174"/>
    <cellStyle name="Accent5 195" xfId="1175"/>
    <cellStyle name="Accent5 196" xfId="1176"/>
    <cellStyle name="Accent5 197" xfId="1177"/>
    <cellStyle name="Accent5 198" xfId="1178"/>
    <cellStyle name="Accent5 199" xfId="1179"/>
    <cellStyle name="Accent5 2" xfId="1180"/>
    <cellStyle name="Accent5 20" xfId="1181"/>
    <cellStyle name="Accent5 200" xfId="1182"/>
    <cellStyle name="Accent5 201" xfId="1183"/>
    <cellStyle name="Accent5 202" xfId="1184"/>
    <cellStyle name="Accent5 203" xfId="1185"/>
    <cellStyle name="Accent5 204" xfId="1186"/>
    <cellStyle name="Accent5 205" xfId="1187"/>
    <cellStyle name="Accent5 206" xfId="1188"/>
    <cellStyle name="Accent5 207" xfId="1189"/>
    <cellStyle name="Accent5 208" xfId="1190"/>
    <cellStyle name="Accent5 209" xfId="1191"/>
    <cellStyle name="Accent5 21" xfId="1192"/>
    <cellStyle name="Accent5 210" xfId="1193"/>
    <cellStyle name="Accent5 211" xfId="1194"/>
    <cellStyle name="Accent5 212" xfId="1195"/>
    <cellStyle name="Accent5 213" xfId="1196"/>
    <cellStyle name="Accent5 214" xfId="1197"/>
    <cellStyle name="Accent5 215" xfId="1198"/>
    <cellStyle name="Accent5 216" xfId="1199"/>
    <cellStyle name="Accent5 217" xfId="1200"/>
    <cellStyle name="Accent5 218" xfId="1201"/>
    <cellStyle name="Accent5 219" xfId="1202"/>
    <cellStyle name="Accent5 22" xfId="1203"/>
    <cellStyle name="Accent5 220" xfId="1204"/>
    <cellStyle name="Accent5 221" xfId="1205"/>
    <cellStyle name="Accent5 222" xfId="1206"/>
    <cellStyle name="Accent5 223" xfId="1207"/>
    <cellStyle name="Accent5 224" xfId="1208"/>
    <cellStyle name="Accent5 225" xfId="1209"/>
    <cellStyle name="Accent5 226" xfId="1210"/>
    <cellStyle name="Accent5 227" xfId="1211"/>
    <cellStyle name="Accent5 228" xfId="1212"/>
    <cellStyle name="Accent5 229" xfId="1213"/>
    <cellStyle name="Accent5 23" xfId="1214"/>
    <cellStyle name="Accent5 230" xfId="1215"/>
    <cellStyle name="Accent5 231" xfId="1216"/>
    <cellStyle name="Accent5 232" xfId="1217"/>
    <cellStyle name="Accent5 24" xfId="1218"/>
    <cellStyle name="Accent5 25" xfId="1219"/>
    <cellStyle name="Accent5 26" xfId="1220"/>
    <cellStyle name="Accent5 27" xfId="1221"/>
    <cellStyle name="Accent5 28" xfId="1222"/>
    <cellStyle name="Accent5 29" xfId="1223"/>
    <cellStyle name="Accent5 3" xfId="1224"/>
    <cellStyle name="Accent5 30" xfId="1225"/>
    <cellStyle name="Accent5 31" xfId="1226"/>
    <cellStyle name="Accent5 32" xfId="1227"/>
    <cellStyle name="Accent5 33" xfId="1228"/>
    <cellStyle name="Accent5 34" xfId="1229"/>
    <cellStyle name="Accent5 35" xfId="1230"/>
    <cellStyle name="Accent5 36" xfId="1231"/>
    <cellStyle name="Accent5 37" xfId="1232"/>
    <cellStyle name="Accent5 38" xfId="1233"/>
    <cellStyle name="Accent5 39" xfId="1234"/>
    <cellStyle name="Accent5 4" xfId="1235"/>
    <cellStyle name="Accent5 40" xfId="1236"/>
    <cellStyle name="Accent5 41" xfId="1237"/>
    <cellStyle name="Accent5 42" xfId="1238"/>
    <cellStyle name="Accent5 43" xfId="1239"/>
    <cellStyle name="Accent5 44" xfId="1240"/>
    <cellStyle name="Accent5 45" xfId="1241"/>
    <cellStyle name="Accent5 46" xfId="1242"/>
    <cellStyle name="Accent5 47" xfId="1243"/>
    <cellStyle name="Accent5 48" xfId="1244"/>
    <cellStyle name="Accent5 49" xfId="1245"/>
    <cellStyle name="Accent5 5" xfId="1246"/>
    <cellStyle name="Accent5 50" xfId="1247"/>
    <cellStyle name="Accent5 51" xfId="1248"/>
    <cellStyle name="Accent5 52" xfId="1249"/>
    <cellStyle name="Accent5 53" xfId="1250"/>
    <cellStyle name="Accent5 54" xfId="1251"/>
    <cellStyle name="Accent5 55" xfId="1252"/>
    <cellStyle name="Accent5 56" xfId="1253"/>
    <cellStyle name="Accent5 57" xfId="1254"/>
    <cellStyle name="Accent5 58" xfId="1255"/>
    <cellStyle name="Accent5 59" xfId="1256"/>
    <cellStyle name="Accent5 6" xfId="1257"/>
    <cellStyle name="Accent5 60" xfId="1258"/>
    <cellStyle name="Accent5 61" xfId="1259"/>
    <cellStyle name="Accent5 62" xfId="1260"/>
    <cellStyle name="Accent5 63" xfId="1261"/>
    <cellStyle name="Accent5 64" xfId="1262"/>
    <cellStyle name="Accent5 65" xfId="1263"/>
    <cellStyle name="Accent5 66" xfId="1264"/>
    <cellStyle name="Accent5 67" xfId="1265"/>
    <cellStyle name="Accent5 68" xfId="1266"/>
    <cellStyle name="Accent5 69" xfId="1267"/>
    <cellStyle name="Accent5 7" xfId="1268"/>
    <cellStyle name="Accent5 70" xfId="1269"/>
    <cellStyle name="Accent5 71" xfId="1270"/>
    <cellStyle name="Accent5 72" xfId="1271"/>
    <cellStyle name="Accent5 73" xfId="1272"/>
    <cellStyle name="Accent5 74" xfId="1273"/>
    <cellStyle name="Accent5 75" xfId="1274"/>
    <cellStyle name="Accent5 76" xfId="1275"/>
    <cellStyle name="Accent5 77" xfId="1276"/>
    <cellStyle name="Accent5 78" xfId="1277"/>
    <cellStyle name="Accent5 79" xfId="1278"/>
    <cellStyle name="Accent5 8" xfId="1279"/>
    <cellStyle name="Accent5 80" xfId="1280"/>
    <cellStyle name="Accent5 81" xfId="1281"/>
    <cellStyle name="Accent5 82" xfId="1282"/>
    <cellStyle name="Accent5 83" xfId="1283"/>
    <cellStyle name="Accent5 84" xfId="1284"/>
    <cellStyle name="Accent5 85" xfId="1285"/>
    <cellStyle name="Accent5 86" xfId="1286"/>
    <cellStyle name="Accent5 87" xfId="1287"/>
    <cellStyle name="Accent5 88" xfId="1288"/>
    <cellStyle name="Accent5 89" xfId="1289"/>
    <cellStyle name="Accent5 9" xfId="1290"/>
    <cellStyle name="Accent5 90" xfId="1291"/>
    <cellStyle name="Accent5 91" xfId="1292"/>
    <cellStyle name="Accent5 92" xfId="1293"/>
    <cellStyle name="Accent5 93" xfId="1294"/>
    <cellStyle name="Accent5 94" xfId="1295"/>
    <cellStyle name="Accent5 95" xfId="1296"/>
    <cellStyle name="Accent5 96" xfId="1297"/>
    <cellStyle name="Accent5 97" xfId="1298"/>
    <cellStyle name="Accent5 98" xfId="1299"/>
    <cellStyle name="Accent5 99" xfId="1300"/>
    <cellStyle name="Accent6 - 20%" xfId="1301"/>
    <cellStyle name="Accent6 - 40%" xfId="1302"/>
    <cellStyle name="Accent6 - 60%" xfId="1303"/>
    <cellStyle name="Accent6 10" xfId="1304"/>
    <cellStyle name="Accent6 100" xfId="1305"/>
    <cellStyle name="Accent6 101" xfId="1306"/>
    <cellStyle name="Accent6 102" xfId="1307"/>
    <cellStyle name="Accent6 103" xfId="1308"/>
    <cellStyle name="Accent6 104" xfId="1309"/>
    <cellStyle name="Accent6 105" xfId="1310"/>
    <cellStyle name="Accent6 106" xfId="1311"/>
    <cellStyle name="Accent6 107" xfId="1312"/>
    <cellStyle name="Accent6 108" xfId="1313"/>
    <cellStyle name="Accent6 109" xfId="1314"/>
    <cellStyle name="Accent6 11" xfId="1315"/>
    <cellStyle name="Accent6 110" xfId="1316"/>
    <cellStyle name="Accent6 111" xfId="1317"/>
    <cellStyle name="Accent6 112" xfId="1318"/>
    <cellStyle name="Accent6 113" xfId="1319"/>
    <cellStyle name="Accent6 114" xfId="1320"/>
    <cellStyle name="Accent6 115" xfId="1321"/>
    <cellStyle name="Accent6 116" xfId="1322"/>
    <cellStyle name="Accent6 117" xfId="1323"/>
    <cellStyle name="Accent6 118" xfId="1324"/>
    <cellStyle name="Accent6 119" xfId="1325"/>
    <cellStyle name="Accent6 12" xfId="1326"/>
    <cellStyle name="Accent6 120" xfId="1327"/>
    <cellStyle name="Accent6 121" xfId="1328"/>
    <cellStyle name="Accent6 122" xfId="1329"/>
    <cellStyle name="Accent6 123" xfId="1330"/>
    <cellStyle name="Accent6 124" xfId="1331"/>
    <cellStyle name="Accent6 125" xfId="1332"/>
    <cellStyle name="Accent6 126" xfId="1333"/>
    <cellStyle name="Accent6 127" xfId="1334"/>
    <cellStyle name="Accent6 128" xfId="1335"/>
    <cellStyle name="Accent6 129" xfId="1336"/>
    <cellStyle name="Accent6 13" xfId="1337"/>
    <cellStyle name="Accent6 130" xfId="1338"/>
    <cellStyle name="Accent6 131" xfId="1339"/>
    <cellStyle name="Accent6 132" xfId="1340"/>
    <cellStyle name="Accent6 133" xfId="1341"/>
    <cellStyle name="Accent6 134" xfId="1342"/>
    <cellStyle name="Accent6 135" xfId="1343"/>
    <cellStyle name="Accent6 136" xfId="1344"/>
    <cellStyle name="Accent6 137" xfId="1345"/>
    <cellStyle name="Accent6 138" xfId="1346"/>
    <cellStyle name="Accent6 139" xfId="1347"/>
    <cellStyle name="Accent6 14" xfId="1348"/>
    <cellStyle name="Accent6 140" xfId="1349"/>
    <cellStyle name="Accent6 141" xfId="1350"/>
    <cellStyle name="Accent6 142" xfId="1351"/>
    <cellStyle name="Accent6 143" xfId="1352"/>
    <cellStyle name="Accent6 144" xfId="1353"/>
    <cellStyle name="Accent6 145" xfId="1354"/>
    <cellStyle name="Accent6 146" xfId="1355"/>
    <cellStyle name="Accent6 147" xfId="1356"/>
    <cellStyle name="Accent6 148" xfId="1357"/>
    <cellStyle name="Accent6 149" xfId="1358"/>
    <cellStyle name="Accent6 15" xfId="1359"/>
    <cellStyle name="Accent6 150" xfId="1360"/>
    <cellStyle name="Accent6 151" xfId="1361"/>
    <cellStyle name="Accent6 152" xfId="1362"/>
    <cellStyle name="Accent6 153" xfId="1363"/>
    <cellStyle name="Accent6 154" xfId="1364"/>
    <cellStyle name="Accent6 155" xfId="1365"/>
    <cellStyle name="Accent6 156" xfId="1366"/>
    <cellStyle name="Accent6 157" xfId="1367"/>
    <cellStyle name="Accent6 158" xfId="1368"/>
    <cellStyle name="Accent6 159" xfId="1369"/>
    <cellStyle name="Accent6 16" xfId="1370"/>
    <cellStyle name="Accent6 160" xfId="1371"/>
    <cellStyle name="Accent6 161" xfId="1372"/>
    <cellStyle name="Accent6 162" xfId="1373"/>
    <cellStyle name="Accent6 163" xfId="1374"/>
    <cellStyle name="Accent6 164" xfId="1375"/>
    <cellStyle name="Accent6 165" xfId="1376"/>
    <cellStyle name="Accent6 166" xfId="1377"/>
    <cellStyle name="Accent6 167" xfId="1378"/>
    <cellStyle name="Accent6 168" xfId="1379"/>
    <cellStyle name="Accent6 169" xfId="1380"/>
    <cellStyle name="Accent6 17" xfId="1381"/>
    <cellStyle name="Accent6 170" xfId="1382"/>
    <cellStyle name="Accent6 171" xfId="1383"/>
    <cellStyle name="Accent6 172" xfId="1384"/>
    <cellStyle name="Accent6 173" xfId="1385"/>
    <cellStyle name="Accent6 174" xfId="1386"/>
    <cellStyle name="Accent6 175" xfId="1387"/>
    <cellStyle name="Accent6 176" xfId="1388"/>
    <cellStyle name="Accent6 177" xfId="1389"/>
    <cellStyle name="Accent6 178" xfId="1390"/>
    <cellStyle name="Accent6 179" xfId="1391"/>
    <cellStyle name="Accent6 18" xfId="1392"/>
    <cellStyle name="Accent6 180" xfId="1393"/>
    <cellStyle name="Accent6 181" xfId="1394"/>
    <cellStyle name="Accent6 182" xfId="1395"/>
    <cellStyle name="Accent6 183" xfId="1396"/>
    <cellStyle name="Accent6 184" xfId="1397"/>
    <cellStyle name="Accent6 185" xfId="1398"/>
    <cellStyle name="Accent6 186" xfId="1399"/>
    <cellStyle name="Accent6 187" xfId="1400"/>
    <cellStyle name="Accent6 188" xfId="1401"/>
    <cellStyle name="Accent6 189" xfId="1402"/>
    <cellStyle name="Accent6 19" xfId="1403"/>
    <cellStyle name="Accent6 190" xfId="1404"/>
    <cellStyle name="Accent6 191" xfId="1405"/>
    <cellStyle name="Accent6 192" xfId="1406"/>
    <cellStyle name="Accent6 193" xfId="1407"/>
    <cellStyle name="Accent6 194" xfId="1408"/>
    <cellStyle name="Accent6 195" xfId="1409"/>
    <cellStyle name="Accent6 196" xfId="1410"/>
    <cellStyle name="Accent6 197" xfId="1411"/>
    <cellStyle name="Accent6 198" xfId="1412"/>
    <cellStyle name="Accent6 199" xfId="1413"/>
    <cellStyle name="Accent6 2" xfId="1414"/>
    <cellStyle name="Accent6 20" xfId="1415"/>
    <cellStyle name="Accent6 200" xfId="1416"/>
    <cellStyle name="Accent6 201" xfId="1417"/>
    <cellStyle name="Accent6 202" xfId="1418"/>
    <cellStyle name="Accent6 203" xfId="1419"/>
    <cellStyle name="Accent6 204" xfId="1420"/>
    <cellStyle name="Accent6 205" xfId="1421"/>
    <cellStyle name="Accent6 206" xfId="1422"/>
    <cellStyle name="Accent6 207" xfId="1423"/>
    <cellStyle name="Accent6 208" xfId="1424"/>
    <cellStyle name="Accent6 209" xfId="1425"/>
    <cellStyle name="Accent6 21" xfId="1426"/>
    <cellStyle name="Accent6 210" xfId="1427"/>
    <cellStyle name="Accent6 211" xfId="1428"/>
    <cellStyle name="Accent6 212" xfId="1429"/>
    <cellStyle name="Accent6 213" xfId="1430"/>
    <cellStyle name="Accent6 214" xfId="1431"/>
    <cellStyle name="Accent6 215" xfId="1432"/>
    <cellStyle name="Accent6 216" xfId="1433"/>
    <cellStyle name="Accent6 217" xfId="1434"/>
    <cellStyle name="Accent6 218" xfId="1435"/>
    <cellStyle name="Accent6 219" xfId="1436"/>
    <cellStyle name="Accent6 22" xfId="1437"/>
    <cellStyle name="Accent6 220" xfId="1438"/>
    <cellStyle name="Accent6 221" xfId="1439"/>
    <cellStyle name="Accent6 222" xfId="1440"/>
    <cellStyle name="Accent6 223" xfId="1441"/>
    <cellStyle name="Accent6 224" xfId="1442"/>
    <cellStyle name="Accent6 225" xfId="1443"/>
    <cellStyle name="Accent6 226" xfId="1444"/>
    <cellStyle name="Accent6 227" xfId="1445"/>
    <cellStyle name="Accent6 228" xfId="1446"/>
    <cellStyle name="Accent6 229" xfId="1447"/>
    <cellStyle name="Accent6 23" xfId="1448"/>
    <cellStyle name="Accent6 230" xfId="1449"/>
    <cellStyle name="Accent6 231" xfId="1450"/>
    <cellStyle name="Accent6 232" xfId="1451"/>
    <cellStyle name="Accent6 24" xfId="1452"/>
    <cellStyle name="Accent6 25" xfId="1453"/>
    <cellStyle name="Accent6 26" xfId="1454"/>
    <cellStyle name="Accent6 27" xfId="1455"/>
    <cellStyle name="Accent6 28" xfId="1456"/>
    <cellStyle name="Accent6 29" xfId="1457"/>
    <cellStyle name="Accent6 3" xfId="1458"/>
    <cellStyle name="Accent6 30" xfId="1459"/>
    <cellStyle name="Accent6 31" xfId="1460"/>
    <cellStyle name="Accent6 32" xfId="1461"/>
    <cellStyle name="Accent6 33" xfId="1462"/>
    <cellStyle name="Accent6 34" xfId="1463"/>
    <cellStyle name="Accent6 35" xfId="1464"/>
    <cellStyle name="Accent6 36" xfId="1465"/>
    <cellStyle name="Accent6 37" xfId="1466"/>
    <cellStyle name="Accent6 38" xfId="1467"/>
    <cellStyle name="Accent6 39" xfId="1468"/>
    <cellStyle name="Accent6 4" xfId="1469"/>
    <cellStyle name="Accent6 40" xfId="1470"/>
    <cellStyle name="Accent6 41" xfId="1471"/>
    <cellStyle name="Accent6 42" xfId="1472"/>
    <cellStyle name="Accent6 43" xfId="1473"/>
    <cellStyle name="Accent6 44" xfId="1474"/>
    <cellStyle name="Accent6 45" xfId="1475"/>
    <cellStyle name="Accent6 46" xfId="1476"/>
    <cellStyle name="Accent6 47" xfId="1477"/>
    <cellStyle name="Accent6 48" xfId="1478"/>
    <cellStyle name="Accent6 49" xfId="1479"/>
    <cellStyle name="Accent6 5" xfId="1480"/>
    <cellStyle name="Accent6 50" xfId="1481"/>
    <cellStyle name="Accent6 51" xfId="1482"/>
    <cellStyle name="Accent6 52" xfId="1483"/>
    <cellStyle name="Accent6 53" xfId="1484"/>
    <cellStyle name="Accent6 54" xfId="1485"/>
    <cellStyle name="Accent6 55" xfId="1486"/>
    <cellStyle name="Accent6 56" xfId="1487"/>
    <cellStyle name="Accent6 57" xfId="1488"/>
    <cellStyle name="Accent6 58" xfId="1489"/>
    <cellStyle name="Accent6 59" xfId="1490"/>
    <cellStyle name="Accent6 6" xfId="1491"/>
    <cellStyle name="Accent6 60" xfId="1492"/>
    <cellStyle name="Accent6 61" xfId="1493"/>
    <cellStyle name="Accent6 62" xfId="1494"/>
    <cellStyle name="Accent6 63" xfId="1495"/>
    <cellStyle name="Accent6 64" xfId="1496"/>
    <cellStyle name="Accent6 65" xfId="1497"/>
    <cellStyle name="Accent6 66" xfId="1498"/>
    <cellStyle name="Accent6 67" xfId="1499"/>
    <cellStyle name="Accent6 68" xfId="1500"/>
    <cellStyle name="Accent6 69" xfId="1501"/>
    <cellStyle name="Accent6 7" xfId="1502"/>
    <cellStyle name="Accent6 70" xfId="1503"/>
    <cellStyle name="Accent6 71" xfId="1504"/>
    <cellStyle name="Accent6 72" xfId="1505"/>
    <cellStyle name="Accent6 73" xfId="1506"/>
    <cellStyle name="Accent6 74" xfId="1507"/>
    <cellStyle name="Accent6 75" xfId="1508"/>
    <cellStyle name="Accent6 76" xfId="1509"/>
    <cellStyle name="Accent6 77" xfId="1510"/>
    <cellStyle name="Accent6 78" xfId="1511"/>
    <cellStyle name="Accent6 79" xfId="1512"/>
    <cellStyle name="Accent6 8" xfId="1513"/>
    <cellStyle name="Accent6 80" xfId="1514"/>
    <cellStyle name="Accent6 81" xfId="1515"/>
    <cellStyle name="Accent6 82" xfId="1516"/>
    <cellStyle name="Accent6 83" xfId="1517"/>
    <cellStyle name="Accent6 84" xfId="1518"/>
    <cellStyle name="Accent6 85" xfId="1519"/>
    <cellStyle name="Accent6 86" xfId="1520"/>
    <cellStyle name="Accent6 87" xfId="1521"/>
    <cellStyle name="Accent6 88" xfId="1522"/>
    <cellStyle name="Accent6 89" xfId="1523"/>
    <cellStyle name="Accent6 9" xfId="1524"/>
    <cellStyle name="Accent6 90" xfId="1525"/>
    <cellStyle name="Accent6 91" xfId="1526"/>
    <cellStyle name="Accent6 92" xfId="1527"/>
    <cellStyle name="Accent6 93" xfId="1528"/>
    <cellStyle name="Accent6 94" xfId="1529"/>
    <cellStyle name="Accent6 95" xfId="1530"/>
    <cellStyle name="Accent6 96" xfId="1531"/>
    <cellStyle name="Accent6 97" xfId="1532"/>
    <cellStyle name="Accent6 98" xfId="1533"/>
    <cellStyle name="Accent6 99" xfId="1534"/>
    <cellStyle name="Agara" xfId="1535"/>
    <cellStyle name="Assumptions Center Currency" xfId="1536"/>
    <cellStyle name="Assumptions Center Currency 2" xfId="1537"/>
    <cellStyle name="Assumptions Center Currency 2 2" xfId="1538"/>
    <cellStyle name="Assumptions Center Currency 3" xfId="1539"/>
    <cellStyle name="Assumptions Center Currency 3 2" xfId="1540"/>
    <cellStyle name="Assumptions Center Currency 4" xfId="1541"/>
    <cellStyle name="Assumptions Center Date" xfId="1542"/>
    <cellStyle name="Assumptions Center Date 2" xfId="1543"/>
    <cellStyle name="Assumptions Center Date 2 2" xfId="1544"/>
    <cellStyle name="Assumptions Center Date 3" xfId="1545"/>
    <cellStyle name="Assumptions Center Date 3 2" xfId="1546"/>
    <cellStyle name="Assumptions Center Date 4" xfId="1547"/>
    <cellStyle name="Assumptions Center Multiple" xfId="1548"/>
    <cellStyle name="Assumptions Center Multiple 2" xfId="1549"/>
    <cellStyle name="Assumptions Center Multiple 2 2" xfId="1550"/>
    <cellStyle name="Assumptions Center Multiple 3" xfId="1551"/>
    <cellStyle name="Assumptions Center Multiple 3 2" xfId="1552"/>
    <cellStyle name="Assumptions Center Multiple 4" xfId="1553"/>
    <cellStyle name="Assumptions Center Number" xfId="1554"/>
    <cellStyle name="Assumptions Center Number 2" xfId="1555"/>
    <cellStyle name="Assumptions Center Number 2 2" xfId="1556"/>
    <cellStyle name="Assumptions Center Number 3" xfId="1557"/>
    <cellStyle name="Assumptions Center Number 3 2" xfId="1558"/>
    <cellStyle name="Assumptions Center Number 4" xfId="1559"/>
    <cellStyle name="Assumptions Center Percentage" xfId="1560"/>
    <cellStyle name="Assumptions Center Percentage 2" xfId="1561"/>
    <cellStyle name="Assumptions Center Percentage 2 2" xfId="1562"/>
    <cellStyle name="Assumptions Center Percentage 3" xfId="1563"/>
    <cellStyle name="Assumptions Center Percentage 3 2" xfId="1564"/>
    <cellStyle name="Assumptions Center Percentage 4" xfId="1565"/>
    <cellStyle name="Assumptions Center Year" xfId="1566"/>
    <cellStyle name="Assumptions Center Year 2" xfId="1567"/>
    <cellStyle name="Assumptions Center Year 2 2" xfId="1568"/>
    <cellStyle name="Assumptions Center Year 3" xfId="1569"/>
    <cellStyle name="Assumptions Center Year 3 2" xfId="1570"/>
    <cellStyle name="Assumptions Center Year 4" xfId="1571"/>
    <cellStyle name="Assumptions Heading" xfId="1572"/>
    <cellStyle name="Assumptions Heading 2" xfId="1573"/>
    <cellStyle name="Assumptions Heading 2 2" xfId="1574"/>
    <cellStyle name="Assumptions Heading 3" xfId="1575"/>
    <cellStyle name="Assumptions Heading 3 2" xfId="1576"/>
    <cellStyle name="Assumptions Heading 4" xfId="1577"/>
    <cellStyle name="Assumptions Right Currency" xfId="1578"/>
    <cellStyle name="Assumptions Right Currency 2" xfId="1579"/>
    <cellStyle name="Assumptions Right Currency 2 2" xfId="1580"/>
    <cellStyle name="Assumptions Right Currency 3" xfId="1581"/>
    <cellStyle name="Assumptions Right Currency 3 2" xfId="1582"/>
    <cellStyle name="Assumptions Right Currency 4" xfId="1583"/>
    <cellStyle name="Assumptions Right Date" xfId="1584"/>
    <cellStyle name="Assumptions Right Date 2" xfId="1585"/>
    <cellStyle name="Assumptions Right Date 2 2" xfId="1586"/>
    <cellStyle name="Assumptions Right Date 3" xfId="1587"/>
    <cellStyle name="Assumptions Right Date 3 2" xfId="1588"/>
    <cellStyle name="Assumptions Right Date 4" xfId="1589"/>
    <cellStyle name="Assumptions Right Multiple" xfId="1590"/>
    <cellStyle name="Assumptions Right Multiple 2" xfId="1591"/>
    <cellStyle name="Assumptions Right Multiple 2 2" xfId="1592"/>
    <cellStyle name="Assumptions Right Multiple 3" xfId="1593"/>
    <cellStyle name="Assumptions Right Multiple 3 2" xfId="1594"/>
    <cellStyle name="Assumptions Right Multiple 4" xfId="1595"/>
    <cellStyle name="Assumptions Right Number" xfId="1596"/>
    <cellStyle name="Assumptions Right Number 2" xfId="1597"/>
    <cellStyle name="Assumptions Right Number 2 2" xfId="1598"/>
    <cellStyle name="Assumptions Right Number 3" xfId="1599"/>
    <cellStyle name="Assumptions Right Number 3 2" xfId="1600"/>
    <cellStyle name="Assumptions Right Number 4" xfId="1601"/>
    <cellStyle name="Assumptions Right Percentage" xfId="1602"/>
    <cellStyle name="Assumptions Right Percentage 2" xfId="1603"/>
    <cellStyle name="Assumptions Right Percentage 2 2" xfId="1604"/>
    <cellStyle name="Assumptions Right Percentage 3" xfId="1605"/>
    <cellStyle name="Assumptions Right Percentage 3 2" xfId="1606"/>
    <cellStyle name="Assumptions Right Percentage 4" xfId="1607"/>
    <cellStyle name="Assumptions Right Year" xfId="1608"/>
    <cellStyle name="Assumptions Right Year 2" xfId="1609"/>
    <cellStyle name="Assumptions Right Year 2 2" xfId="1610"/>
    <cellStyle name="Assumptions Right Year 3" xfId="1611"/>
    <cellStyle name="Assumptions Right Year 3 2" xfId="1612"/>
    <cellStyle name="Assumptions Right Year 4" xfId="1613"/>
    <cellStyle name="AutoFormat Options" xfId="1614"/>
    <cellStyle name="B79812_.wvu.PrintTitlest" xfId="1615"/>
    <cellStyle name="Bad 2" xfId="1616"/>
    <cellStyle name="Bad 3" xfId="1617"/>
    <cellStyle name="Black" xfId="1618"/>
    <cellStyle name="Blockout" xfId="1619"/>
    <cellStyle name="Blockout 2" xfId="1620"/>
    <cellStyle name="Blue" xfId="1621"/>
    <cellStyle name="Calc Currency (0)" xfId="1622"/>
    <cellStyle name="Calculation 2" xfId="1623"/>
    <cellStyle name="Calculation 2 2" xfId="1624"/>
    <cellStyle name="Calculation 2 2 2" xfId="1625"/>
    <cellStyle name="Calculation 2 2 2 2" xfId="1626"/>
    <cellStyle name="Calculation 2 2 2 2 2" xfId="1627"/>
    <cellStyle name="Calculation 2 2 2 3" xfId="1628"/>
    <cellStyle name="Calculation 2 2 3" xfId="1629"/>
    <cellStyle name="Calculation 2 2 3 2" xfId="1630"/>
    <cellStyle name="Calculation 2 2 3 2 2" xfId="1631"/>
    <cellStyle name="Calculation 2 2 3 3" xfId="1632"/>
    <cellStyle name="Calculation 2 2 4" xfId="1633"/>
    <cellStyle name="Calculation 2 2 4 2" xfId="1634"/>
    <cellStyle name="Calculation 2 2 5" xfId="1635"/>
    <cellStyle name="Calculation 2 3" xfId="1636"/>
    <cellStyle name="Calculation 2 3 2" xfId="1637"/>
    <cellStyle name="Calculation 2 3 2 2" xfId="1638"/>
    <cellStyle name="Calculation 2 3 2 2 2" xfId="1639"/>
    <cellStyle name="Calculation 2 3 2 3" xfId="1640"/>
    <cellStyle name="Calculation 2 3 3" xfId="1641"/>
    <cellStyle name="Calculation 2 3 3 2" xfId="1642"/>
    <cellStyle name="Calculation 2 3 3 2 2" xfId="1643"/>
    <cellStyle name="Calculation 2 3 3 3" xfId="1644"/>
    <cellStyle name="Calculation 2 3 4" xfId="1645"/>
    <cellStyle name="Calculation 2 3 4 2" xfId="1646"/>
    <cellStyle name="Calculation 2 3 5" xfId="1647"/>
    <cellStyle name="Calculation 2 4" xfId="1648"/>
    <cellStyle name="Calculation 2 4 2" xfId="1649"/>
    <cellStyle name="Calculation 2 4 2 2" xfId="1650"/>
    <cellStyle name="Calculation 2 4 2 2 2" xfId="1651"/>
    <cellStyle name="Calculation 2 4 2 3" xfId="1652"/>
    <cellStyle name="Calculation 2 4 3" xfId="1653"/>
    <cellStyle name="Calculation 2 4 3 2" xfId="1654"/>
    <cellStyle name="Calculation 2 4 3 2 2" xfId="1655"/>
    <cellStyle name="Calculation 2 4 3 3" xfId="1656"/>
    <cellStyle name="Calculation 2 4 4" xfId="1657"/>
    <cellStyle name="Calculation 2 4 4 2" xfId="1658"/>
    <cellStyle name="Calculation 2 4 5" xfId="1659"/>
    <cellStyle name="Calculation 2 5" xfId="1660"/>
    <cellStyle name="Calculation 2 5 2" xfId="1661"/>
    <cellStyle name="Calculation 2 5 2 2" xfId="1662"/>
    <cellStyle name="Calculation 2 5 2 2 2" xfId="1663"/>
    <cellStyle name="Calculation 2 5 2 3" xfId="1664"/>
    <cellStyle name="Calculation 2 5 3" xfId="1665"/>
    <cellStyle name="Calculation 2 5 3 2" xfId="1666"/>
    <cellStyle name="Calculation 2 5 3 2 2" xfId="1667"/>
    <cellStyle name="Calculation 2 5 3 3" xfId="1668"/>
    <cellStyle name="Calculation 2 5 4" xfId="1669"/>
    <cellStyle name="Calculation 2 5 4 2" xfId="1670"/>
    <cellStyle name="Calculation 2 5 5" xfId="1671"/>
    <cellStyle name="Calculation 2 6" xfId="1672"/>
    <cellStyle name="Calculation 2 6 2" xfId="1673"/>
    <cellStyle name="Calculation 2 7" xfId="1674"/>
    <cellStyle name="Calculation 3" xfId="1675"/>
    <cellStyle name="Calculation 4" xfId="1676"/>
    <cellStyle name="Calculation 4 2" xfId="1677"/>
    <cellStyle name="Calculation 4 2 2" xfId="1678"/>
    <cellStyle name="Calculation 4 2 3" xfId="1679"/>
    <cellStyle name="Calculation 4 2 4" xfId="1680"/>
    <cellStyle name="Calculation 4 2 5" xfId="1681"/>
    <cellStyle name="Calculation 4 3" xfId="1682"/>
    <cellStyle name="Calculation 4 4" xfId="1683"/>
    <cellStyle name="Calculation 5" xfId="1684"/>
    <cellStyle name="Calculation 5 2" xfId="1685"/>
    <cellStyle name="Calculation 5 2 2" xfId="1686"/>
    <cellStyle name="Calculation 5 3" xfId="1687"/>
    <cellStyle name="Calculation 5 3 2" xfId="1688"/>
    <cellStyle name="Calculation 5 4" xfId="1689"/>
    <cellStyle name="Calculation 5 4 2" xfId="1690"/>
    <cellStyle name="Calculation 5 5" xfId="1691"/>
    <cellStyle name="Calculation 5 5 2" xfId="1692"/>
    <cellStyle name="Calculation 5 6" xfId="1693"/>
    <cellStyle name="Calculation 6" xfId="1694"/>
    <cellStyle name="Calculation 6 2" xfId="1695"/>
    <cellStyle name="Calculation 7" xfId="1696"/>
    <cellStyle name="Calculation 7 2" xfId="1697"/>
    <cellStyle name="CaptionC" xfId="1698"/>
    <cellStyle name="CaptionL" xfId="1699"/>
    <cellStyle name="Cell Link" xfId="1700"/>
    <cellStyle name="Cell Link 2" xfId="1701"/>
    <cellStyle name="Cell Link 3" xfId="1702"/>
    <cellStyle name="Center Currency" xfId="1703"/>
    <cellStyle name="Center Currency 2" xfId="1704"/>
    <cellStyle name="Center Currency 3" xfId="1705"/>
    <cellStyle name="Center Date" xfId="1706"/>
    <cellStyle name="Center Date 2" xfId="1707"/>
    <cellStyle name="Center Date 3" xfId="1708"/>
    <cellStyle name="Center Multiple" xfId="1709"/>
    <cellStyle name="Center Multiple 2" xfId="1710"/>
    <cellStyle name="Center Multiple 3" xfId="1711"/>
    <cellStyle name="Center Number" xfId="1712"/>
    <cellStyle name="Center Number 2" xfId="1713"/>
    <cellStyle name="Center Number 3" xfId="1714"/>
    <cellStyle name="Center Percentage" xfId="1715"/>
    <cellStyle name="Center Percentage 2" xfId="1716"/>
    <cellStyle name="Center Percentage 3" xfId="1717"/>
    <cellStyle name="Center Year" xfId="1718"/>
    <cellStyle name="Center Year 2" xfId="1719"/>
    <cellStyle name="Center Year 3" xfId="1720"/>
    <cellStyle name="Check Cell 2" xfId="1721"/>
    <cellStyle name="Check Cell 2 2" xfId="1722"/>
    <cellStyle name="Check Cell 2 2 2" xfId="1723"/>
    <cellStyle name="Check Cell 2 2 2 2" xfId="1724"/>
    <cellStyle name="Check Cell 3" xfId="1725"/>
    <cellStyle name="Comma  - Style1" xfId="1726"/>
    <cellStyle name="Comma  - Style2" xfId="1727"/>
    <cellStyle name="Comma  - Style3" xfId="1728"/>
    <cellStyle name="Comma  - Style4" xfId="1729"/>
    <cellStyle name="Comma  - Style5" xfId="1730"/>
    <cellStyle name="Comma  - Style6" xfId="1731"/>
    <cellStyle name="Comma  - Style7" xfId="1732"/>
    <cellStyle name="Comma  - Style8" xfId="1733"/>
    <cellStyle name="Comma [0]7Z_87C" xfId="1734"/>
    <cellStyle name="Comma [1]" xfId="1735"/>
    <cellStyle name="Comma 0" xfId="1736"/>
    <cellStyle name="Comma 1" xfId="1737"/>
    <cellStyle name="Comma 2" xfId="3"/>
    <cellStyle name="Comma 2 2" xfId="1738"/>
    <cellStyle name="Comma 2 3" xfId="1739"/>
    <cellStyle name="Comma 3" xfId="1740"/>
    <cellStyle name="Comma 4" xfId="1741"/>
    <cellStyle name="Comma 4 2" xfId="1742"/>
    <cellStyle name="Comma 4 3" xfId="1743"/>
    <cellStyle name="Comma 4 3 2" xfId="1744"/>
    <cellStyle name="Comma 5" xfId="1745"/>
    <cellStyle name="Comma0" xfId="1746"/>
    <cellStyle name="Copied" xfId="1747"/>
    <cellStyle name="Currency [$0]" xfId="1748"/>
    <cellStyle name="Currency [£0]" xfId="1749"/>
    <cellStyle name="Currency 11" xfId="1750"/>
    <cellStyle name="Currency 11 2" xfId="1751"/>
    <cellStyle name="Currency 11 3" xfId="1752"/>
    <cellStyle name="Currency 2" xfId="1753"/>
    <cellStyle name="Currency 2 2" xfId="1754"/>
    <cellStyle name="Currency 2 3" xfId="1755"/>
    <cellStyle name="Currency 3" xfId="1756"/>
    <cellStyle name="Currency 3 2" xfId="1757"/>
    <cellStyle name="Currency 3 3" xfId="1758"/>
    <cellStyle name="Currency 4" xfId="1759"/>
    <cellStyle name="Currency 4 2" xfId="1760"/>
    <cellStyle name="Currency 4 3" xfId="1761"/>
    <cellStyle name="Currency 5" xfId="6272"/>
    <cellStyle name="Currency0" xfId="1762"/>
    <cellStyle name="D4_B8B1_005004B79812_.wvu.PrintTitlest" xfId="1763"/>
    <cellStyle name="Date" xfId="1764"/>
    <cellStyle name="Date 2" xfId="1765"/>
    <cellStyle name="Date 3" xfId="1766"/>
    <cellStyle name="Emphasis 1" xfId="1767"/>
    <cellStyle name="Emphasis 2" xfId="1768"/>
    <cellStyle name="Emphasis 3" xfId="1769"/>
    <cellStyle name="Entered" xfId="1770"/>
    <cellStyle name="Euro" xfId="1771"/>
    <cellStyle name="Explanatory Text 2" xfId="1772"/>
    <cellStyle name="Fixed" xfId="1773"/>
    <cellStyle name="Fixed 2" xfId="1774"/>
    <cellStyle name="Fixed 3" xfId="1775"/>
    <cellStyle name="fred" xfId="1776"/>
    <cellStyle name="Fred%" xfId="1777"/>
    <cellStyle name="Gilsans" xfId="1778"/>
    <cellStyle name="Gilsansl" xfId="1779"/>
    <cellStyle name="Good 2" xfId="1780"/>
    <cellStyle name="Good 3" xfId="1781"/>
    <cellStyle name="Grey" xfId="1782"/>
    <cellStyle name="Header1" xfId="1783"/>
    <cellStyle name="Header1 2" xfId="1784"/>
    <cellStyle name="Header2" xfId="1785"/>
    <cellStyle name="Header2 2" xfId="1786"/>
    <cellStyle name="Header2 2 2" xfId="1787"/>
    <cellStyle name="Header2 2 2 2" xfId="1788"/>
    <cellStyle name="Header2 2 3" xfId="1789"/>
    <cellStyle name="Header2 2 3 2" xfId="1790"/>
    <cellStyle name="Header2 2 4" xfId="1791"/>
    <cellStyle name="Header2 2 4 2" xfId="1792"/>
    <cellStyle name="Header2 2 5" xfId="1793"/>
    <cellStyle name="Header2 2 5 2" xfId="1794"/>
    <cellStyle name="Header2 2 6" xfId="1795"/>
    <cellStyle name="Header2 3" xfId="1796"/>
    <cellStyle name="Header2 3 2" xfId="1797"/>
    <cellStyle name="Header2 4" xfId="1798"/>
    <cellStyle name="Header2 4 2" xfId="1799"/>
    <cellStyle name="Header2 5" xfId="1800"/>
    <cellStyle name="Heading 1 2" xfId="1801"/>
    <cellStyle name="Heading 1 3" xfId="1802"/>
    <cellStyle name="Heading 1 4" xfId="1803"/>
    <cellStyle name="Heading 1 5" xfId="1804"/>
    <cellStyle name="Heading 2 2" xfId="1805"/>
    <cellStyle name="Heading 2 3" xfId="1806"/>
    <cellStyle name="Heading 2 4" xfId="1807"/>
    <cellStyle name="Heading 2 5" xfId="1808"/>
    <cellStyle name="Heading 3 2" xfId="1809"/>
    <cellStyle name="Heading 3 2 2" xfId="1810"/>
    <cellStyle name="Heading 3 2 2 2" xfId="1811"/>
    <cellStyle name="Heading 3 2 2 2 2" xfId="1812"/>
    <cellStyle name="Heading 3 2 2 3" xfId="1813"/>
    <cellStyle name="Heading 3 2 3" xfId="1814"/>
    <cellStyle name="Heading 3 2 3 2" xfId="1815"/>
    <cellStyle name="Heading 3 3" xfId="1816"/>
    <cellStyle name="Heading 3 4" xfId="1817"/>
    <cellStyle name="Heading 3 4 2" xfId="1818"/>
    <cellStyle name="Heading 3 5" xfId="1819"/>
    <cellStyle name="Heading 3 6" xfId="1820"/>
    <cellStyle name="Heading 4 2" xfId="1821"/>
    <cellStyle name="Heading 4 3" xfId="1822"/>
    <cellStyle name="Heading 4 4" xfId="1823"/>
    <cellStyle name="Heading 4 5" xfId="1824"/>
    <cellStyle name="Heading(4)" xfId="1825"/>
    <cellStyle name="Heading2" xfId="1826"/>
    <cellStyle name="Heading2 2" xfId="1827"/>
    <cellStyle name="Hyperlink 2" xfId="1828"/>
    <cellStyle name="Hyperlink 3" xfId="1829"/>
    <cellStyle name="Hyperlink Arrow" xfId="1830"/>
    <cellStyle name="Hyperlink Text" xfId="1831"/>
    <cellStyle name="import" xfId="6273"/>
    <cellStyle name="import%" xfId="6274"/>
    <cellStyle name="import_ICRC Electricity model 1-1  (1 Feb 2003) " xfId="6275"/>
    <cellStyle name="Input $" xfId="1832"/>
    <cellStyle name="Input %" xfId="1833"/>
    <cellStyle name="Input [yellow]" xfId="1834"/>
    <cellStyle name="Input [yellow] 2" xfId="1835"/>
    <cellStyle name="Input [yellow] 2 2" xfId="1836"/>
    <cellStyle name="Input [yellow] 2 2 2" xfId="1837"/>
    <cellStyle name="Input [yellow] 2 3" xfId="1838"/>
    <cellStyle name="Input [yellow] 3" xfId="1839"/>
    <cellStyle name="Input [yellow] 3 2" xfId="1840"/>
    <cellStyle name="Input [yellow] 4" xfId="1841"/>
    <cellStyle name="Input 10" xfId="1842"/>
    <cellStyle name="Input 10 2" xfId="1843"/>
    <cellStyle name="Input 10 2 2" xfId="1844"/>
    <cellStyle name="Input 10 2 3" xfId="1845"/>
    <cellStyle name="Input 10 2 4" xfId="1846"/>
    <cellStyle name="Input 10 2 5" xfId="1847"/>
    <cellStyle name="Input 10 3" xfId="1848"/>
    <cellStyle name="Input 10 4" xfId="1849"/>
    <cellStyle name="Input 100" xfId="1850"/>
    <cellStyle name="Input 100 2" xfId="1851"/>
    <cellStyle name="Input 100 2 2" xfId="1852"/>
    <cellStyle name="Input 100 2 3" xfId="1853"/>
    <cellStyle name="Input 100 2 4" xfId="1854"/>
    <cellStyle name="Input 100 2 5" xfId="1855"/>
    <cellStyle name="Input 100 3" xfId="1856"/>
    <cellStyle name="Input 100 4" xfId="1857"/>
    <cellStyle name="Input 101" xfId="1858"/>
    <cellStyle name="Input 101 2" xfId="1859"/>
    <cellStyle name="Input 101 2 2" xfId="1860"/>
    <cellStyle name="Input 101 2 3" xfId="1861"/>
    <cellStyle name="Input 101 2 4" xfId="1862"/>
    <cellStyle name="Input 101 2 5" xfId="1863"/>
    <cellStyle name="Input 101 3" xfId="1864"/>
    <cellStyle name="Input 101 4" xfId="1865"/>
    <cellStyle name="Input 102" xfId="1866"/>
    <cellStyle name="Input 102 2" xfId="1867"/>
    <cellStyle name="Input 102 2 2" xfId="1868"/>
    <cellStyle name="Input 102 2 3" xfId="1869"/>
    <cellStyle name="Input 102 2 4" xfId="1870"/>
    <cellStyle name="Input 102 2 5" xfId="1871"/>
    <cellStyle name="Input 102 3" xfId="1872"/>
    <cellStyle name="Input 102 4" xfId="1873"/>
    <cellStyle name="Input 103" xfId="1874"/>
    <cellStyle name="Input 103 2" xfId="1875"/>
    <cellStyle name="Input 103 2 2" xfId="1876"/>
    <cellStyle name="Input 103 2 3" xfId="1877"/>
    <cellStyle name="Input 103 2 4" xfId="1878"/>
    <cellStyle name="Input 103 2 5" xfId="1879"/>
    <cellStyle name="Input 103 3" xfId="1880"/>
    <cellStyle name="Input 103 4" xfId="1881"/>
    <cellStyle name="Input 104" xfId="1882"/>
    <cellStyle name="Input 104 2" xfId="1883"/>
    <cellStyle name="Input 104 2 2" xfId="1884"/>
    <cellStyle name="Input 104 2 3" xfId="1885"/>
    <cellStyle name="Input 104 2 4" xfId="1886"/>
    <cellStyle name="Input 104 2 5" xfId="1887"/>
    <cellStyle name="Input 104 3" xfId="1888"/>
    <cellStyle name="Input 104 4" xfId="1889"/>
    <cellStyle name="Input 105" xfId="1890"/>
    <cellStyle name="Input 105 2" xfId="1891"/>
    <cellStyle name="Input 105 2 2" xfId="1892"/>
    <cellStyle name="Input 105 2 3" xfId="1893"/>
    <cellStyle name="Input 105 2 4" xfId="1894"/>
    <cellStyle name="Input 105 2 5" xfId="1895"/>
    <cellStyle name="Input 105 3" xfId="1896"/>
    <cellStyle name="Input 105 4" xfId="1897"/>
    <cellStyle name="Input 106" xfId="1898"/>
    <cellStyle name="Input 106 2" xfId="1899"/>
    <cellStyle name="Input 106 2 2" xfId="1900"/>
    <cellStyle name="Input 106 2 3" xfId="1901"/>
    <cellStyle name="Input 106 2 4" xfId="1902"/>
    <cellStyle name="Input 106 2 5" xfId="1903"/>
    <cellStyle name="Input 106 3" xfId="1904"/>
    <cellStyle name="Input 106 4" xfId="1905"/>
    <cellStyle name="Input 107" xfId="1906"/>
    <cellStyle name="Input 107 2" xfId="1907"/>
    <cellStyle name="Input 107 2 2" xfId="1908"/>
    <cellStyle name="Input 107 2 3" xfId="1909"/>
    <cellStyle name="Input 107 2 4" xfId="1910"/>
    <cellStyle name="Input 107 2 5" xfId="1911"/>
    <cellStyle name="Input 107 3" xfId="1912"/>
    <cellStyle name="Input 107 4" xfId="1913"/>
    <cellStyle name="Input 108" xfId="1914"/>
    <cellStyle name="Input 108 2" xfId="1915"/>
    <cellStyle name="Input 108 2 2" xfId="1916"/>
    <cellStyle name="Input 108 2 3" xfId="1917"/>
    <cellStyle name="Input 108 2 4" xfId="1918"/>
    <cellStyle name="Input 108 2 5" xfId="1919"/>
    <cellStyle name="Input 108 3" xfId="1920"/>
    <cellStyle name="Input 108 4" xfId="1921"/>
    <cellStyle name="Input 109" xfId="1922"/>
    <cellStyle name="Input 109 2" xfId="1923"/>
    <cellStyle name="Input 109 2 2" xfId="1924"/>
    <cellStyle name="Input 109 2 3" xfId="1925"/>
    <cellStyle name="Input 109 2 4" xfId="1926"/>
    <cellStyle name="Input 109 2 5" xfId="1927"/>
    <cellStyle name="Input 109 3" xfId="1928"/>
    <cellStyle name="Input 109 4" xfId="1929"/>
    <cellStyle name="Input 11" xfId="1930"/>
    <cellStyle name="Input 11 2" xfId="1931"/>
    <cellStyle name="Input 11 2 2" xfId="1932"/>
    <cellStyle name="Input 11 2 3" xfId="1933"/>
    <cellStyle name="Input 11 2 4" xfId="1934"/>
    <cellStyle name="Input 11 2 5" xfId="1935"/>
    <cellStyle name="Input 11 3" xfId="1936"/>
    <cellStyle name="Input 11 4" xfId="1937"/>
    <cellStyle name="Input 110" xfId="1938"/>
    <cellStyle name="Input 110 2" xfId="1939"/>
    <cellStyle name="Input 110 2 2" xfId="1940"/>
    <cellStyle name="Input 110 2 3" xfId="1941"/>
    <cellStyle name="Input 110 2 4" xfId="1942"/>
    <cellStyle name="Input 110 2 5" xfId="1943"/>
    <cellStyle name="Input 110 3" xfId="1944"/>
    <cellStyle name="Input 110 4" xfId="1945"/>
    <cellStyle name="Input 111" xfId="1946"/>
    <cellStyle name="Input 111 2" xfId="1947"/>
    <cellStyle name="Input 111 2 2" xfId="1948"/>
    <cellStyle name="Input 111 2 3" xfId="1949"/>
    <cellStyle name="Input 111 2 4" xfId="1950"/>
    <cellStyle name="Input 111 2 5" xfId="1951"/>
    <cellStyle name="Input 111 3" xfId="1952"/>
    <cellStyle name="Input 111 4" xfId="1953"/>
    <cellStyle name="Input 112" xfId="1954"/>
    <cellStyle name="Input 112 2" xfId="1955"/>
    <cellStyle name="Input 112 2 2" xfId="1956"/>
    <cellStyle name="Input 112 2 3" xfId="1957"/>
    <cellStyle name="Input 112 2 4" xfId="1958"/>
    <cellStyle name="Input 112 2 5" xfId="1959"/>
    <cellStyle name="Input 112 3" xfId="1960"/>
    <cellStyle name="Input 112 4" xfId="1961"/>
    <cellStyle name="Input 113" xfId="1962"/>
    <cellStyle name="Input 113 2" xfId="1963"/>
    <cellStyle name="Input 113 2 2" xfId="1964"/>
    <cellStyle name="Input 113 2 3" xfId="1965"/>
    <cellStyle name="Input 113 2 4" xfId="1966"/>
    <cellStyle name="Input 113 2 5" xfId="1967"/>
    <cellStyle name="Input 113 3" xfId="1968"/>
    <cellStyle name="Input 113 4" xfId="1969"/>
    <cellStyle name="Input 114" xfId="1970"/>
    <cellStyle name="Input 114 2" xfId="1971"/>
    <cellStyle name="Input 114 2 2" xfId="1972"/>
    <cellStyle name="Input 114 2 3" xfId="1973"/>
    <cellStyle name="Input 114 2 4" xfId="1974"/>
    <cellStyle name="Input 114 2 5" xfId="1975"/>
    <cellStyle name="Input 114 3" xfId="1976"/>
    <cellStyle name="Input 114 4" xfId="1977"/>
    <cellStyle name="Input 115" xfId="1978"/>
    <cellStyle name="Input 115 2" xfId="1979"/>
    <cellStyle name="Input 115 2 2" xfId="1980"/>
    <cellStyle name="Input 115 2 3" xfId="1981"/>
    <cellStyle name="Input 115 2 4" xfId="1982"/>
    <cellStyle name="Input 115 2 5" xfId="1983"/>
    <cellStyle name="Input 115 3" xfId="1984"/>
    <cellStyle name="Input 115 4" xfId="1985"/>
    <cellStyle name="Input 116" xfId="1986"/>
    <cellStyle name="Input 116 2" xfId="1987"/>
    <cellStyle name="Input 116 2 2" xfId="1988"/>
    <cellStyle name="Input 116 2 3" xfId="1989"/>
    <cellStyle name="Input 116 2 4" xfId="1990"/>
    <cellStyle name="Input 116 2 5" xfId="1991"/>
    <cellStyle name="Input 116 3" xfId="1992"/>
    <cellStyle name="Input 116 4" xfId="1993"/>
    <cellStyle name="Input 117" xfId="1994"/>
    <cellStyle name="Input 117 2" xfId="1995"/>
    <cellStyle name="Input 117 2 2" xfId="1996"/>
    <cellStyle name="Input 117 2 3" xfId="1997"/>
    <cellStyle name="Input 117 2 4" xfId="1998"/>
    <cellStyle name="Input 117 2 5" xfId="1999"/>
    <cellStyle name="Input 117 3" xfId="2000"/>
    <cellStyle name="Input 117 4" xfId="2001"/>
    <cellStyle name="Input 118" xfId="2002"/>
    <cellStyle name="Input 118 2" xfId="2003"/>
    <cellStyle name="Input 118 2 2" xfId="2004"/>
    <cellStyle name="Input 118 2 3" xfId="2005"/>
    <cellStyle name="Input 118 2 4" xfId="2006"/>
    <cellStyle name="Input 118 2 5" xfId="2007"/>
    <cellStyle name="Input 118 3" xfId="2008"/>
    <cellStyle name="Input 118 4" xfId="2009"/>
    <cellStyle name="Input 119" xfId="2010"/>
    <cellStyle name="Input 119 2" xfId="2011"/>
    <cellStyle name="Input 119 2 2" xfId="2012"/>
    <cellStyle name="Input 119 2 3" xfId="2013"/>
    <cellStyle name="Input 119 2 4" xfId="2014"/>
    <cellStyle name="Input 119 2 5" xfId="2015"/>
    <cellStyle name="Input 119 3" xfId="2016"/>
    <cellStyle name="Input 119 4" xfId="2017"/>
    <cellStyle name="Input 12" xfId="2018"/>
    <cellStyle name="Input 12 2" xfId="2019"/>
    <cellStyle name="Input 12 2 2" xfId="2020"/>
    <cellStyle name="Input 12 2 3" xfId="2021"/>
    <cellStyle name="Input 12 2 4" xfId="2022"/>
    <cellStyle name="Input 12 2 5" xfId="2023"/>
    <cellStyle name="Input 12 3" xfId="2024"/>
    <cellStyle name="Input 12 4" xfId="2025"/>
    <cellStyle name="Input 120" xfId="2026"/>
    <cellStyle name="Input 120 2" xfId="2027"/>
    <cellStyle name="Input 120 2 2" xfId="2028"/>
    <cellStyle name="Input 120 2 3" xfId="2029"/>
    <cellStyle name="Input 120 2 4" xfId="2030"/>
    <cellStyle name="Input 120 2 5" xfId="2031"/>
    <cellStyle name="Input 120 3" xfId="2032"/>
    <cellStyle name="Input 120 4" xfId="2033"/>
    <cellStyle name="Input 121" xfId="2034"/>
    <cellStyle name="Input 121 2" xfId="2035"/>
    <cellStyle name="Input 121 2 2" xfId="2036"/>
    <cellStyle name="Input 121 2 3" xfId="2037"/>
    <cellStyle name="Input 121 2 4" xfId="2038"/>
    <cellStyle name="Input 121 2 5" xfId="2039"/>
    <cellStyle name="Input 121 3" xfId="2040"/>
    <cellStyle name="Input 121 4" xfId="2041"/>
    <cellStyle name="Input 122" xfId="2042"/>
    <cellStyle name="Input 122 2" xfId="2043"/>
    <cellStyle name="Input 122 2 2" xfId="2044"/>
    <cellStyle name="Input 122 2 3" xfId="2045"/>
    <cellStyle name="Input 122 2 4" xfId="2046"/>
    <cellStyle name="Input 122 2 5" xfId="2047"/>
    <cellStyle name="Input 122 3" xfId="2048"/>
    <cellStyle name="Input 122 4" xfId="2049"/>
    <cellStyle name="Input 123" xfId="2050"/>
    <cellStyle name="Input 123 2" xfId="2051"/>
    <cellStyle name="Input 123 2 2" xfId="2052"/>
    <cellStyle name="Input 123 2 3" xfId="2053"/>
    <cellStyle name="Input 123 2 4" xfId="2054"/>
    <cellStyle name="Input 123 2 5" xfId="2055"/>
    <cellStyle name="Input 123 3" xfId="2056"/>
    <cellStyle name="Input 123 4" xfId="2057"/>
    <cellStyle name="Input 124" xfId="2058"/>
    <cellStyle name="Input 124 2" xfId="2059"/>
    <cellStyle name="Input 124 2 2" xfId="2060"/>
    <cellStyle name="Input 124 2 3" xfId="2061"/>
    <cellStyle name="Input 124 2 4" xfId="2062"/>
    <cellStyle name="Input 124 2 5" xfId="2063"/>
    <cellStyle name="Input 124 3" xfId="2064"/>
    <cellStyle name="Input 124 4" xfId="2065"/>
    <cellStyle name="Input 125" xfId="2066"/>
    <cellStyle name="Input 125 2" xfId="2067"/>
    <cellStyle name="Input 125 2 2" xfId="2068"/>
    <cellStyle name="Input 125 2 3" xfId="2069"/>
    <cellStyle name="Input 125 2 4" xfId="2070"/>
    <cellStyle name="Input 125 2 5" xfId="2071"/>
    <cellStyle name="Input 125 3" xfId="2072"/>
    <cellStyle name="Input 125 4" xfId="2073"/>
    <cellStyle name="Input 126" xfId="2074"/>
    <cellStyle name="Input 126 2" xfId="2075"/>
    <cellStyle name="Input 126 2 2" xfId="2076"/>
    <cellStyle name="Input 126 2 3" xfId="2077"/>
    <cellStyle name="Input 126 2 4" xfId="2078"/>
    <cellStyle name="Input 126 2 5" xfId="2079"/>
    <cellStyle name="Input 126 3" xfId="2080"/>
    <cellStyle name="Input 126 4" xfId="2081"/>
    <cellStyle name="Input 127" xfId="2082"/>
    <cellStyle name="Input 127 2" xfId="2083"/>
    <cellStyle name="Input 127 2 2" xfId="2084"/>
    <cellStyle name="Input 127 2 3" xfId="2085"/>
    <cellStyle name="Input 127 2 4" xfId="2086"/>
    <cellStyle name="Input 127 2 5" xfId="2087"/>
    <cellStyle name="Input 127 3" xfId="2088"/>
    <cellStyle name="Input 127 4" xfId="2089"/>
    <cellStyle name="Input 128" xfId="2090"/>
    <cellStyle name="Input 128 2" xfId="2091"/>
    <cellStyle name="Input 128 2 2" xfId="2092"/>
    <cellStyle name="Input 128 2 3" xfId="2093"/>
    <cellStyle name="Input 128 2 4" xfId="2094"/>
    <cellStyle name="Input 128 2 5" xfId="2095"/>
    <cellStyle name="Input 128 3" xfId="2096"/>
    <cellStyle name="Input 128 4" xfId="2097"/>
    <cellStyle name="Input 129" xfId="2098"/>
    <cellStyle name="Input 129 2" xfId="2099"/>
    <cellStyle name="Input 129 2 2" xfId="2100"/>
    <cellStyle name="Input 129 2 3" xfId="2101"/>
    <cellStyle name="Input 129 2 4" xfId="2102"/>
    <cellStyle name="Input 129 2 5" xfId="2103"/>
    <cellStyle name="Input 129 3" xfId="2104"/>
    <cellStyle name="Input 129 4" xfId="2105"/>
    <cellStyle name="Input 13" xfId="2106"/>
    <cellStyle name="Input 13 2" xfId="2107"/>
    <cellStyle name="Input 13 2 2" xfId="2108"/>
    <cellStyle name="Input 13 2 3" xfId="2109"/>
    <cellStyle name="Input 13 2 4" xfId="2110"/>
    <cellStyle name="Input 13 2 5" xfId="2111"/>
    <cellStyle name="Input 13 3" xfId="2112"/>
    <cellStyle name="Input 13 4" xfId="2113"/>
    <cellStyle name="Input 130" xfId="2114"/>
    <cellStyle name="Input 130 2" xfId="2115"/>
    <cellStyle name="Input 130 2 2" xfId="2116"/>
    <cellStyle name="Input 130 2 3" xfId="2117"/>
    <cellStyle name="Input 130 2 4" xfId="2118"/>
    <cellStyle name="Input 130 2 5" xfId="2119"/>
    <cellStyle name="Input 130 3" xfId="2120"/>
    <cellStyle name="Input 130 4" xfId="2121"/>
    <cellStyle name="Input 131" xfId="2122"/>
    <cellStyle name="Input 131 2" xfId="2123"/>
    <cellStyle name="Input 131 2 2" xfId="2124"/>
    <cellStyle name="Input 131 2 3" xfId="2125"/>
    <cellStyle name="Input 131 2 4" xfId="2126"/>
    <cellStyle name="Input 131 2 5" xfId="2127"/>
    <cellStyle name="Input 131 3" xfId="2128"/>
    <cellStyle name="Input 131 4" xfId="2129"/>
    <cellStyle name="Input 132" xfId="2130"/>
    <cellStyle name="Input 132 2" xfId="2131"/>
    <cellStyle name="Input 132 2 2" xfId="2132"/>
    <cellStyle name="Input 132 2 3" xfId="2133"/>
    <cellStyle name="Input 132 2 4" xfId="2134"/>
    <cellStyle name="Input 132 2 5" xfId="2135"/>
    <cellStyle name="Input 132 3" xfId="2136"/>
    <cellStyle name="Input 132 4" xfId="2137"/>
    <cellStyle name="Input 133" xfId="2138"/>
    <cellStyle name="Input 133 2" xfId="2139"/>
    <cellStyle name="Input 133 2 2" xfId="2140"/>
    <cellStyle name="Input 133 2 3" xfId="2141"/>
    <cellStyle name="Input 133 2 4" xfId="2142"/>
    <cellStyle name="Input 133 2 5" xfId="2143"/>
    <cellStyle name="Input 133 3" xfId="2144"/>
    <cellStyle name="Input 133 4" xfId="2145"/>
    <cellStyle name="Input 134" xfId="2146"/>
    <cellStyle name="Input 134 2" xfId="2147"/>
    <cellStyle name="Input 134 2 2" xfId="2148"/>
    <cellStyle name="Input 134 2 3" xfId="2149"/>
    <cellStyle name="Input 134 2 4" xfId="2150"/>
    <cellStyle name="Input 134 2 5" xfId="2151"/>
    <cellStyle name="Input 134 3" xfId="2152"/>
    <cellStyle name="Input 134 4" xfId="2153"/>
    <cellStyle name="Input 135" xfId="2154"/>
    <cellStyle name="Input 135 2" xfId="2155"/>
    <cellStyle name="Input 135 2 2" xfId="2156"/>
    <cellStyle name="Input 135 2 3" xfId="2157"/>
    <cellStyle name="Input 135 2 4" xfId="2158"/>
    <cellStyle name="Input 135 2 5" xfId="2159"/>
    <cellStyle name="Input 135 3" xfId="2160"/>
    <cellStyle name="Input 135 4" xfId="2161"/>
    <cellStyle name="Input 136" xfId="2162"/>
    <cellStyle name="Input 136 2" xfId="2163"/>
    <cellStyle name="Input 136 2 2" xfId="2164"/>
    <cellStyle name="Input 136 2 3" xfId="2165"/>
    <cellStyle name="Input 136 2 4" xfId="2166"/>
    <cellStyle name="Input 136 2 5" xfId="2167"/>
    <cellStyle name="Input 136 3" xfId="2168"/>
    <cellStyle name="Input 136 4" xfId="2169"/>
    <cellStyle name="Input 137" xfId="2170"/>
    <cellStyle name="Input 137 2" xfId="2171"/>
    <cellStyle name="Input 137 2 2" xfId="2172"/>
    <cellStyle name="Input 137 2 3" xfId="2173"/>
    <cellStyle name="Input 137 2 4" xfId="2174"/>
    <cellStyle name="Input 137 2 5" xfId="2175"/>
    <cellStyle name="Input 137 3" xfId="2176"/>
    <cellStyle name="Input 137 4" xfId="2177"/>
    <cellStyle name="Input 138" xfId="2178"/>
    <cellStyle name="Input 138 2" xfId="2179"/>
    <cellStyle name="Input 138 2 2" xfId="2180"/>
    <cellStyle name="Input 138 2 3" xfId="2181"/>
    <cellStyle name="Input 138 2 4" xfId="2182"/>
    <cellStyle name="Input 138 2 5" xfId="2183"/>
    <cellStyle name="Input 138 3" xfId="2184"/>
    <cellStyle name="Input 138 4" xfId="2185"/>
    <cellStyle name="Input 139" xfId="2186"/>
    <cellStyle name="Input 139 2" xfId="2187"/>
    <cellStyle name="Input 139 2 2" xfId="2188"/>
    <cellStyle name="Input 139 2 3" xfId="2189"/>
    <cellStyle name="Input 139 2 4" xfId="2190"/>
    <cellStyle name="Input 139 2 5" xfId="2191"/>
    <cellStyle name="Input 139 3" xfId="2192"/>
    <cellStyle name="Input 139 4" xfId="2193"/>
    <cellStyle name="Input 14" xfId="2194"/>
    <cellStyle name="Input 14 2" xfId="2195"/>
    <cellStyle name="Input 14 2 2" xfId="2196"/>
    <cellStyle name="Input 14 2 3" xfId="2197"/>
    <cellStyle name="Input 14 2 4" xfId="2198"/>
    <cellStyle name="Input 14 2 5" xfId="2199"/>
    <cellStyle name="Input 14 3" xfId="2200"/>
    <cellStyle name="Input 14 4" xfId="2201"/>
    <cellStyle name="Input 140" xfId="2202"/>
    <cellStyle name="Input 140 2" xfId="2203"/>
    <cellStyle name="Input 140 2 2" xfId="2204"/>
    <cellStyle name="Input 140 2 3" xfId="2205"/>
    <cellStyle name="Input 140 2 4" xfId="2206"/>
    <cellStyle name="Input 140 2 5" xfId="2207"/>
    <cellStyle name="Input 140 3" xfId="2208"/>
    <cellStyle name="Input 140 4" xfId="2209"/>
    <cellStyle name="Input 141" xfId="2210"/>
    <cellStyle name="Input 141 2" xfId="2211"/>
    <cellStyle name="Input 141 2 2" xfId="2212"/>
    <cellStyle name="Input 141 2 3" xfId="2213"/>
    <cellStyle name="Input 141 2 4" xfId="2214"/>
    <cellStyle name="Input 141 2 5" xfId="2215"/>
    <cellStyle name="Input 141 3" xfId="2216"/>
    <cellStyle name="Input 141 4" xfId="2217"/>
    <cellStyle name="Input 142" xfId="2218"/>
    <cellStyle name="Input 142 2" xfId="2219"/>
    <cellStyle name="Input 142 2 2" xfId="2220"/>
    <cellStyle name="Input 142 2 3" xfId="2221"/>
    <cellStyle name="Input 142 2 4" xfId="2222"/>
    <cellStyle name="Input 142 2 5" xfId="2223"/>
    <cellStyle name="Input 142 3" xfId="2224"/>
    <cellStyle name="Input 142 4" xfId="2225"/>
    <cellStyle name="Input 143" xfId="2226"/>
    <cellStyle name="Input 143 2" xfId="2227"/>
    <cellStyle name="Input 143 2 2" xfId="2228"/>
    <cellStyle name="Input 143 2 3" xfId="2229"/>
    <cellStyle name="Input 143 2 4" xfId="2230"/>
    <cellStyle name="Input 143 2 5" xfId="2231"/>
    <cellStyle name="Input 143 3" xfId="2232"/>
    <cellStyle name="Input 143 4" xfId="2233"/>
    <cellStyle name="Input 144" xfId="2234"/>
    <cellStyle name="Input 144 2" xfId="2235"/>
    <cellStyle name="Input 144 2 2" xfId="2236"/>
    <cellStyle name="Input 144 2 3" xfId="2237"/>
    <cellStyle name="Input 144 2 4" xfId="2238"/>
    <cellStyle name="Input 144 2 5" xfId="2239"/>
    <cellStyle name="Input 144 3" xfId="2240"/>
    <cellStyle name="Input 144 4" xfId="2241"/>
    <cellStyle name="Input 145" xfId="2242"/>
    <cellStyle name="Input 145 2" xfId="2243"/>
    <cellStyle name="Input 145 2 2" xfId="2244"/>
    <cellStyle name="Input 145 2 3" xfId="2245"/>
    <cellStyle name="Input 145 2 4" xfId="2246"/>
    <cellStyle name="Input 145 2 5" xfId="2247"/>
    <cellStyle name="Input 145 3" xfId="2248"/>
    <cellStyle name="Input 145 4" xfId="2249"/>
    <cellStyle name="Input 146" xfId="2250"/>
    <cellStyle name="Input 146 2" xfId="2251"/>
    <cellStyle name="Input 146 2 2" xfId="2252"/>
    <cellStyle name="Input 146 2 3" xfId="2253"/>
    <cellStyle name="Input 146 2 4" xfId="2254"/>
    <cellStyle name="Input 146 2 5" xfId="2255"/>
    <cellStyle name="Input 146 3" xfId="2256"/>
    <cellStyle name="Input 146 4" xfId="2257"/>
    <cellStyle name="Input 147" xfId="2258"/>
    <cellStyle name="Input 147 2" xfId="2259"/>
    <cellStyle name="Input 147 2 2" xfId="2260"/>
    <cellStyle name="Input 147 2 3" xfId="2261"/>
    <cellStyle name="Input 147 2 4" xfId="2262"/>
    <cellStyle name="Input 147 2 5" xfId="2263"/>
    <cellStyle name="Input 147 3" xfId="2264"/>
    <cellStyle name="Input 147 4" xfId="2265"/>
    <cellStyle name="Input 148" xfId="2266"/>
    <cellStyle name="Input 148 2" xfId="2267"/>
    <cellStyle name="Input 148 2 2" xfId="2268"/>
    <cellStyle name="Input 148 2 3" xfId="2269"/>
    <cellStyle name="Input 148 2 4" xfId="2270"/>
    <cellStyle name="Input 148 2 5" xfId="2271"/>
    <cellStyle name="Input 148 3" xfId="2272"/>
    <cellStyle name="Input 148 4" xfId="2273"/>
    <cellStyle name="Input 149" xfId="2274"/>
    <cellStyle name="Input 149 2" xfId="2275"/>
    <cellStyle name="Input 149 2 2" xfId="2276"/>
    <cellStyle name="Input 149 2 3" xfId="2277"/>
    <cellStyle name="Input 149 2 4" xfId="2278"/>
    <cellStyle name="Input 149 2 5" xfId="2279"/>
    <cellStyle name="Input 149 3" xfId="2280"/>
    <cellStyle name="Input 149 4" xfId="2281"/>
    <cellStyle name="Input 15" xfId="2282"/>
    <cellStyle name="Input 15 2" xfId="2283"/>
    <cellStyle name="Input 15 2 2" xfId="2284"/>
    <cellStyle name="Input 15 2 3" xfId="2285"/>
    <cellStyle name="Input 15 2 4" xfId="2286"/>
    <cellStyle name="Input 15 2 5" xfId="2287"/>
    <cellStyle name="Input 15 3" xfId="2288"/>
    <cellStyle name="Input 15 4" xfId="2289"/>
    <cellStyle name="Input 150" xfId="2290"/>
    <cellStyle name="Input 150 2" xfId="2291"/>
    <cellStyle name="Input 150 2 2" xfId="2292"/>
    <cellStyle name="Input 150 2 3" xfId="2293"/>
    <cellStyle name="Input 150 2 4" xfId="2294"/>
    <cellStyle name="Input 150 2 5" xfId="2295"/>
    <cellStyle name="Input 150 3" xfId="2296"/>
    <cellStyle name="Input 150 4" xfId="2297"/>
    <cellStyle name="Input 151" xfId="2298"/>
    <cellStyle name="Input 151 2" xfId="2299"/>
    <cellStyle name="Input 151 2 2" xfId="2300"/>
    <cellStyle name="Input 151 2 3" xfId="2301"/>
    <cellStyle name="Input 151 2 4" xfId="2302"/>
    <cellStyle name="Input 151 2 5" xfId="2303"/>
    <cellStyle name="Input 151 3" xfId="2304"/>
    <cellStyle name="Input 151 4" xfId="2305"/>
    <cellStyle name="Input 152" xfId="2306"/>
    <cellStyle name="Input 152 2" xfId="2307"/>
    <cellStyle name="Input 152 2 2" xfId="2308"/>
    <cellStyle name="Input 152 2 3" xfId="2309"/>
    <cellStyle name="Input 152 2 4" xfId="2310"/>
    <cellStyle name="Input 152 2 5" xfId="2311"/>
    <cellStyle name="Input 152 3" xfId="2312"/>
    <cellStyle name="Input 152 4" xfId="2313"/>
    <cellStyle name="Input 153" xfId="2314"/>
    <cellStyle name="Input 153 2" xfId="2315"/>
    <cellStyle name="Input 153 2 2" xfId="2316"/>
    <cellStyle name="Input 153 2 3" xfId="2317"/>
    <cellStyle name="Input 153 2 4" xfId="2318"/>
    <cellStyle name="Input 153 2 5" xfId="2319"/>
    <cellStyle name="Input 153 3" xfId="2320"/>
    <cellStyle name="Input 153 4" xfId="2321"/>
    <cellStyle name="Input 154" xfId="2322"/>
    <cellStyle name="Input 154 2" xfId="2323"/>
    <cellStyle name="Input 154 2 2" xfId="2324"/>
    <cellStyle name="Input 154 2 3" xfId="2325"/>
    <cellStyle name="Input 154 2 4" xfId="2326"/>
    <cellStyle name="Input 154 2 5" xfId="2327"/>
    <cellStyle name="Input 154 3" xfId="2328"/>
    <cellStyle name="Input 154 4" xfId="2329"/>
    <cellStyle name="Input 155" xfId="2330"/>
    <cellStyle name="Input 155 2" xfId="2331"/>
    <cellStyle name="Input 155 2 2" xfId="2332"/>
    <cellStyle name="Input 155 2 3" xfId="2333"/>
    <cellStyle name="Input 155 2 4" xfId="2334"/>
    <cellStyle name="Input 155 2 5" xfId="2335"/>
    <cellStyle name="Input 155 3" xfId="2336"/>
    <cellStyle name="Input 155 4" xfId="2337"/>
    <cellStyle name="Input 156" xfId="2338"/>
    <cellStyle name="Input 156 2" xfId="2339"/>
    <cellStyle name="Input 156 2 2" xfId="2340"/>
    <cellStyle name="Input 156 2 3" xfId="2341"/>
    <cellStyle name="Input 156 2 4" xfId="2342"/>
    <cellStyle name="Input 156 2 5" xfId="2343"/>
    <cellStyle name="Input 156 3" xfId="2344"/>
    <cellStyle name="Input 156 4" xfId="2345"/>
    <cellStyle name="Input 157" xfId="2346"/>
    <cellStyle name="Input 157 2" xfId="2347"/>
    <cellStyle name="Input 157 2 2" xfId="2348"/>
    <cellStyle name="Input 157 2 3" xfId="2349"/>
    <cellStyle name="Input 157 2 4" xfId="2350"/>
    <cellStyle name="Input 157 2 5" xfId="2351"/>
    <cellStyle name="Input 157 3" xfId="2352"/>
    <cellStyle name="Input 157 4" xfId="2353"/>
    <cellStyle name="Input 158" xfId="2354"/>
    <cellStyle name="Input 158 2" xfId="2355"/>
    <cellStyle name="Input 158 2 2" xfId="2356"/>
    <cellStyle name="Input 158 2 3" xfId="2357"/>
    <cellStyle name="Input 158 2 4" xfId="2358"/>
    <cellStyle name="Input 158 2 5" xfId="2359"/>
    <cellStyle name="Input 158 3" xfId="2360"/>
    <cellStyle name="Input 158 4" xfId="2361"/>
    <cellStyle name="Input 159" xfId="2362"/>
    <cellStyle name="Input 159 2" xfId="2363"/>
    <cellStyle name="Input 159 2 2" xfId="2364"/>
    <cellStyle name="Input 159 2 3" xfId="2365"/>
    <cellStyle name="Input 159 2 4" xfId="2366"/>
    <cellStyle name="Input 159 2 5" xfId="2367"/>
    <cellStyle name="Input 159 3" xfId="2368"/>
    <cellStyle name="Input 159 4" xfId="2369"/>
    <cellStyle name="Input 16" xfId="2370"/>
    <cellStyle name="Input 16 2" xfId="2371"/>
    <cellStyle name="Input 16 2 2" xfId="2372"/>
    <cellStyle name="Input 16 2 3" xfId="2373"/>
    <cellStyle name="Input 16 2 4" xfId="2374"/>
    <cellStyle name="Input 16 2 5" xfId="2375"/>
    <cellStyle name="Input 16 3" xfId="2376"/>
    <cellStyle name="Input 16 4" xfId="2377"/>
    <cellStyle name="Input 160" xfId="2378"/>
    <cellStyle name="Input 160 2" xfId="2379"/>
    <cellStyle name="Input 160 2 2" xfId="2380"/>
    <cellStyle name="Input 160 2 3" xfId="2381"/>
    <cellStyle name="Input 160 2 4" xfId="2382"/>
    <cellStyle name="Input 160 2 5" xfId="2383"/>
    <cellStyle name="Input 160 3" xfId="2384"/>
    <cellStyle name="Input 160 4" xfId="2385"/>
    <cellStyle name="Input 161" xfId="2386"/>
    <cellStyle name="Input 161 2" xfId="2387"/>
    <cellStyle name="Input 161 2 2" xfId="2388"/>
    <cellStyle name="Input 161 2 3" xfId="2389"/>
    <cellStyle name="Input 161 2 4" xfId="2390"/>
    <cellStyle name="Input 161 2 5" xfId="2391"/>
    <cellStyle name="Input 161 3" xfId="2392"/>
    <cellStyle name="Input 161 4" xfId="2393"/>
    <cellStyle name="Input 162" xfId="2394"/>
    <cellStyle name="Input 162 2" xfId="2395"/>
    <cellStyle name="Input 162 2 2" xfId="2396"/>
    <cellStyle name="Input 162 2 3" xfId="2397"/>
    <cellStyle name="Input 162 2 4" xfId="2398"/>
    <cellStyle name="Input 162 2 5" xfId="2399"/>
    <cellStyle name="Input 162 3" xfId="2400"/>
    <cellStyle name="Input 162 4" xfId="2401"/>
    <cellStyle name="Input 163" xfId="2402"/>
    <cellStyle name="Input 163 2" xfId="2403"/>
    <cellStyle name="Input 163 2 2" xfId="2404"/>
    <cellStyle name="Input 163 2 3" xfId="2405"/>
    <cellStyle name="Input 163 2 4" xfId="2406"/>
    <cellStyle name="Input 163 2 5" xfId="2407"/>
    <cellStyle name="Input 163 3" xfId="2408"/>
    <cellStyle name="Input 163 4" xfId="2409"/>
    <cellStyle name="Input 164" xfId="2410"/>
    <cellStyle name="Input 164 2" xfId="2411"/>
    <cellStyle name="Input 164 2 2" xfId="2412"/>
    <cellStyle name="Input 164 2 3" xfId="2413"/>
    <cellStyle name="Input 164 2 4" xfId="2414"/>
    <cellStyle name="Input 164 2 5" xfId="2415"/>
    <cellStyle name="Input 164 3" xfId="2416"/>
    <cellStyle name="Input 164 4" xfId="2417"/>
    <cellStyle name="Input 165" xfId="2418"/>
    <cellStyle name="Input 165 2" xfId="2419"/>
    <cellStyle name="Input 165 2 2" xfId="2420"/>
    <cellStyle name="Input 165 2 3" xfId="2421"/>
    <cellStyle name="Input 165 2 4" xfId="2422"/>
    <cellStyle name="Input 165 2 5" xfId="2423"/>
    <cellStyle name="Input 165 3" xfId="2424"/>
    <cellStyle name="Input 165 4" xfId="2425"/>
    <cellStyle name="Input 166" xfId="2426"/>
    <cellStyle name="Input 166 2" xfId="2427"/>
    <cellStyle name="Input 166 2 2" xfId="2428"/>
    <cellStyle name="Input 166 2 3" xfId="2429"/>
    <cellStyle name="Input 166 2 4" xfId="2430"/>
    <cellStyle name="Input 166 2 5" xfId="2431"/>
    <cellStyle name="Input 166 3" xfId="2432"/>
    <cellStyle name="Input 166 4" xfId="2433"/>
    <cellStyle name="Input 167" xfId="2434"/>
    <cellStyle name="Input 167 2" xfId="2435"/>
    <cellStyle name="Input 167 2 2" xfId="2436"/>
    <cellStyle name="Input 167 2 3" xfId="2437"/>
    <cellStyle name="Input 167 2 4" xfId="2438"/>
    <cellStyle name="Input 167 2 5" xfId="2439"/>
    <cellStyle name="Input 167 3" xfId="2440"/>
    <cellStyle name="Input 167 4" xfId="2441"/>
    <cellStyle name="Input 168" xfId="2442"/>
    <cellStyle name="Input 168 2" xfId="2443"/>
    <cellStyle name="Input 168 2 2" xfId="2444"/>
    <cellStyle name="Input 168 2 3" xfId="2445"/>
    <cellStyle name="Input 168 2 4" xfId="2446"/>
    <cellStyle name="Input 168 2 5" xfId="2447"/>
    <cellStyle name="Input 168 3" xfId="2448"/>
    <cellStyle name="Input 168 4" xfId="2449"/>
    <cellStyle name="Input 169" xfId="2450"/>
    <cellStyle name="Input 169 2" xfId="2451"/>
    <cellStyle name="Input 169 2 2" xfId="2452"/>
    <cellStyle name="Input 169 2 3" xfId="2453"/>
    <cellStyle name="Input 169 2 4" xfId="2454"/>
    <cellStyle name="Input 169 2 5" xfId="2455"/>
    <cellStyle name="Input 169 3" xfId="2456"/>
    <cellStyle name="Input 169 4" xfId="2457"/>
    <cellStyle name="Input 17" xfId="2458"/>
    <cellStyle name="Input 17 2" xfId="2459"/>
    <cellStyle name="Input 17 2 2" xfId="2460"/>
    <cellStyle name="Input 17 2 3" xfId="2461"/>
    <cellStyle name="Input 17 2 4" xfId="2462"/>
    <cellStyle name="Input 17 2 5" xfId="2463"/>
    <cellStyle name="Input 17 3" xfId="2464"/>
    <cellStyle name="Input 17 4" xfId="2465"/>
    <cellStyle name="Input 170" xfId="2466"/>
    <cellStyle name="Input 170 2" xfId="2467"/>
    <cellStyle name="Input 170 2 2" xfId="2468"/>
    <cellStyle name="Input 170 2 3" xfId="2469"/>
    <cellStyle name="Input 170 2 4" xfId="2470"/>
    <cellStyle name="Input 170 2 5" xfId="2471"/>
    <cellStyle name="Input 170 3" xfId="2472"/>
    <cellStyle name="Input 170 4" xfId="2473"/>
    <cellStyle name="Input 171" xfId="2474"/>
    <cellStyle name="Input 171 2" xfId="2475"/>
    <cellStyle name="Input 171 2 2" xfId="2476"/>
    <cellStyle name="Input 171 2 3" xfId="2477"/>
    <cellStyle name="Input 171 2 4" xfId="2478"/>
    <cellStyle name="Input 171 2 5" xfId="2479"/>
    <cellStyle name="Input 171 3" xfId="2480"/>
    <cellStyle name="Input 171 4" xfId="2481"/>
    <cellStyle name="Input 172" xfId="2482"/>
    <cellStyle name="Input 172 2" xfId="2483"/>
    <cellStyle name="Input 172 2 2" xfId="2484"/>
    <cellStyle name="Input 172 2 3" xfId="2485"/>
    <cellStyle name="Input 172 2 4" xfId="2486"/>
    <cellStyle name="Input 172 2 5" xfId="2487"/>
    <cellStyle name="Input 172 3" xfId="2488"/>
    <cellStyle name="Input 172 4" xfId="2489"/>
    <cellStyle name="Input 173" xfId="2490"/>
    <cellStyle name="Input 173 2" xfId="2491"/>
    <cellStyle name="Input 173 2 2" xfId="2492"/>
    <cellStyle name="Input 173 2 3" xfId="2493"/>
    <cellStyle name="Input 173 2 4" xfId="2494"/>
    <cellStyle name="Input 173 2 5" xfId="2495"/>
    <cellStyle name="Input 173 3" xfId="2496"/>
    <cellStyle name="Input 173 4" xfId="2497"/>
    <cellStyle name="Input 174" xfId="2498"/>
    <cellStyle name="Input 174 2" xfId="2499"/>
    <cellStyle name="Input 174 2 2" xfId="2500"/>
    <cellStyle name="Input 174 2 3" xfId="2501"/>
    <cellStyle name="Input 174 2 4" xfId="2502"/>
    <cellStyle name="Input 174 2 5" xfId="2503"/>
    <cellStyle name="Input 174 3" xfId="2504"/>
    <cellStyle name="Input 174 4" xfId="2505"/>
    <cellStyle name="Input 175" xfId="2506"/>
    <cellStyle name="Input 175 2" xfId="2507"/>
    <cellStyle name="Input 175 2 2" xfId="2508"/>
    <cellStyle name="Input 175 2 3" xfId="2509"/>
    <cellStyle name="Input 175 2 4" xfId="2510"/>
    <cellStyle name="Input 175 2 5" xfId="2511"/>
    <cellStyle name="Input 175 3" xfId="2512"/>
    <cellStyle name="Input 175 4" xfId="2513"/>
    <cellStyle name="Input 176" xfId="2514"/>
    <cellStyle name="Input 176 2" xfId="2515"/>
    <cellStyle name="Input 176 2 2" xfId="2516"/>
    <cellStyle name="Input 176 2 3" xfId="2517"/>
    <cellStyle name="Input 176 2 4" xfId="2518"/>
    <cellStyle name="Input 176 2 5" xfId="2519"/>
    <cellStyle name="Input 176 3" xfId="2520"/>
    <cellStyle name="Input 176 4" xfId="2521"/>
    <cellStyle name="Input 177" xfId="2522"/>
    <cellStyle name="Input 177 2" xfId="2523"/>
    <cellStyle name="Input 177 2 2" xfId="2524"/>
    <cellStyle name="Input 177 2 3" xfId="2525"/>
    <cellStyle name="Input 177 2 4" xfId="2526"/>
    <cellStyle name="Input 177 2 5" xfId="2527"/>
    <cellStyle name="Input 177 3" xfId="2528"/>
    <cellStyle name="Input 177 4" xfId="2529"/>
    <cellStyle name="Input 178" xfId="2530"/>
    <cellStyle name="Input 178 2" xfId="2531"/>
    <cellStyle name="Input 178 2 2" xfId="2532"/>
    <cellStyle name="Input 178 2 3" xfId="2533"/>
    <cellStyle name="Input 178 2 4" xfId="2534"/>
    <cellStyle name="Input 178 2 5" xfId="2535"/>
    <cellStyle name="Input 178 3" xfId="2536"/>
    <cellStyle name="Input 178 4" xfId="2537"/>
    <cellStyle name="Input 179" xfId="2538"/>
    <cellStyle name="Input 179 2" xfId="2539"/>
    <cellStyle name="Input 179 2 2" xfId="2540"/>
    <cellStyle name="Input 179 2 3" xfId="2541"/>
    <cellStyle name="Input 179 2 4" xfId="2542"/>
    <cellStyle name="Input 179 2 5" xfId="2543"/>
    <cellStyle name="Input 179 3" xfId="2544"/>
    <cellStyle name="Input 179 4" xfId="2545"/>
    <cellStyle name="Input 18" xfId="2546"/>
    <cellStyle name="Input 18 2" xfId="2547"/>
    <cellStyle name="Input 18 2 2" xfId="2548"/>
    <cellStyle name="Input 18 2 3" xfId="2549"/>
    <cellStyle name="Input 18 2 4" xfId="2550"/>
    <cellStyle name="Input 18 2 5" xfId="2551"/>
    <cellStyle name="Input 18 3" xfId="2552"/>
    <cellStyle name="Input 18 4" xfId="2553"/>
    <cellStyle name="Input 180" xfId="2554"/>
    <cellStyle name="Input 180 2" xfId="2555"/>
    <cellStyle name="Input 180 2 2" xfId="2556"/>
    <cellStyle name="Input 180 2 3" xfId="2557"/>
    <cellStyle name="Input 180 2 4" xfId="2558"/>
    <cellStyle name="Input 180 2 5" xfId="2559"/>
    <cellStyle name="Input 180 3" xfId="2560"/>
    <cellStyle name="Input 180 4" xfId="2561"/>
    <cellStyle name="Input 181" xfId="2562"/>
    <cellStyle name="Input 181 2" xfId="2563"/>
    <cellStyle name="Input 181 2 2" xfId="2564"/>
    <cellStyle name="Input 181 2 3" xfId="2565"/>
    <cellStyle name="Input 181 2 4" xfId="2566"/>
    <cellStyle name="Input 181 2 5" xfId="2567"/>
    <cellStyle name="Input 181 3" xfId="2568"/>
    <cellStyle name="Input 181 4" xfId="2569"/>
    <cellStyle name="Input 182" xfId="2570"/>
    <cellStyle name="Input 182 2" xfId="2571"/>
    <cellStyle name="Input 182 2 2" xfId="2572"/>
    <cellStyle name="Input 182 2 3" xfId="2573"/>
    <cellStyle name="Input 182 2 4" xfId="2574"/>
    <cellStyle name="Input 182 2 5" xfId="2575"/>
    <cellStyle name="Input 182 3" xfId="2576"/>
    <cellStyle name="Input 182 4" xfId="2577"/>
    <cellStyle name="Input 183" xfId="2578"/>
    <cellStyle name="Input 183 2" xfId="2579"/>
    <cellStyle name="Input 183 2 2" xfId="2580"/>
    <cellStyle name="Input 183 2 3" xfId="2581"/>
    <cellStyle name="Input 183 2 4" xfId="2582"/>
    <cellStyle name="Input 183 2 5" xfId="2583"/>
    <cellStyle name="Input 183 3" xfId="2584"/>
    <cellStyle name="Input 183 4" xfId="2585"/>
    <cellStyle name="Input 184" xfId="2586"/>
    <cellStyle name="Input 184 2" xfId="2587"/>
    <cellStyle name="Input 184 2 2" xfId="2588"/>
    <cellStyle name="Input 184 2 3" xfId="2589"/>
    <cellStyle name="Input 184 2 4" xfId="2590"/>
    <cellStyle name="Input 184 2 5" xfId="2591"/>
    <cellStyle name="Input 184 3" xfId="2592"/>
    <cellStyle name="Input 184 4" xfId="2593"/>
    <cellStyle name="Input 185" xfId="2594"/>
    <cellStyle name="Input 185 2" xfId="2595"/>
    <cellStyle name="Input 185 2 2" xfId="2596"/>
    <cellStyle name="Input 185 2 3" xfId="2597"/>
    <cellStyle name="Input 185 2 4" xfId="2598"/>
    <cellStyle name="Input 185 2 5" xfId="2599"/>
    <cellStyle name="Input 185 3" xfId="2600"/>
    <cellStyle name="Input 185 4" xfId="2601"/>
    <cellStyle name="Input 186" xfId="2602"/>
    <cellStyle name="Input 186 2" xfId="2603"/>
    <cellStyle name="Input 186 2 2" xfId="2604"/>
    <cellStyle name="Input 186 2 3" xfId="2605"/>
    <cellStyle name="Input 186 2 4" xfId="2606"/>
    <cellStyle name="Input 186 2 5" xfId="2607"/>
    <cellStyle name="Input 186 3" xfId="2608"/>
    <cellStyle name="Input 186 4" xfId="2609"/>
    <cellStyle name="Input 187" xfId="2610"/>
    <cellStyle name="Input 187 2" xfId="2611"/>
    <cellStyle name="Input 187 2 2" xfId="2612"/>
    <cellStyle name="Input 187 2 3" xfId="2613"/>
    <cellStyle name="Input 187 2 4" xfId="2614"/>
    <cellStyle name="Input 187 2 5" xfId="2615"/>
    <cellStyle name="Input 187 3" xfId="2616"/>
    <cellStyle name="Input 187 4" xfId="2617"/>
    <cellStyle name="Input 188" xfId="2618"/>
    <cellStyle name="Input 188 2" xfId="2619"/>
    <cellStyle name="Input 188 2 2" xfId="2620"/>
    <cellStyle name="Input 188 2 3" xfId="2621"/>
    <cellStyle name="Input 188 2 4" xfId="2622"/>
    <cellStyle name="Input 188 2 5" xfId="2623"/>
    <cellStyle name="Input 188 3" xfId="2624"/>
    <cellStyle name="Input 188 4" xfId="2625"/>
    <cellStyle name="Input 189" xfId="2626"/>
    <cellStyle name="Input 189 2" xfId="2627"/>
    <cellStyle name="Input 189 2 2" xfId="2628"/>
    <cellStyle name="Input 189 2 3" xfId="2629"/>
    <cellStyle name="Input 189 2 4" xfId="2630"/>
    <cellStyle name="Input 189 2 5" xfId="2631"/>
    <cellStyle name="Input 189 3" xfId="2632"/>
    <cellStyle name="Input 189 4" xfId="2633"/>
    <cellStyle name="Input 19" xfId="2634"/>
    <cellStyle name="Input 19 2" xfId="2635"/>
    <cellStyle name="Input 19 2 2" xfId="2636"/>
    <cellStyle name="Input 19 2 3" xfId="2637"/>
    <cellStyle name="Input 19 2 4" xfId="2638"/>
    <cellStyle name="Input 19 2 5" xfId="2639"/>
    <cellStyle name="Input 19 3" xfId="2640"/>
    <cellStyle name="Input 19 4" xfId="2641"/>
    <cellStyle name="Input 190" xfId="2642"/>
    <cellStyle name="Input 190 2" xfId="2643"/>
    <cellStyle name="Input 190 2 2" xfId="2644"/>
    <cellStyle name="Input 190 2 3" xfId="2645"/>
    <cellStyle name="Input 190 2 4" xfId="2646"/>
    <cellStyle name="Input 190 2 5" xfId="2647"/>
    <cellStyle name="Input 190 3" xfId="2648"/>
    <cellStyle name="Input 190 4" xfId="2649"/>
    <cellStyle name="Input 191" xfId="2650"/>
    <cellStyle name="Input 191 2" xfId="2651"/>
    <cellStyle name="Input 191 2 2" xfId="2652"/>
    <cellStyle name="Input 191 2 3" xfId="2653"/>
    <cellStyle name="Input 191 2 4" xfId="2654"/>
    <cellStyle name="Input 191 2 5" xfId="2655"/>
    <cellStyle name="Input 191 3" xfId="2656"/>
    <cellStyle name="Input 191 4" xfId="2657"/>
    <cellStyle name="Input 192" xfId="2658"/>
    <cellStyle name="Input 192 2" xfId="2659"/>
    <cellStyle name="Input 192 2 2" xfId="2660"/>
    <cellStyle name="Input 192 2 3" xfId="2661"/>
    <cellStyle name="Input 192 2 4" xfId="2662"/>
    <cellStyle name="Input 192 2 5" xfId="2663"/>
    <cellStyle name="Input 192 3" xfId="2664"/>
    <cellStyle name="Input 192 4" xfId="2665"/>
    <cellStyle name="Input 193" xfId="2666"/>
    <cellStyle name="Input 193 2" xfId="2667"/>
    <cellStyle name="Input 193 2 2" xfId="2668"/>
    <cellStyle name="Input 193 2 3" xfId="2669"/>
    <cellStyle name="Input 193 2 4" xfId="2670"/>
    <cellStyle name="Input 193 2 5" xfId="2671"/>
    <cellStyle name="Input 193 3" xfId="2672"/>
    <cellStyle name="Input 193 4" xfId="2673"/>
    <cellStyle name="Input 194" xfId="2674"/>
    <cellStyle name="Input 194 2" xfId="2675"/>
    <cellStyle name="Input 194 2 2" xfId="2676"/>
    <cellStyle name="Input 194 2 3" xfId="2677"/>
    <cellStyle name="Input 194 2 4" xfId="2678"/>
    <cellStyle name="Input 194 2 5" xfId="2679"/>
    <cellStyle name="Input 194 3" xfId="2680"/>
    <cellStyle name="Input 194 4" xfId="2681"/>
    <cellStyle name="Input 195" xfId="2682"/>
    <cellStyle name="Input 195 2" xfId="2683"/>
    <cellStyle name="Input 195 2 2" xfId="2684"/>
    <cellStyle name="Input 195 2 3" xfId="2685"/>
    <cellStyle name="Input 195 2 4" xfId="2686"/>
    <cellStyle name="Input 195 2 5" xfId="2687"/>
    <cellStyle name="Input 195 3" xfId="2688"/>
    <cellStyle name="Input 195 4" xfId="2689"/>
    <cellStyle name="Input 196" xfId="2690"/>
    <cellStyle name="Input 196 2" xfId="2691"/>
    <cellStyle name="Input 196 2 2" xfId="2692"/>
    <cellStyle name="Input 196 2 3" xfId="2693"/>
    <cellStyle name="Input 196 2 4" xfId="2694"/>
    <cellStyle name="Input 196 2 5" xfId="2695"/>
    <cellStyle name="Input 196 3" xfId="2696"/>
    <cellStyle name="Input 196 4" xfId="2697"/>
    <cellStyle name="Input 197" xfId="2698"/>
    <cellStyle name="Input 197 2" xfId="2699"/>
    <cellStyle name="Input 197 2 2" xfId="2700"/>
    <cellStyle name="Input 197 2 3" xfId="2701"/>
    <cellStyle name="Input 197 2 4" xfId="2702"/>
    <cellStyle name="Input 197 2 5" xfId="2703"/>
    <cellStyle name="Input 197 3" xfId="2704"/>
    <cellStyle name="Input 197 4" xfId="2705"/>
    <cellStyle name="Input 198" xfId="2706"/>
    <cellStyle name="Input 198 2" xfId="2707"/>
    <cellStyle name="Input 198 2 2" xfId="2708"/>
    <cellStyle name="Input 198 2 3" xfId="2709"/>
    <cellStyle name="Input 198 2 4" xfId="2710"/>
    <cellStyle name="Input 198 2 5" xfId="2711"/>
    <cellStyle name="Input 198 3" xfId="2712"/>
    <cellStyle name="Input 198 4" xfId="2713"/>
    <cellStyle name="Input 199" xfId="2714"/>
    <cellStyle name="Input 199 2" xfId="2715"/>
    <cellStyle name="Input 199 2 2" xfId="2716"/>
    <cellStyle name="Input 199 2 3" xfId="2717"/>
    <cellStyle name="Input 199 2 4" xfId="2718"/>
    <cellStyle name="Input 199 2 5" xfId="2719"/>
    <cellStyle name="Input 199 3" xfId="2720"/>
    <cellStyle name="Input 199 4" xfId="2721"/>
    <cellStyle name="Input 2" xfId="2722"/>
    <cellStyle name="Input 2 2" xfId="2723"/>
    <cellStyle name="Input 2 2 2" xfId="2724"/>
    <cellStyle name="Input 2 2 2 2" xfId="2725"/>
    <cellStyle name="Input 2 2 2 2 2" xfId="2726"/>
    <cellStyle name="Input 2 2 2 3" xfId="2727"/>
    <cellStyle name="Input 2 2 3" xfId="2728"/>
    <cellStyle name="Input 2 2 3 2" xfId="2729"/>
    <cellStyle name="Input 2 2 3 2 2" xfId="2730"/>
    <cellStyle name="Input 2 2 3 3" xfId="2731"/>
    <cellStyle name="Input 2 2 4" xfId="2732"/>
    <cellStyle name="Input 2 2 4 2" xfId="2733"/>
    <cellStyle name="Input 2 2 5" xfId="2734"/>
    <cellStyle name="Input 2 3" xfId="2735"/>
    <cellStyle name="Input 2 3 2" xfId="2736"/>
    <cellStyle name="Input 2 3 2 2" xfId="2737"/>
    <cellStyle name="Input 2 3 2 2 2" xfId="2738"/>
    <cellStyle name="Input 2 3 2 3" xfId="2739"/>
    <cellStyle name="Input 2 3 3" xfId="2740"/>
    <cellStyle name="Input 2 3 3 2" xfId="2741"/>
    <cellStyle name="Input 2 3 3 2 2" xfId="2742"/>
    <cellStyle name="Input 2 3 3 3" xfId="2743"/>
    <cellStyle name="Input 2 3 4" xfId="2744"/>
    <cellStyle name="Input 2 3 4 2" xfId="2745"/>
    <cellStyle name="Input 2 3 5" xfId="2746"/>
    <cellStyle name="Input 2 4" xfId="2747"/>
    <cellStyle name="Input 2 4 2" xfId="2748"/>
    <cellStyle name="Input 2 4 2 2" xfId="2749"/>
    <cellStyle name="Input 2 4 2 2 2" xfId="2750"/>
    <cellStyle name="Input 2 4 2 3" xfId="2751"/>
    <cellStyle name="Input 2 4 3" xfId="2752"/>
    <cellStyle name="Input 2 4 3 2" xfId="2753"/>
    <cellStyle name="Input 2 4 3 2 2" xfId="2754"/>
    <cellStyle name="Input 2 4 3 3" xfId="2755"/>
    <cellStyle name="Input 2 4 4" xfId="2756"/>
    <cellStyle name="Input 2 4 4 2" xfId="2757"/>
    <cellStyle name="Input 2 4 5" xfId="2758"/>
    <cellStyle name="Input 2 5" xfId="2759"/>
    <cellStyle name="Input 2 5 2" xfId="2760"/>
    <cellStyle name="Input 2 5 2 2" xfId="2761"/>
    <cellStyle name="Input 2 5 2 2 2" xfId="2762"/>
    <cellStyle name="Input 2 5 2 3" xfId="2763"/>
    <cellStyle name="Input 2 5 3" xfId="2764"/>
    <cellStyle name="Input 2 5 3 2" xfId="2765"/>
    <cellStyle name="Input 2 5 3 2 2" xfId="2766"/>
    <cellStyle name="Input 2 5 3 3" xfId="2767"/>
    <cellStyle name="Input 2 5 4" xfId="2768"/>
    <cellStyle name="Input 2 5 4 2" xfId="2769"/>
    <cellStyle name="Input 2 5 5" xfId="2770"/>
    <cellStyle name="Input 2 6" xfId="2771"/>
    <cellStyle name="Input 2 6 2" xfId="2772"/>
    <cellStyle name="Input 2 7" xfId="2773"/>
    <cellStyle name="Input 20" xfId="2774"/>
    <cellStyle name="Input 20 2" xfId="2775"/>
    <cellStyle name="Input 20 2 2" xfId="2776"/>
    <cellStyle name="Input 20 2 3" xfId="2777"/>
    <cellStyle name="Input 20 2 4" xfId="2778"/>
    <cellStyle name="Input 20 2 5" xfId="2779"/>
    <cellStyle name="Input 20 3" xfId="2780"/>
    <cellStyle name="Input 20 4" xfId="2781"/>
    <cellStyle name="Input 200" xfId="2782"/>
    <cellStyle name="Input 200 2" xfId="2783"/>
    <cellStyle name="Input 200 2 2" xfId="2784"/>
    <cellStyle name="Input 200 2 3" xfId="2785"/>
    <cellStyle name="Input 200 2 4" xfId="2786"/>
    <cellStyle name="Input 200 2 5" xfId="2787"/>
    <cellStyle name="Input 200 3" xfId="2788"/>
    <cellStyle name="Input 200 4" xfId="2789"/>
    <cellStyle name="Input 201" xfId="2790"/>
    <cellStyle name="Input 202" xfId="2791"/>
    <cellStyle name="Input 203" xfId="2792"/>
    <cellStyle name="Input 204" xfId="2793"/>
    <cellStyle name="Input 205" xfId="2794"/>
    <cellStyle name="Input 205 2" xfId="2795"/>
    <cellStyle name="Input 205 2 2" xfId="2796"/>
    <cellStyle name="Input 205 2 3" xfId="2797"/>
    <cellStyle name="Input 205 2 4" xfId="2798"/>
    <cellStyle name="Input 205 2 5" xfId="2799"/>
    <cellStyle name="Input 205 3" xfId="2800"/>
    <cellStyle name="Input 205 4" xfId="2801"/>
    <cellStyle name="Input 206" xfId="2802"/>
    <cellStyle name="Input 206 2" xfId="2803"/>
    <cellStyle name="Input 206 2 2" xfId="2804"/>
    <cellStyle name="Input 206 2 3" xfId="2805"/>
    <cellStyle name="Input 206 2 4" xfId="2806"/>
    <cellStyle name="Input 206 2 5" xfId="2807"/>
    <cellStyle name="Input 206 3" xfId="2808"/>
    <cellStyle name="Input 206 4" xfId="2809"/>
    <cellStyle name="Input 207" xfId="2810"/>
    <cellStyle name="Input 207 2" xfId="2811"/>
    <cellStyle name="Input 207 2 2" xfId="2812"/>
    <cellStyle name="Input 207 2 3" xfId="2813"/>
    <cellStyle name="Input 207 2 4" xfId="2814"/>
    <cellStyle name="Input 207 2 5" xfId="2815"/>
    <cellStyle name="Input 207 3" xfId="2816"/>
    <cellStyle name="Input 207 4" xfId="2817"/>
    <cellStyle name="Input 208" xfId="2818"/>
    <cellStyle name="Input 208 2" xfId="2819"/>
    <cellStyle name="Input 208 2 2" xfId="2820"/>
    <cellStyle name="Input 208 2 3" xfId="2821"/>
    <cellStyle name="Input 208 2 4" xfId="2822"/>
    <cellStyle name="Input 208 2 5" xfId="2823"/>
    <cellStyle name="Input 208 3" xfId="2824"/>
    <cellStyle name="Input 208 4" xfId="2825"/>
    <cellStyle name="Input 209" xfId="2826"/>
    <cellStyle name="Input 209 2" xfId="2827"/>
    <cellStyle name="Input 209 2 2" xfId="2828"/>
    <cellStyle name="Input 209 2 3" xfId="2829"/>
    <cellStyle name="Input 209 2 4" xfId="2830"/>
    <cellStyle name="Input 209 2 5" xfId="2831"/>
    <cellStyle name="Input 209 3" xfId="2832"/>
    <cellStyle name="Input 209 4" xfId="2833"/>
    <cellStyle name="Input 21" xfId="2834"/>
    <cellStyle name="Input 21 2" xfId="2835"/>
    <cellStyle name="Input 21 2 2" xfId="2836"/>
    <cellStyle name="Input 21 2 3" xfId="2837"/>
    <cellStyle name="Input 21 2 4" xfId="2838"/>
    <cellStyle name="Input 21 2 5" xfId="2839"/>
    <cellStyle name="Input 21 3" xfId="2840"/>
    <cellStyle name="Input 21 4" xfId="2841"/>
    <cellStyle name="Input 210" xfId="2842"/>
    <cellStyle name="Input 210 2" xfId="2843"/>
    <cellStyle name="Input 210 2 2" xfId="2844"/>
    <cellStyle name="Input 210 2 3" xfId="2845"/>
    <cellStyle name="Input 210 2 4" xfId="2846"/>
    <cellStyle name="Input 210 2 5" xfId="2847"/>
    <cellStyle name="Input 210 3" xfId="2848"/>
    <cellStyle name="Input 210 4" xfId="2849"/>
    <cellStyle name="Input 211" xfId="2850"/>
    <cellStyle name="Input 211 2" xfId="2851"/>
    <cellStyle name="Input 211 2 2" xfId="2852"/>
    <cellStyle name="Input 211 2 3" xfId="2853"/>
    <cellStyle name="Input 211 2 4" xfId="2854"/>
    <cellStyle name="Input 211 2 5" xfId="2855"/>
    <cellStyle name="Input 211 3" xfId="2856"/>
    <cellStyle name="Input 211 4" xfId="2857"/>
    <cellStyle name="Input 212" xfId="2858"/>
    <cellStyle name="Input 212 2" xfId="2859"/>
    <cellStyle name="Input 212 2 2" xfId="2860"/>
    <cellStyle name="Input 212 2 3" xfId="2861"/>
    <cellStyle name="Input 212 2 4" xfId="2862"/>
    <cellStyle name="Input 212 2 5" xfId="2863"/>
    <cellStyle name="Input 212 3" xfId="2864"/>
    <cellStyle name="Input 212 4" xfId="2865"/>
    <cellStyle name="Input 213" xfId="2866"/>
    <cellStyle name="Input 213 2" xfId="2867"/>
    <cellStyle name="Input 213 2 2" xfId="2868"/>
    <cellStyle name="Input 213 2 3" xfId="2869"/>
    <cellStyle name="Input 213 2 4" xfId="2870"/>
    <cellStyle name="Input 213 2 5" xfId="2871"/>
    <cellStyle name="Input 213 3" xfId="2872"/>
    <cellStyle name="Input 213 4" xfId="2873"/>
    <cellStyle name="Input 214" xfId="2874"/>
    <cellStyle name="Input 214 2" xfId="2875"/>
    <cellStyle name="Input 214 2 2" xfId="2876"/>
    <cellStyle name="Input 214 2 3" xfId="2877"/>
    <cellStyle name="Input 214 2 4" xfId="2878"/>
    <cellStyle name="Input 214 2 5" xfId="2879"/>
    <cellStyle name="Input 214 3" xfId="2880"/>
    <cellStyle name="Input 214 4" xfId="2881"/>
    <cellStyle name="Input 215" xfId="2882"/>
    <cellStyle name="Input 215 2" xfId="2883"/>
    <cellStyle name="Input 215 2 2" xfId="2884"/>
    <cellStyle name="Input 215 2 3" xfId="2885"/>
    <cellStyle name="Input 215 2 4" xfId="2886"/>
    <cellStyle name="Input 215 2 5" xfId="2887"/>
    <cellStyle name="Input 215 3" xfId="2888"/>
    <cellStyle name="Input 215 4" xfId="2889"/>
    <cellStyle name="Input 216" xfId="2890"/>
    <cellStyle name="Input 216 2" xfId="2891"/>
    <cellStyle name="Input 216 2 2" xfId="2892"/>
    <cellStyle name="Input 216 2 3" xfId="2893"/>
    <cellStyle name="Input 216 2 4" xfId="2894"/>
    <cellStyle name="Input 216 2 5" xfId="2895"/>
    <cellStyle name="Input 216 3" xfId="2896"/>
    <cellStyle name="Input 216 4" xfId="2897"/>
    <cellStyle name="Input 217" xfId="2898"/>
    <cellStyle name="Input 217 2" xfId="2899"/>
    <cellStyle name="Input 217 2 2" xfId="2900"/>
    <cellStyle name="Input 217 2 3" xfId="2901"/>
    <cellStyle name="Input 217 2 4" xfId="2902"/>
    <cellStyle name="Input 217 2 5" xfId="2903"/>
    <cellStyle name="Input 217 3" xfId="2904"/>
    <cellStyle name="Input 217 4" xfId="2905"/>
    <cellStyle name="Input 218" xfId="2906"/>
    <cellStyle name="Input 218 2" xfId="2907"/>
    <cellStyle name="Input 218 2 2" xfId="2908"/>
    <cellStyle name="Input 218 2 3" xfId="2909"/>
    <cellStyle name="Input 218 2 4" xfId="2910"/>
    <cellStyle name="Input 218 2 5" xfId="2911"/>
    <cellStyle name="Input 218 3" xfId="2912"/>
    <cellStyle name="Input 218 4" xfId="2913"/>
    <cellStyle name="Input 219" xfId="2914"/>
    <cellStyle name="Input 219 2" xfId="2915"/>
    <cellStyle name="Input 219 2 2" xfId="2916"/>
    <cellStyle name="Input 219 2 3" xfId="2917"/>
    <cellStyle name="Input 219 2 4" xfId="2918"/>
    <cellStyle name="Input 219 2 5" xfId="2919"/>
    <cellStyle name="Input 219 3" xfId="2920"/>
    <cellStyle name="Input 219 4" xfId="2921"/>
    <cellStyle name="Input 22" xfId="2922"/>
    <cellStyle name="Input 22 2" xfId="2923"/>
    <cellStyle name="Input 22 2 2" xfId="2924"/>
    <cellStyle name="Input 22 2 3" xfId="2925"/>
    <cellStyle name="Input 22 2 4" xfId="2926"/>
    <cellStyle name="Input 22 2 5" xfId="2927"/>
    <cellStyle name="Input 22 3" xfId="2928"/>
    <cellStyle name="Input 22 4" xfId="2929"/>
    <cellStyle name="Input 220" xfId="2930"/>
    <cellStyle name="Input 220 2" xfId="2931"/>
    <cellStyle name="Input 220 2 2" xfId="2932"/>
    <cellStyle name="Input 220 2 3" xfId="2933"/>
    <cellStyle name="Input 220 2 4" xfId="2934"/>
    <cellStyle name="Input 220 2 5" xfId="2935"/>
    <cellStyle name="Input 220 3" xfId="2936"/>
    <cellStyle name="Input 220 4" xfId="2937"/>
    <cellStyle name="Input 221" xfId="2938"/>
    <cellStyle name="Input 222" xfId="2939"/>
    <cellStyle name="Input 223" xfId="2940"/>
    <cellStyle name="Input 223 2" xfId="2941"/>
    <cellStyle name="Input 223 2 2" xfId="2942"/>
    <cellStyle name="Input 223 2 3" xfId="2943"/>
    <cellStyle name="Input 223 2 4" xfId="2944"/>
    <cellStyle name="Input 223 2 5" xfId="2945"/>
    <cellStyle name="Input 223 3" xfId="2946"/>
    <cellStyle name="Input 223 4" xfId="2947"/>
    <cellStyle name="Input 224" xfId="2948"/>
    <cellStyle name="Input 224 2" xfId="2949"/>
    <cellStyle name="Input 224 2 2" xfId="2950"/>
    <cellStyle name="Input 224 2 3" xfId="2951"/>
    <cellStyle name="Input 224 2 4" xfId="2952"/>
    <cellStyle name="Input 224 2 5" xfId="2953"/>
    <cellStyle name="Input 224 3" xfId="2954"/>
    <cellStyle name="Input 224 4" xfId="2955"/>
    <cellStyle name="Input 225" xfId="2956"/>
    <cellStyle name="Input 225 2" xfId="2957"/>
    <cellStyle name="Input 225 2 2" xfId="2958"/>
    <cellStyle name="Input 225 2 3" xfId="2959"/>
    <cellStyle name="Input 225 2 4" xfId="2960"/>
    <cellStyle name="Input 225 2 5" xfId="2961"/>
    <cellStyle name="Input 225 3" xfId="2962"/>
    <cellStyle name="Input 225 4" xfId="2963"/>
    <cellStyle name="Input 226" xfId="2964"/>
    <cellStyle name="Input 226 2" xfId="2965"/>
    <cellStyle name="Input 226 2 2" xfId="2966"/>
    <cellStyle name="Input 226 3" xfId="2967"/>
    <cellStyle name="Input 226 3 2" xfId="2968"/>
    <cellStyle name="Input 226 4" xfId="2969"/>
    <cellStyle name="Input 226 4 2" xfId="2970"/>
    <cellStyle name="Input 226 5" xfId="2971"/>
    <cellStyle name="Input 226 5 2" xfId="2972"/>
    <cellStyle name="Input 226 6" xfId="2973"/>
    <cellStyle name="Input 227" xfId="2974"/>
    <cellStyle name="Input 227 2" xfId="2975"/>
    <cellStyle name="Input 227 2 2" xfId="2976"/>
    <cellStyle name="Input 227 3" xfId="2977"/>
    <cellStyle name="Input 227 3 2" xfId="2978"/>
    <cellStyle name="Input 227 4" xfId="2979"/>
    <cellStyle name="Input 227 4 2" xfId="2980"/>
    <cellStyle name="Input 227 5" xfId="2981"/>
    <cellStyle name="Input 227 5 2" xfId="2982"/>
    <cellStyle name="Input 227 6" xfId="2983"/>
    <cellStyle name="Input 228" xfId="2984"/>
    <cellStyle name="Input 228 2" xfId="2985"/>
    <cellStyle name="Input 229" xfId="2986"/>
    <cellStyle name="Input 229 2" xfId="2987"/>
    <cellStyle name="Input 23" xfId="2988"/>
    <cellStyle name="Input 23 2" xfId="2989"/>
    <cellStyle name="Input 23 2 2" xfId="2990"/>
    <cellStyle name="Input 23 2 3" xfId="2991"/>
    <cellStyle name="Input 23 2 4" xfId="2992"/>
    <cellStyle name="Input 23 2 5" xfId="2993"/>
    <cellStyle name="Input 23 3" xfId="2994"/>
    <cellStyle name="Input 23 4" xfId="2995"/>
    <cellStyle name="Input 230" xfId="2996"/>
    <cellStyle name="Input 230 2" xfId="2997"/>
    <cellStyle name="Input 231" xfId="2998"/>
    <cellStyle name="Input 231 2" xfId="2999"/>
    <cellStyle name="Input 232" xfId="3000"/>
    <cellStyle name="Input 233" xfId="3001"/>
    <cellStyle name="Input 234" xfId="3002"/>
    <cellStyle name="Input 235" xfId="3003"/>
    <cellStyle name="Input 236" xfId="3004"/>
    <cellStyle name="Input 237" xfId="3005"/>
    <cellStyle name="Input 238" xfId="3006"/>
    <cellStyle name="Input 239" xfId="3007"/>
    <cellStyle name="Input 24" xfId="3008"/>
    <cellStyle name="Input 24 2" xfId="3009"/>
    <cellStyle name="Input 24 2 2" xfId="3010"/>
    <cellStyle name="Input 24 2 3" xfId="3011"/>
    <cellStyle name="Input 24 2 4" xfId="3012"/>
    <cellStyle name="Input 24 2 5" xfId="3013"/>
    <cellStyle name="Input 24 3" xfId="3014"/>
    <cellStyle name="Input 24 4" xfId="3015"/>
    <cellStyle name="Input 25" xfId="3016"/>
    <cellStyle name="Input 25 2" xfId="3017"/>
    <cellStyle name="Input 25 2 2" xfId="3018"/>
    <cellStyle name="Input 25 2 3" xfId="3019"/>
    <cellStyle name="Input 25 2 4" xfId="3020"/>
    <cellStyle name="Input 25 2 5" xfId="3021"/>
    <cellStyle name="Input 25 3" xfId="3022"/>
    <cellStyle name="Input 25 4" xfId="3023"/>
    <cellStyle name="Input 26" xfId="3024"/>
    <cellStyle name="Input 26 2" xfId="3025"/>
    <cellStyle name="Input 26 2 2" xfId="3026"/>
    <cellStyle name="Input 26 2 3" xfId="3027"/>
    <cellStyle name="Input 26 2 4" xfId="3028"/>
    <cellStyle name="Input 26 2 5" xfId="3029"/>
    <cellStyle name="Input 26 3" xfId="3030"/>
    <cellStyle name="Input 26 4" xfId="3031"/>
    <cellStyle name="Input 27" xfId="3032"/>
    <cellStyle name="Input 27 2" xfId="3033"/>
    <cellStyle name="Input 27 2 2" xfId="3034"/>
    <cellStyle name="Input 27 2 3" xfId="3035"/>
    <cellStyle name="Input 27 2 4" xfId="3036"/>
    <cellStyle name="Input 27 2 5" xfId="3037"/>
    <cellStyle name="Input 27 3" xfId="3038"/>
    <cellStyle name="Input 27 4" xfId="3039"/>
    <cellStyle name="Input 28" xfId="3040"/>
    <cellStyle name="Input 28 2" xfId="3041"/>
    <cellStyle name="Input 28 2 2" xfId="3042"/>
    <cellStyle name="Input 28 2 3" xfId="3043"/>
    <cellStyle name="Input 28 2 4" xfId="3044"/>
    <cellStyle name="Input 28 2 5" xfId="3045"/>
    <cellStyle name="Input 28 3" xfId="3046"/>
    <cellStyle name="Input 28 4" xfId="3047"/>
    <cellStyle name="Input 29" xfId="3048"/>
    <cellStyle name="Input 29 2" xfId="3049"/>
    <cellStyle name="Input 29 2 2" xfId="3050"/>
    <cellStyle name="Input 29 2 3" xfId="3051"/>
    <cellStyle name="Input 29 2 4" xfId="3052"/>
    <cellStyle name="Input 29 2 5" xfId="3053"/>
    <cellStyle name="Input 29 3" xfId="3054"/>
    <cellStyle name="Input 29 4" xfId="3055"/>
    <cellStyle name="Input 3" xfId="3056"/>
    <cellStyle name="Input 3 2" xfId="3057"/>
    <cellStyle name="Input 3 2 2" xfId="3058"/>
    <cellStyle name="Input 3 2 3" xfId="3059"/>
    <cellStyle name="Input 3 2 4" xfId="3060"/>
    <cellStyle name="Input 3 2 5" xfId="3061"/>
    <cellStyle name="Input 3 3" xfId="3062"/>
    <cellStyle name="Input 3 4" xfId="3063"/>
    <cellStyle name="Input 30" xfId="3064"/>
    <cellStyle name="Input 30 2" xfId="3065"/>
    <cellStyle name="Input 30 2 2" xfId="3066"/>
    <cellStyle name="Input 30 2 3" xfId="3067"/>
    <cellStyle name="Input 30 2 4" xfId="3068"/>
    <cellStyle name="Input 30 2 5" xfId="3069"/>
    <cellStyle name="Input 30 3" xfId="3070"/>
    <cellStyle name="Input 30 4" xfId="3071"/>
    <cellStyle name="Input 31" xfId="3072"/>
    <cellStyle name="Input 31 2" xfId="3073"/>
    <cellStyle name="Input 31 2 2" xfId="3074"/>
    <cellStyle name="Input 31 2 3" xfId="3075"/>
    <cellStyle name="Input 31 2 4" xfId="3076"/>
    <cellStyle name="Input 31 2 5" xfId="3077"/>
    <cellStyle name="Input 31 3" xfId="3078"/>
    <cellStyle name="Input 31 4" xfId="3079"/>
    <cellStyle name="Input 32" xfId="3080"/>
    <cellStyle name="Input 32 2" xfId="3081"/>
    <cellStyle name="Input 32 2 2" xfId="3082"/>
    <cellStyle name="Input 32 2 3" xfId="3083"/>
    <cellStyle name="Input 32 2 4" xfId="3084"/>
    <cellStyle name="Input 32 2 5" xfId="3085"/>
    <cellStyle name="Input 32 3" xfId="3086"/>
    <cellStyle name="Input 32 4" xfId="3087"/>
    <cellStyle name="Input 33" xfId="3088"/>
    <cellStyle name="Input 33 2" xfId="3089"/>
    <cellStyle name="Input 33 2 2" xfId="3090"/>
    <cellStyle name="Input 33 2 3" xfId="3091"/>
    <cellStyle name="Input 33 2 4" xfId="3092"/>
    <cellStyle name="Input 33 2 5" xfId="3093"/>
    <cellStyle name="Input 33 3" xfId="3094"/>
    <cellStyle name="Input 33 4" xfId="3095"/>
    <cellStyle name="Input 34" xfId="3096"/>
    <cellStyle name="Input 34 2" xfId="3097"/>
    <cellStyle name="Input 34 2 2" xfId="3098"/>
    <cellStyle name="Input 34 2 3" xfId="3099"/>
    <cellStyle name="Input 34 2 4" xfId="3100"/>
    <cellStyle name="Input 34 2 5" xfId="3101"/>
    <cellStyle name="Input 34 3" xfId="3102"/>
    <cellStyle name="Input 34 4" xfId="3103"/>
    <cellStyle name="Input 35" xfId="3104"/>
    <cellStyle name="Input 35 2" xfId="3105"/>
    <cellStyle name="Input 35 2 2" xfId="3106"/>
    <cellStyle name="Input 35 2 3" xfId="3107"/>
    <cellStyle name="Input 35 2 4" xfId="3108"/>
    <cellStyle name="Input 35 2 5" xfId="3109"/>
    <cellStyle name="Input 35 3" xfId="3110"/>
    <cellStyle name="Input 35 4" xfId="3111"/>
    <cellStyle name="Input 36" xfId="3112"/>
    <cellStyle name="Input 36 2" xfId="3113"/>
    <cellStyle name="Input 36 2 2" xfId="3114"/>
    <cellStyle name="Input 36 2 3" xfId="3115"/>
    <cellStyle name="Input 36 2 4" xfId="3116"/>
    <cellStyle name="Input 36 2 5" xfId="3117"/>
    <cellStyle name="Input 36 3" xfId="3118"/>
    <cellStyle name="Input 36 4" xfId="3119"/>
    <cellStyle name="Input 37" xfId="3120"/>
    <cellStyle name="Input 37 2" xfId="3121"/>
    <cellStyle name="Input 37 2 2" xfId="3122"/>
    <cellStyle name="Input 37 2 3" xfId="3123"/>
    <cellStyle name="Input 37 2 4" xfId="3124"/>
    <cellStyle name="Input 37 2 5" xfId="3125"/>
    <cellStyle name="Input 37 3" xfId="3126"/>
    <cellStyle name="Input 37 4" xfId="3127"/>
    <cellStyle name="Input 38" xfId="3128"/>
    <cellStyle name="Input 38 2" xfId="3129"/>
    <cellStyle name="Input 38 2 2" xfId="3130"/>
    <cellStyle name="Input 38 2 3" xfId="3131"/>
    <cellStyle name="Input 38 2 4" xfId="3132"/>
    <cellStyle name="Input 38 2 5" xfId="3133"/>
    <cellStyle name="Input 38 3" xfId="3134"/>
    <cellStyle name="Input 38 4" xfId="3135"/>
    <cellStyle name="Input 39" xfId="3136"/>
    <cellStyle name="Input 39 2" xfId="3137"/>
    <cellStyle name="Input 39 2 2" xfId="3138"/>
    <cellStyle name="Input 39 2 3" xfId="3139"/>
    <cellStyle name="Input 39 2 4" xfId="3140"/>
    <cellStyle name="Input 39 2 5" xfId="3141"/>
    <cellStyle name="Input 39 3" xfId="3142"/>
    <cellStyle name="Input 39 4" xfId="3143"/>
    <cellStyle name="Input 4" xfId="3144"/>
    <cellStyle name="Input 4 2" xfId="3145"/>
    <cellStyle name="Input 4 2 2" xfId="3146"/>
    <cellStyle name="Input 4 2 3" xfId="3147"/>
    <cellStyle name="Input 4 2 4" xfId="3148"/>
    <cellStyle name="Input 4 2 5" xfId="3149"/>
    <cellStyle name="Input 4 3" xfId="3150"/>
    <cellStyle name="Input 4 4" xfId="3151"/>
    <cellStyle name="Input 40" xfId="3152"/>
    <cellStyle name="Input 40 2" xfId="3153"/>
    <cellStyle name="Input 40 2 2" xfId="3154"/>
    <cellStyle name="Input 40 2 3" xfId="3155"/>
    <cellStyle name="Input 40 2 4" xfId="3156"/>
    <cellStyle name="Input 40 2 5" xfId="3157"/>
    <cellStyle name="Input 40 3" xfId="3158"/>
    <cellStyle name="Input 40 4" xfId="3159"/>
    <cellStyle name="Input 41" xfId="3160"/>
    <cellStyle name="Input 42" xfId="3161"/>
    <cellStyle name="Input 43" xfId="3162"/>
    <cellStyle name="Input 43 2" xfId="3163"/>
    <cellStyle name="Input 43 2 2" xfId="3164"/>
    <cellStyle name="Input 43 2 3" xfId="3165"/>
    <cellStyle name="Input 43 2 4" xfId="3166"/>
    <cellStyle name="Input 43 2 5" xfId="3167"/>
    <cellStyle name="Input 43 3" xfId="3168"/>
    <cellStyle name="Input 43 4" xfId="3169"/>
    <cellStyle name="Input 44" xfId="3170"/>
    <cellStyle name="Input 44 2" xfId="3171"/>
    <cellStyle name="Input 44 2 2" xfId="3172"/>
    <cellStyle name="Input 44 2 3" xfId="3173"/>
    <cellStyle name="Input 44 2 4" xfId="3174"/>
    <cellStyle name="Input 44 2 5" xfId="3175"/>
    <cellStyle name="Input 44 3" xfId="3176"/>
    <cellStyle name="Input 44 4" xfId="3177"/>
    <cellStyle name="Input 45" xfId="3178"/>
    <cellStyle name="Input 45 2" xfId="3179"/>
    <cellStyle name="Input 45 2 2" xfId="3180"/>
    <cellStyle name="Input 45 2 3" xfId="3181"/>
    <cellStyle name="Input 45 2 4" xfId="3182"/>
    <cellStyle name="Input 45 2 5" xfId="3183"/>
    <cellStyle name="Input 45 3" xfId="3184"/>
    <cellStyle name="Input 45 4" xfId="3185"/>
    <cellStyle name="Input 46" xfId="3186"/>
    <cellStyle name="Input 46 2" xfId="3187"/>
    <cellStyle name="Input 46 2 2" xfId="3188"/>
    <cellStyle name="Input 46 2 3" xfId="3189"/>
    <cellStyle name="Input 46 2 4" xfId="3190"/>
    <cellStyle name="Input 46 2 5" xfId="3191"/>
    <cellStyle name="Input 46 3" xfId="3192"/>
    <cellStyle name="Input 46 4" xfId="3193"/>
    <cellStyle name="Input 47" xfId="3194"/>
    <cellStyle name="Input 47 2" xfId="3195"/>
    <cellStyle name="Input 47 2 2" xfId="3196"/>
    <cellStyle name="Input 47 2 3" xfId="3197"/>
    <cellStyle name="Input 47 2 4" xfId="3198"/>
    <cellStyle name="Input 47 2 5" xfId="3199"/>
    <cellStyle name="Input 47 3" xfId="3200"/>
    <cellStyle name="Input 47 4" xfId="3201"/>
    <cellStyle name="Input 48" xfId="3202"/>
    <cellStyle name="Input 48 2" xfId="3203"/>
    <cellStyle name="Input 48 2 2" xfId="3204"/>
    <cellStyle name="Input 48 2 3" xfId="3205"/>
    <cellStyle name="Input 48 2 4" xfId="3206"/>
    <cellStyle name="Input 48 2 5" xfId="3207"/>
    <cellStyle name="Input 48 3" xfId="3208"/>
    <cellStyle name="Input 48 4" xfId="3209"/>
    <cellStyle name="Input 49" xfId="3210"/>
    <cellStyle name="Input 49 2" xfId="3211"/>
    <cellStyle name="Input 49 2 2" xfId="3212"/>
    <cellStyle name="Input 49 2 3" xfId="3213"/>
    <cellStyle name="Input 49 2 4" xfId="3214"/>
    <cellStyle name="Input 49 2 5" xfId="3215"/>
    <cellStyle name="Input 49 3" xfId="3216"/>
    <cellStyle name="Input 49 4" xfId="3217"/>
    <cellStyle name="Input 5" xfId="3218"/>
    <cellStyle name="Input 5 2" xfId="3219"/>
    <cellStyle name="Input 5 2 2" xfId="3220"/>
    <cellStyle name="Input 5 2 3" xfId="3221"/>
    <cellStyle name="Input 5 2 4" xfId="3222"/>
    <cellStyle name="Input 5 2 5" xfId="3223"/>
    <cellStyle name="Input 5 3" xfId="3224"/>
    <cellStyle name="Input 5 4" xfId="3225"/>
    <cellStyle name="Input 50" xfId="3226"/>
    <cellStyle name="Input 50 2" xfId="3227"/>
    <cellStyle name="Input 50 2 2" xfId="3228"/>
    <cellStyle name="Input 50 2 3" xfId="3229"/>
    <cellStyle name="Input 50 2 4" xfId="3230"/>
    <cellStyle name="Input 50 2 5" xfId="3231"/>
    <cellStyle name="Input 50 3" xfId="3232"/>
    <cellStyle name="Input 50 4" xfId="3233"/>
    <cellStyle name="Input 51" xfId="3234"/>
    <cellStyle name="Input 51 2" xfId="3235"/>
    <cellStyle name="Input 51 2 2" xfId="3236"/>
    <cellStyle name="Input 51 2 3" xfId="3237"/>
    <cellStyle name="Input 51 2 4" xfId="3238"/>
    <cellStyle name="Input 51 2 5" xfId="3239"/>
    <cellStyle name="Input 51 3" xfId="3240"/>
    <cellStyle name="Input 51 4" xfId="3241"/>
    <cellStyle name="Input 52" xfId="3242"/>
    <cellStyle name="Input 52 2" xfId="3243"/>
    <cellStyle name="Input 52 2 2" xfId="3244"/>
    <cellStyle name="Input 52 2 3" xfId="3245"/>
    <cellStyle name="Input 52 2 4" xfId="3246"/>
    <cellStyle name="Input 52 2 5" xfId="3247"/>
    <cellStyle name="Input 52 3" xfId="3248"/>
    <cellStyle name="Input 52 4" xfId="3249"/>
    <cellStyle name="Input 53" xfId="3250"/>
    <cellStyle name="Input 53 2" xfId="3251"/>
    <cellStyle name="Input 53 2 2" xfId="3252"/>
    <cellStyle name="Input 53 2 3" xfId="3253"/>
    <cellStyle name="Input 53 2 4" xfId="3254"/>
    <cellStyle name="Input 53 2 5" xfId="3255"/>
    <cellStyle name="Input 53 3" xfId="3256"/>
    <cellStyle name="Input 53 4" xfId="3257"/>
    <cellStyle name="Input 54" xfId="3258"/>
    <cellStyle name="Input 54 2" xfId="3259"/>
    <cellStyle name="Input 54 2 2" xfId="3260"/>
    <cellStyle name="Input 54 2 3" xfId="3261"/>
    <cellStyle name="Input 54 2 4" xfId="3262"/>
    <cellStyle name="Input 54 2 5" xfId="3263"/>
    <cellStyle name="Input 54 3" xfId="3264"/>
    <cellStyle name="Input 54 4" xfId="3265"/>
    <cellStyle name="Input 55" xfId="3266"/>
    <cellStyle name="Input 55 2" xfId="3267"/>
    <cellStyle name="Input 55 2 2" xfId="3268"/>
    <cellStyle name="Input 55 2 3" xfId="3269"/>
    <cellStyle name="Input 55 2 4" xfId="3270"/>
    <cellStyle name="Input 55 2 5" xfId="3271"/>
    <cellStyle name="Input 55 3" xfId="3272"/>
    <cellStyle name="Input 55 4" xfId="3273"/>
    <cellStyle name="Input 56" xfId="3274"/>
    <cellStyle name="Input 56 2" xfId="3275"/>
    <cellStyle name="Input 56 2 2" xfId="3276"/>
    <cellStyle name="Input 56 2 3" xfId="3277"/>
    <cellStyle name="Input 56 2 4" xfId="3278"/>
    <cellStyle name="Input 56 2 5" xfId="3279"/>
    <cellStyle name="Input 56 3" xfId="3280"/>
    <cellStyle name="Input 56 4" xfId="3281"/>
    <cellStyle name="Input 57" xfId="3282"/>
    <cellStyle name="Input 57 2" xfId="3283"/>
    <cellStyle name="Input 57 2 2" xfId="3284"/>
    <cellStyle name="Input 57 2 3" xfId="3285"/>
    <cellStyle name="Input 57 2 4" xfId="3286"/>
    <cellStyle name="Input 57 2 5" xfId="3287"/>
    <cellStyle name="Input 57 3" xfId="3288"/>
    <cellStyle name="Input 57 4" xfId="3289"/>
    <cellStyle name="Input 58" xfId="3290"/>
    <cellStyle name="Input 58 2" xfId="3291"/>
    <cellStyle name="Input 58 2 2" xfId="3292"/>
    <cellStyle name="Input 58 2 3" xfId="3293"/>
    <cellStyle name="Input 58 2 4" xfId="3294"/>
    <cellStyle name="Input 58 2 5" xfId="3295"/>
    <cellStyle name="Input 58 3" xfId="3296"/>
    <cellStyle name="Input 58 4" xfId="3297"/>
    <cellStyle name="Input 59" xfId="3298"/>
    <cellStyle name="Input 59 2" xfId="3299"/>
    <cellStyle name="Input 59 2 2" xfId="3300"/>
    <cellStyle name="Input 59 2 3" xfId="3301"/>
    <cellStyle name="Input 59 2 4" xfId="3302"/>
    <cellStyle name="Input 59 2 5" xfId="3303"/>
    <cellStyle name="Input 59 3" xfId="3304"/>
    <cellStyle name="Input 59 4" xfId="3305"/>
    <cellStyle name="Input 6" xfId="3306"/>
    <cellStyle name="Input 6 2" xfId="3307"/>
    <cellStyle name="Input 6 2 2" xfId="3308"/>
    <cellStyle name="Input 6 2 3" xfId="3309"/>
    <cellStyle name="Input 6 2 4" xfId="3310"/>
    <cellStyle name="Input 6 2 5" xfId="3311"/>
    <cellStyle name="Input 6 3" xfId="3312"/>
    <cellStyle name="Input 6 4" xfId="3313"/>
    <cellStyle name="Input 60" xfId="3314"/>
    <cellStyle name="Input 60 2" xfId="3315"/>
    <cellStyle name="Input 60 2 2" xfId="3316"/>
    <cellStyle name="Input 60 2 3" xfId="3317"/>
    <cellStyle name="Input 60 2 4" xfId="3318"/>
    <cellStyle name="Input 60 2 5" xfId="3319"/>
    <cellStyle name="Input 60 3" xfId="3320"/>
    <cellStyle name="Input 60 4" xfId="3321"/>
    <cellStyle name="Input 61" xfId="3322"/>
    <cellStyle name="Input 61 2" xfId="3323"/>
    <cellStyle name="Input 61 2 2" xfId="3324"/>
    <cellStyle name="Input 61 2 3" xfId="3325"/>
    <cellStyle name="Input 61 2 4" xfId="3326"/>
    <cellStyle name="Input 61 2 5" xfId="3327"/>
    <cellStyle name="Input 61 3" xfId="3328"/>
    <cellStyle name="Input 61 4" xfId="3329"/>
    <cellStyle name="Input 62" xfId="3330"/>
    <cellStyle name="Input 62 2" xfId="3331"/>
    <cellStyle name="Input 62 2 2" xfId="3332"/>
    <cellStyle name="Input 62 2 3" xfId="3333"/>
    <cellStyle name="Input 62 2 4" xfId="3334"/>
    <cellStyle name="Input 62 2 5" xfId="3335"/>
    <cellStyle name="Input 62 3" xfId="3336"/>
    <cellStyle name="Input 62 4" xfId="3337"/>
    <cellStyle name="Input 63" xfId="3338"/>
    <cellStyle name="Input 63 2" xfId="3339"/>
    <cellStyle name="Input 63 2 2" xfId="3340"/>
    <cellStyle name="Input 63 2 3" xfId="3341"/>
    <cellStyle name="Input 63 2 4" xfId="3342"/>
    <cellStyle name="Input 63 2 5" xfId="3343"/>
    <cellStyle name="Input 63 3" xfId="3344"/>
    <cellStyle name="Input 63 4" xfId="3345"/>
    <cellStyle name="Input 64" xfId="3346"/>
    <cellStyle name="Input 64 2" xfId="3347"/>
    <cellStyle name="Input 64 2 2" xfId="3348"/>
    <cellStyle name="Input 64 2 3" xfId="3349"/>
    <cellStyle name="Input 64 2 4" xfId="3350"/>
    <cellStyle name="Input 64 2 5" xfId="3351"/>
    <cellStyle name="Input 64 3" xfId="3352"/>
    <cellStyle name="Input 64 4" xfId="3353"/>
    <cellStyle name="Input 65" xfId="3354"/>
    <cellStyle name="Input 65 2" xfId="3355"/>
    <cellStyle name="Input 65 2 2" xfId="3356"/>
    <cellStyle name="Input 65 2 3" xfId="3357"/>
    <cellStyle name="Input 65 2 4" xfId="3358"/>
    <cellStyle name="Input 65 2 5" xfId="3359"/>
    <cellStyle name="Input 65 3" xfId="3360"/>
    <cellStyle name="Input 65 4" xfId="3361"/>
    <cellStyle name="Input 66" xfId="3362"/>
    <cellStyle name="Input 66 2" xfId="3363"/>
    <cellStyle name="Input 66 2 2" xfId="3364"/>
    <cellStyle name="Input 66 2 3" xfId="3365"/>
    <cellStyle name="Input 66 2 4" xfId="3366"/>
    <cellStyle name="Input 66 2 5" xfId="3367"/>
    <cellStyle name="Input 66 3" xfId="3368"/>
    <cellStyle name="Input 66 4" xfId="3369"/>
    <cellStyle name="Input 67" xfId="3370"/>
    <cellStyle name="Input 67 2" xfId="3371"/>
    <cellStyle name="Input 67 2 2" xfId="3372"/>
    <cellStyle name="Input 67 2 3" xfId="3373"/>
    <cellStyle name="Input 67 2 4" xfId="3374"/>
    <cellStyle name="Input 67 2 5" xfId="3375"/>
    <cellStyle name="Input 67 3" xfId="3376"/>
    <cellStyle name="Input 67 4" xfId="3377"/>
    <cellStyle name="Input 68" xfId="3378"/>
    <cellStyle name="Input 68 2" xfId="3379"/>
    <cellStyle name="Input 68 2 2" xfId="3380"/>
    <cellStyle name="Input 68 2 3" xfId="3381"/>
    <cellStyle name="Input 68 2 4" xfId="3382"/>
    <cellStyle name="Input 68 2 5" xfId="3383"/>
    <cellStyle name="Input 68 3" xfId="3384"/>
    <cellStyle name="Input 68 4" xfId="3385"/>
    <cellStyle name="Input 69" xfId="3386"/>
    <cellStyle name="Input 69 2" xfId="3387"/>
    <cellStyle name="Input 69 2 2" xfId="3388"/>
    <cellStyle name="Input 69 2 3" xfId="3389"/>
    <cellStyle name="Input 69 2 4" xfId="3390"/>
    <cellStyle name="Input 69 2 5" xfId="3391"/>
    <cellStyle name="Input 69 3" xfId="3392"/>
    <cellStyle name="Input 69 4" xfId="3393"/>
    <cellStyle name="Input 7" xfId="3394"/>
    <cellStyle name="Input 7 2" xfId="3395"/>
    <cellStyle name="Input 7 2 2" xfId="3396"/>
    <cellStyle name="Input 7 2 3" xfId="3397"/>
    <cellStyle name="Input 7 2 4" xfId="3398"/>
    <cellStyle name="Input 7 2 5" xfId="3399"/>
    <cellStyle name="Input 7 3" xfId="3400"/>
    <cellStyle name="Input 7 4" xfId="3401"/>
    <cellStyle name="Input 70" xfId="3402"/>
    <cellStyle name="Input 70 2" xfId="3403"/>
    <cellStyle name="Input 70 2 2" xfId="3404"/>
    <cellStyle name="Input 70 2 3" xfId="3405"/>
    <cellStyle name="Input 70 2 4" xfId="3406"/>
    <cellStyle name="Input 70 2 5" xfId="3407"/>
    <cellStyle name="Input 70 3" xfId="3408"/>
    <cellStyle name="Input 70 4" xfId="3409"/>
    <cellStyle name="Input 71" xfId="3410"/>
    <cellStyle name="Input 71 2" xfId="3411"/>
    <cellStyle name="Input 71 2 2" xfId="3412"/>
    <cellStyle name="Input 71 2 3" xfId="3413"/>
    <cellStyle name="Input 71 2 4" xfId="3414"/>
    <cellStyle name="Input 71 2 5" xfId="3415"/>
    <cellStyle name="Input 71 3" xfId="3416"/>
    <cellStyle name="Input 71 4" xfId="3417"/>
    <cellStyle name="Input 72" xfId="3418"/>
    <cellStyle name="Input 72 2" xfId="3419"/>
    <cellStyle name="Input 72 2 2" xfId="3420"/>
    <cellStyle name="Input 72 2 3" xfId="3421"/>
    <cellStyle name="Input 72 2 4" xfId="3422"/>
    <cellStyle name="Input 72 2 5" xfId="3423"/>
    <cellStyle name="Input 72 3" xfId="3424"/>
    <cellStyle name="Input 72 4" xfId="3425"/>
    <cellStyle name="Input 73" xfId="3426"/>
    <cellStyle name="Input 74" xfId="3427"/>
    <cellStyle name="Input 74 2" xfId="3428"/>
    <cellStyle name="Input 74 2 2" xfId="3429"/>
    <cellStyle name="Input 74 2 3" xfId="3430"/>
    <cellStyle name="Input 74 2 4" xfId="3431"/>
    <cellStyle name="Input 74 2 5" xfId="3432"/>
    <cellStyle name="Input 74 3" xfId="3433"/>
    <cellStyle name="Input 74 4" xfId="3434"/>
    <cellStyle name="Input 75" xfId="3435"/>
    <cellStyle name="Input 75 2" xfId="3436"/>
    <cellStyle name="Input 75 2 2" xfId="3437"/>
    <cellStyle name="Input 75 2 3" xfId="3438"/>
    <cellStyle name="Input 75 2 4" xfId="3439"/>
    <cellStyle name="Input 75 2 5" xfId="3440"/>
    <cellStyle name="Input 75 3" xfId="3441"/>
    <cellStyle name="Input 75 4" xfId="3442"/>
    <cellStyle name="Input 76" xfId="3443"/>
    <cellStyle name="Input 76 2" xfId="3444"/>
    <cellStyle name="Input 76 2 2" xfId="3445"/>
    <cellStyle name="Input 76 2 3" xfId="3446"/>
    <cellStyle name="Input 76 2 4" xfId="3447"/>
    <cellStyle name="Input 76 2 5" xfId="3448"/>
    <cellStyle name="Input 76 3" xfId="3449"/>
    <cellStyle name="Input 76 4" xfId="3450"/>
    <cellStyle name="Input 77" xfId="3451"/>
    <cellStyle name="Input 77 2" xfId="3452"/>
    <cellStyle name="Input 77 2 2" xfId="3453"/>
    <cellStyle name="Input 77 2 3" xfId="3454"/>
    <cellStyle name="Input 77 2 4" xfId="3455"/>
    <cellStyle name="Input 77 2 5" xfId="3456"/>
    <cellStyle name="Input 77 3" xfId="3457"/>
    <cellStyle name="Input 77 4" xfId="3458"/>
    <cellStyle name="Input 78" xfId="3459"/>
    <cellStyle name="Input 78 2" xfId="3460"/>
    <cellStyle name="Input 78 2 2" xfId="3461"/>
    <cellStyle name="Input 78 2 3" xfId="3462"/>
    <cellStyle name="Input 78 2 4" xfId="3463"/>
    <cellStyle name="Input 78 2 5" xfId="3464"/>
    <cellStyle name="Input 78 3" xfId="3465"/>
    <cellStyle name="Input 78 4" xfId="3466"/>
    <cellStyle name="Input 79" xfId="3467"/>
    <cellStyle name="Input 79 2" xfId="3468"/>
    <cellStyle name="Input 79 2 2" xfId="3469"/>
    <cellStyle name="Input 79 2 3" xfId="3470"/>
    <cellStyle name="Input 79 2 4" xfId="3471"/>
    <cellStyle name="Input 79 2 5" xfId="3472"/>
    <cellStyle name="Input 79 3" xfId="3473"/>
    <cellStyle name="Input 79 4" xfId="3474"/>
    <cellStyle name="Input 8" xfId="3475"/>
    <cellStyle name="Input 8 2" xfId="3476"/>
    <cellStyle name="Input 8 2 2" xfId="3477"/>
    <cellStyle name="Input 8 2 3" xfId="3478"/>
    <cellStyle name="Input 8 2 4" xfId="3479"/>
    <cellStyle name="Input 8 2 5" xfId="3480"/>
    <cellStyle name="Input 8 3" xfId="3481"/>
    <cellStyle name="Input 8 4" xfId="3482"/>
    <cellStyle name="Input 80" xfId="3483"/>
    <cellStyle name="Input 80 2" xfId="3484"/>
    <cellStyle name="Input 80 2 2" xfId="3485"/>
    <cellStyle name="Input 80 2 3" xfId="3486"/>
    <cellStyle name="Input 80 2 4" xfId="3487"/>
    <cellStyle name="Input 80 2 5" xfId="3488"/>
    <cellStyle name="Input 80 3" xfId="3489"/>
    <cellStyle name="Input 80 4" xfId="3490"/>
    <cellStyle name="Input 81" xfId="3491"/>
    <cellStyle name="Input 81 2" xfId="3492"/>
    <cellStyle name="Input 81 2 2" xfId="3493"/>
    <cellStyle name="Input 81 2 3" xfId="3494"/>
    <cellStyle name="Input 81 2 4" xfId="3495"/>
    <cellStyle name="Input 81 2 5" xfId="3496"/>
    <cellStyle name="Input 81 3" xfId="3497"/>
    <cellStyle name="Input 81 4" xfId="3498"/>
    <cellStyle name="Input 82" xfId="3499"/>
    <cellStyle name="Input 82 2" xfId="3500"/>
    <cellStyle name="Input 82 2 2" xfId="3501"/>
    <cellStyle name="Input 82 2 3" xfId="3502"/>
    <cellStyle name="Input 82 2 4" xfId="3503"/>
    <cellStyle name="Input 82 2 5" xfId="3504"/>
    <cellStyle name="Input 82 3" xfId="3505"/>
    <cellStyle name="Input 82 4" xfId="3506"/>
    <cellStyle name="Input 83" xfId="3507"/>
    <cellStyle name="Input 83 2" xfId="3508"/>
    <cellStyle name="Input 83 2 2" xfId="3509"/>
    <cellStyle name="Input 83 2 3" xfId="3510"/>
    <cellStyle name="Input 83 2 4" xfId="3511"/>
    <cellStyle name="Input 83 2 5" xfId="3512"/>
    <cellStyle name="Input 83 3" xfId="3513"/>
    <cellStyle name="Input 83 4" xfId="3514"/>
    <cellStyle name="Input 84" xfId="3515"/>
    <cellStyle name="Input 84 2" xfId="3516"/>
    <cellStyle name="Input 84 2 2" xfId="3517"/>
    <cellStyle name="Input 84 2 3" xfId="3518"/>
    <cellStyle name="Input 84 2 4" xfId="3519"/>
    <cellStyle name="Input 84 2 5" xfId="3520"/>
    <cellStyle name="Input 84 3" xfId="3521"/>
    <cellStyle name="Input 84 4" xfId="3522"/>
    <cellStyle name="Input 85" xfId="3523"/>
    <cellStyle name="Input 85 2" xfId="3524"/>
    <cellStyle name="Input 85 2 2" xfId="3525"/>
    <cellStyle name="Input 85 2 3" xfId="3526"/>
    <cellStyle name="Input 85 2 4" xfId="3527"/>
    <cellStyle name="Input 85 2 5" xfId="3528"/>
    <cellStyle name="Input 85 3" xfId="3529"/>
    <cellStyle name="Input 85 4" xfId="3530"/>
    <cellStyle name="Input 86" xfId="3531"/>
    <cellStyle name="Input 86 2" xfId="3532"/>
    <cellStyle name="Input 86 2 2" xfId="3533"/>
    <cellStyle name="Input 86 2 3" xfId="3534"/>
    <cellStyle name="Input 86 2 4" xfId="3535"/>
    <cellStyle name="Input 86 2 5" xfId="3536"/>
    <cellStyle name="Input 86 3" xfId="3537"/>
    <cellStyle name="Input 86 4" xfId="3538"/>
    <cellStyle name="Input 87" xfId="3539"/>
    <cellStyle name="Input 87 2" xfId="3540"/>
    <cellStyle name="Input 87 2 2" xfId="3541"/>
    <cellStyle name="Input 87 2 3" xfId="3542"/>
    <cellStyle name="Input 87 2 4" xfId="3543"/>
    <cellStyle name="Input 87 2 5" xfId="3544"/>
    <cellStyle name="Input 87 3" xfId="3545"/>
    <cellStyle name="Input 87 4" xfId="3546"/>
    <cellStyle name="Input 88" xfId="3547"/>
    <cellStyle name="Input 88 2" xfId="3548"/>
    <cellStyle name="Input 88 2 2" xfId="3549"/>
    <cellStyle name="Input 88 2 3" xfId="3550"/>
    <cellStyle name="Input 88 2 4" xfId="3551"/>
    <cellStyle name="Input 88 2 5" xfId="3552"/>
    <cellStyle name="Input 88 3" xfId="3553"/>
    <cellStyle name="Input 88 4" xfId="3554"/>
    <cellStyle name="Input 89" xfId="3555"/>
    <cellStyle name="Input 89 2" xfId="3556"/>
    <cellStyle name="Input 89 2 2" xfId="3557"/>
    <cellStyle name="Input 89 2 3" xfId="3558"/>
    <cellStyle name="Input 89 2 4" xfId="3559"/>
    <cellStyle name="Input 89 2 5" xfId="3560"/>
    <cellStyle name="Input 89 3" xfId="3561"/>
    <cellStyle name="Input 89 4" xfId="3562"/>
    <cellStyle name="Input 9" xfId="3563"/>
    <cellStyle name="Input 9 2" xfId="3564"/>
    <cellStyle name="Input 9 2 2" xfId="3565"/>
    <cellStyle name="Input 9 2 3" xfId="3566"/>
    <cellStyle name="Input 9 2 4" xfId="3567"/>
    <cellStyle name="Input 9 2 5" xfId="3568"/>
    <cellStyle name="Input 9 3" xfId="3569"/>
    <cellStyle name="Input 9 4" xfId="3570"/>
    <cellStyle name="Input 90" xfId="3571"/>
    <cellStyle name="Input 90 2" xfId="3572"/>
    <cellStyle name="Input 90 2 2" xfId="3573"/>
    <cellStyle name="Input 90 2 3" xfId="3574"/>
    <cellStyle name="Input 90 2 4" xfId="3575"/>
    <cellStyle name="Input 90 2 5" xfId="3576"/>
    <cellStyle name="Input 90 3" xfId="3577"/>
    <cellStyle name="Input 90 4" xfId="3578"/>
    <cellStyle name="Input 91" xfId="3579"/>
    <cellStyle name="Input 91 2" xfId="3580"/>
    <cellStyle name="Input 91 2 2" xfId="3581"/>
    <cellStyle name="Input 91 2 3" xfId="3582"/>
    <cellStyle name="Input 91 2 4" xfId="3583"/>
    <cellStyle name="Input 91 2 5" xfId="3584"/>
    <cellStyle name="Input 91 3" xfId="3585"/>
    <cellStyle name="Input 91 4" xfId="3586"/>
    <cellStyle name="Input 92" xfId="3587"/>
    <cellStyle name="Input 92 2" xfId="3588"/>
    <cellStyle name="Input 92 2 2" xfId="3589"/>
    <cellStyle name="Input 92 2 3" xfId="3590"/>
    <cellStyle name="Input 92 2 4" xfId="3591"/>
    <cellStyle name="Input 92 2 5" xfId="3592"/>
    <cellStyle name="Input 92 3" xfId="3593"/>
    <cellStyle name="Input 92 4" xfId="3594"/>
    <cellStyle name="Input 93" xfId="3595"/>
    <cellStyle name="Input 93 2" xfId="3596"/>
    <cellStyle name="Input 93 2 2" xfId="3597"/>
    <cellStyle name="Input 93 2 3" xfId="3598"/>
    <cellStyle name="Input 93 2 4" xfId="3599"/>
    <cellStyle name="Input 93 2 5" xfId="3600"/>
    <cellStyle name="Input 93 3" xfId="3601"/>
    <cellStyle name="Input 93 4" xfId="3602"/>
    <cellStyle name="Input 94" xfId="3603"/>
    <cellStyle name="Input 94 2" xfId="3604"/>
    <cellStyle name="Input 94 2 2" xfId="3605"/>
    <cellStyle name="Input 94 2 3" xfId="3606"/>
    <cellStyle name="Input 94 2 4" xfId="3607"/>
    <cellStyle name="Input 94 2 5" xfId="3608"/>
    <cellStyle name="Input 94 3" xfId="3609"/>
    <cellStyle name="Input 94 4" xfId="3610"/>
    <cellStyle name="Input 95" xfId="3611"/>
    <cellStyle name="Input 95 2" xfId="3612"/>
    <cellStyle name="Input 95 2 2" xfId="3613"/>
    <cellStyle name="Input 95 2 3" xfId="3614"/>
    <cellStyle name="Input 95 2 4" xfId="3615"/>
    <cellStyle name="Input 95 2 5" xfId="3616"/>
    <cellStyle name="Input 95 3" xfId="3617"/>
    <cellStyle name="Input 95 4" xfId="3618"/>
    <cellStyle name="Input 96" xfId="3619"/>
    <cellStyle name="Input 96 2" xfId="3620"/>
    <cellStyle name="Input 96 2 2" xfId="3621"/>
    <cellStyle name="Input 96 2 3" xfId="3622"/>
    <cellStyle name="Input 96 2 4" xfId="3623"/>
    <cellStyle name="Input 96 2 5" xfId="3624"/>
    <cellStyle name="Input 96 3" xfId="3625"/>
    <cellStyle name="Input 96 4" xfId="3626"/>
    <cellStyle name="Input 97" xfId="3627"/>
    <cellStyle name="Input 97 2" xfId="3628"/>
    <cellStyle name="Input 97 2 2" xfId="3629"/>
    <cellStyle name="Input 97 2 3" xfId="3630"/>
    <cellStyle name="Input 97 2 4" xfId="3631"/>
    <cellStyle name="Input 97 2 5" xfId="3632"/>
    <cellStyle name="Input 97 3" xfId="3633"/>
    <cellStyle name="Input 97 4" xfId="3634"/>
    <cellStyle name="Input 98" xfId="3635"/>
    <cellStyle name="Input 98 2" xfId="3636"/>
    <cellStyle name="Input 98 2 2" xfId="3637"/>
    <cellStyle name="Input 98 2 3" xfId="3638"/>
    <cellStyle name="Input 98 2 4" xfId="3639"/>
    <cellStyle name="Input 98 2 5" xfId="3640"/>
    <cellStyle name="Input 98 3" xfId="3641"/>
    <cellStyle name="Input 98 4" xfId="3642"/>
    <cellStyle name="Input 99" xfId="3643"/>
    <cellStyle name="Input 99 2" xfId="3644"/>
    <cellStyle name="Input 99 2 2" xfId="3645"/>
    <cellStyle name="Input 99 2 3" xfId="3646"/>
    <cellStyle name="Input 99 2 4" xfId="3647"/>
    <cellStyle name="Input 99 2 5" xfId="3648"/>
    <cellStyle name="Input 99 3" xfId="3649"/>
    <cellStyle name="Input 99 4" xfId="3650"/>
    <cellStyle name="Input text" xfId="3651"/>
    <cellStyle name="Input1" xfId="3652"/>
    <cellStyle name="Input1 2" xfId="3653"/>
    <cellStyle name="Input1 3" xfId="3654"/>
    <cellStyle name="Input1 4" xfId="3655"/>
    <cellStyle name="Input1%" xfId="6276"/>
    <cellStyle name="Input1_ICRC Electricity model 1-1  (1 Feb 2003) " xfId="6277"/>
    <cellStyle name="Input1default" xfId="6278"/>
    <cellStyle name="Input1default%" xfId="6279"/>
    <cellStyle name="Input2" xfId="3656"/>
    <cellStyle name="Input2 2" xfId="3657"/>
    <cellStyle name="Input3" xfId="3658"/>
    <cellStyle name="Input3 2" xfId="3659"/>
    <cellStyle name="Input3 3" xfId="3660"/>
    <cellStyle name="Input3 4" xfId="3661"/>
    <cellStyle name="InputArea" xfId="3662"/>
    <cellStyle name="InputAreaDotted" xfId="3663"/>
    <cellStyle name="InputCell" xfId="6280"/>
    <cellStyle name="Inputs2" xfId="3664"/>
    <cellStyle name="key result" xfId="6281"/>
    <cellStyle name="Komma_HWL BudgetSummary 2004 HWL retrieve Cons 031014" xfId="3665"/>
    <cellStyle name="left" xfId="3666"/>
    <cellStyle name="Lines" xfId="3667"/>
    <cellStyle name="Linked Cell 2" xfId="3668"/>
    <cellStyle name="Linked Cell 3" xfId="3669"/>
    <cellStyle name="Local import" xfId="6282"/>
    <cellStyle name="Local import %" xfId="6283"/>
    <cellStyle name="Lookup Table Heading" xfId="3670"/>
    <cellStyle name="Lookup Table Heading 2" xfId="3671"/>
    <cellStyle name="Lookup Table Heading 2 2" xfId="3672"/>
    <cellStyle name="Lookup Table Heading 2 2 2" xfId="3673"/>
    <cellStyle name="Lookup Table Heading 2 2 3" xfId="3674"/>
    <cellStyle name="Lookup Table Heading 2 2 4" xfId="3675"/>
    <cellStyle name="Lookup Table Heading 2 2 5" xfId="3676"/>
    <cellStyle name="Lookup Table Heading 2 3" xfId="3677"/>
    <cellStyle name="Lookup Table Heading 2 4" xfId="3678"/>
    <cellStyle name="Lookup Table Heading 3" xfId="3679"/>
    <cellStyle name="Lookup Table Heading 3 2" xfId="3680"/>
    <cellStyle name="Lookup Table Heading 3 2 2" xfId="3681"/>
    <cellStyle name="Lookup Table Heading 3 2 3" xfId="3682"/>
    <cellStyle name="Lookup Table Heading 3 2 4" xfId="3683"/>
    <cellStyle name="Lookup Table Heading 3 2 5" xfId="3684"/>
    <cellStyle name="Lookup Table Heading 3 3" xfId="3685"/>
    <cellStyle name="Lookup Table Heading 3 4" xfId="3686"/>
    <cellStyle name="Lookup Table Heading 4" xfId="3687"/>
    <cellStyle name="Lookup Table Heading 4 2" xfId="3688"/>
    <cellStyle name="Lookup Table Heading 4 3" xfId="3689"/>
    <cellStyle name="Lookup Table Heading 4 4" xfId="3690"/>
    <cellStyle name="Lookup Table Heading 4 5" xfId="3691"/>
    <cellStyle name="Lookup Table Heading 5" xfId="3692"/>
    <cellStyle name="Lookup Table Heading 6" xfId="3693"/>
    <cellStyle name="Lookup Table Label" xfId="3694"/>
    <cellStyle name="Lookup Table Label 2" xfId="3695"/>
    <cellStyle name="Lookup Table Label 2 2" xfId="3696"/>
    <cellStyle name="Lookup Table Label 2 2 2" xfId="3697"/>
    <cellStyle name="Lookup Table Label 2 2 3" xfId="3698"/>
    <cellStyle name="Lookup Table Label 2 2 4" xfId="3699"/>
    <cellStyle name="Lookup Table Label 2 2 5" xfId="3700"/>
    <cellStyle name="Lookup Table Label 2 3" xfId="3701"/>
    <cellStyle name="Lookup Table Label 2 4" xfId="3702"/>
    <cellStyle name="Lookup Table Label 3" xfId="3703"/>
    <cellStyle name="Lookup Table Label 3 2" xfId="3704"/>
    <cellStyle name="Lookup Table Label 3 2 2" xfId="3705"/>
    <cellStyle name="Lookup Table Label 3 2 3" xfId="3706"/>
    <cellStyle name="Lookup Table Label 3 2 4" xfId="3707"/>
    <cellStyle name="Lookup Table Label 3 2 5" xfId="3708"/>
    <cellStyle name="Lookup Table Label 3 3" xfId="3709"/>
    <cellStyle name="Lookup Table Label 3 4" xfId="3710"/>
    <cellStyle name="Lookup Table Label 4" xfId="3711"/>
    <cellStyle name="Lookup Table Label 4 2" xfId="3712"/>
    <cellStyle name="Lookup Table Label 4 3" xfId="3713"/>
    <cellStyle name="Lookup Table Label 4 4" xfId="3714"/>
    <cellStyle name="Lookup Table Label 4 5" xfId="3715"/>
    <cellStyle name="Lookup Table Label 5" xfId="3716"/>
    <cellStyle name="Lookup Table Label 6" xfId="3717"/>
    <cellStyle name="Lookup Table Number" xfId="3718"/>
    <cellStyle name="Lookup Table Number 2" xfId="3719"/>
    <cellStyle name="Lookup Table Number 2 2" xfId="3720"/>
    <cellStyle name="Lookup Table Number 2 2 2" xfId="3721"/>
    <cellStyle name="Lookup Table Number 2 2 3" xfId="3722"/>
    <cellStyle name="Lookup Table Number 2 2 4" xfId="3723"/>
    <cellStyle name="Lookup Table Number 2 2 5" xfId="3724"/>
    <cellStyle name="Lookup Table Number 2 3" xfId="3725"/>
    <cellStyle name="Lookup Table Number 2 4" xfId="3726"/>
    <cellStyle name="Lookup Table Number 3" xfId="3727"/>
    <cellStyle name="Lookup Table Number 3 2" xfId="3728"/>
    <cellStyle name="Lookup Table Number 3 2 2" xfId="3729"/>
    <cellStyle name="Lookup Table Number 3 2 3" xfId="3730"/>
    <cellStyle name="Lookup Table Number 3 2 4" xfId="3731"/>
    <cellStyle name="Lookup Table Number 3 2 5" xfId="3732"/>
    <cellStyle name="Lookup Table Number 3 3" xfId="3733"/>
    <cellStyle name="Lookup Table Number 3 4" xfId="3734"/>
    <cellStyle name="Lookup Table Number 4" xfId="3735"/>
    <cellStyle name="Lookup Table Number 4 2" xfId="3736"/>
    <cellStyle name="Lookup Table Number 4 3" xfId="3737"/>
    <cellStyle name="Lookup Table Number 4 4" xfId="3738"/>
    <cellStyle name="Lookup Table Number 4 5" xfId="3739"/>
    <cellStyle name="Lookup Table Number 5" xfId="3740"/>
    <cellStyle name="Lookup Table Number 6" xfId="3741"/>
    <cellStyle name="Milliers [0]_laroux" xfId="3742"/>
    <cellStyle name="Milliers_laroux" xfId="3743"/>
    <cellStyle name="Mine" xfId="3744"/>
    <cellStyle name="Model Name" xfId="3745"/>
    <cellStyle name="Monétaire [0]_laroux" xfId="3746"/>
    <cellStyle name="Monétaire_laroux" xfId="3747"/>
    <cellStyle name="Neutral 2" xfId="3748"/>
    <cellStyle name="Neutral 3" xfId="3749"/>
    <cellStyle name="Non crit Input 0.0" xfId="3750"/>
    <cellStyle name="NonInputCell" xfId="6284"/>
    <cellStyle name="Normal" xfId="0" builtinId="0"/>
    <cellStyle name="Normal - Style1" xfId="3751"/>
    <cellStyle name="Normal 10" xfId="3752"/>
    <cellStyle name="Normal 10 2" xfId="3753"/>
    <cellStyle name="Normal 100" xfId="3754"/>
    <cellStyle name="Normal 101" xfId="3755"/>
    <cellStyle name="Normal 102" xfId="3756"/>
    <cellStyle name="Normal 103" xfId="3757"/>
    <cellStyle name="Normal 104" xfId="3758"/>
    <cellStyle name="Normal 105" xfId="3759"/>
    <cellStyle name="Normal 106" xfId="3760"/>
    <cellStyle name="Normal 107" xfId="3761"/>
    <cellStyle name="Normal 108" xfId="3762"/>
    <cellStyle name="Normal 109" xfId="3763"/>
    <cellStyle name="Normal 11" xfId="3764"/>
    <cellStyle name="Normal 110" xfId="3765"/>
    <cellStyle name="Normal 111" xfId="3766"/>
    <cellStyle name="Normal 112" xfId="3767"/>
    <cellStyle name="Normal 113" xfId="3768"/>
    <cellStyle name="Normal 114" xfId="3769"/>
    <cellStyle name="Normal 114 2" xfId="3770"/>
    <cellStyle name="Normal 115" xfId="3771"/>
    <cellStyle name="Normal 116" xfId="3772"/>
    <cellStyle name="Normal 117" xfId="3773"/>
    <cellStyle name="Normal 118" xfId="3774"/>
    <cellStyle name="Normal 119" xfId="3775"/>
    <cellStyle name="Normal 12" xfId="3776"/>
    <cellStyle name="Normal 120" xfId="3777"/>
    <cellStyle name="Normal 121" xfId="3778"/>
    <cellStyle name="Normal 122" xfId="3779"/>
    <cellStyle name="Normal 123" xfId="3780"/>
    <cellStyle name="Normal 124" xfId="3781"/>
    <cellStyle name="Normal 125" xfId="3782"/>
    <cellStyle name="Normal 126" xfId="3783"/>
    <cellStyle name="Normal 127" xfId="3784"/>
    <cellStyle name="Normal 128" xfId="3785"/>
    <cellStyle name="Normal 129" xfId="3786"/>
    <cellStyle name="Normal 13" xfId="3787"/>
    <cellStyle name="Normal 13 2" xfId="3788"/>
    <cellStyle name="Normal 13 3" xfId="3789"/>
    <cellStyle name="Normal 130" xfId="3790"/>
    <cellStyle name="Normal 131" xfId="3791"/>
    <cellStyle name="Normal 132" xfId="3792"/>
    <cellStyle name="Normal 133" xfId="3793"/>
    <cellStyle name="Normal 134" xfId="3794"/>
    <cellStyle name="Normal 135" xfId="3795"/>
    <cellStyle name="Normal 136" xfId="3796"/>
    <cellStyle name="Normal 137" xfId="3797"/>
    <cellStyle name="Normal 137 2" xfId="3798"/>
    <cellStyle name="Normal 137 2 2" xfId="3799"/>
    <cellStyle name="Normal 137 3" xfId="3800"/>
    <cellStyle name="Normal 138" xfId="3801"/>
    <cellStyle name="Normal 138 2" xfId="3802"/>
    <cellStyle name="Normal 138 2 2" xfId="3803"/>
    <cellStyle name="Normal 138 3" xfId="3804"/>
    <cellStyle name="Normal 139" xfId="3805"/>
    <cellStyle name="Normal 139 2" xfId="3806"/>
    <cellStyle name="Normal 139 2 2" xfId="3807"/>
    <cellStyle name="Normal 139 3" xfId="3808"/>
    <cellStyle name="Normal 14" xfId="3809"/>
    <cellStyle name="Normal 14 2" xfId="3810"/>
    <cellStyle name="Normal 14 3" xfId="6285"/>
    <cellStyle name="Normal 14 3 2" xfId="6286"/>
    <cellStyle name="Normal 14 3 3" xfId="6287"/>
    <cellStyle name="Normal 14 4" xfId="6288"/>
    <cellStyle name="Normal 14 5" xfId="6289"/>
    <cellStyle name="Normal 140" xfId="3811"/>
    <cellStyle name="Normal 140 2" xfId="3812"/>
    <cellStyle name="Normal 140 2 2" xfId="3813"/>
    <cellStyle name="Normal 140 3" xfId="3814"/>
    <cellStyle name="Normal 141" xfId="3815"/>
    <cellStyle name="Normal 141 2" xfId="3816"/>
    <cellStyle name="Normal 141 2 2" xfId="3817"/>
    <cellStyle name="Normal 141 3" xfId="3818"/>
    <cellStyle name="Normal 142" xfId="3819"/>
    <cellStyle name="Normal 142 2" xfId="3820"/>
    <cellStyle name="Normal 142 2 2" xfId="3821"/>
    <cellStyle name="Normal 142 3" xfId="3822"/>
    <cellStyle name="Normal 143" xfId="3823"/>
    <cellStyle name="Normal 143 2" xfId="3824"/>
    <cellStyle name="Normal 143 2 2" xfId="3825"/>
    <cellStyle name="Normal 143 3" xfId="3826"/>
    <cellStyle name="Normal 144" xfId="3827"/>
    <cellStyle name="Normal 144 2" xfId="3828"/>
    <cellStyle name="Normal 144 2 2" xfId="3829"/>
    <cellStyle name="Normal 144 3" xfId="3830"/>
    <cellStyle name="Normal 145" xfId="3831"/>
    <cellStyle name="Normal 145 2" xfId="3832"/>
    <cellStyle name="Normal 145 2 2" xfId="3833"/>
    <cellStyle name="Normal 145 3" xfId="3834"/>
    <cellStyle name="Normal 146" xfId="3835"/>
    <cellStyle name="Normal 146 2" xfId="3836"/>
    <cellStyle name="Normal 146 2 2" xfId="3837"/>
    <cellStyle name="Normal 146 3" xfId="3838"/>
    <cellStyle name="Normal 147" xfId="3839"/>
    <cellStyle name="Normal 147 2" xfId="3840"/>
    <cellStyle name="Normal 147 2 2" xfId="3841"/>
    <cellStyle name="Normal 147 3" xfId="3842"/>
    <cellStyle name="Normal 148" xfId="3843"/>
    <cellStyle name="Normal 148 2" xfId="3844"/>
    <cellStyle name="Normal 148 2 2" xfId="3845"/>
    <cellStyle name="Normal 148 3" xfId="3846"/>
    <cellStyle name="Normal 149" xfId="3847"/>
    <cellStyle name="Normal 149 2" xfId="3848"/>
    <cellStyle name="Normal 149 2 2" xfId="3849"/>
    <cellStyle name="Normal 149 3" xfId="3850"/>
    <cellStyle name="Normal 15" xfId="3851"/>
    <cellStyle name="Normal 150" xfId="3852"/>
    <cellStyle name="Normal 150 2" xfId="3853"/>
    <cellStyle name="Normal 150 2 2" xfId="3854"/>
    <cellStyle name="Normal 150 3" xfId="3855"/>
    <cellStyle name="Normal 151" xfId="3856"/>
    <cellStyle name="Normal 151 2" xfId="3857"/>
    <cellStyle name="Normal 151 2 2" xfId="3858"/>
    <cellStyle name="Normal 151 3" xfId="3859"/>
    <cellStyle name="Normal 152" xfId="3860"/>
    <cellStyle name="Normal 152 2" xfId="3861"/>
    <cellStyle name="Normal 152 2 2" xfId="3862"/>
    <cellStyle name="Normal 152 3" xfId="3863"/>
    <cellStyle name="Normal 153" xfId="3864"/>
    <cellStyle name="Normal 153 2" xfId="3865"/>
    <cellStyle name="Normal 153 2 2" xfId="3866"/>
    <cellStyle name="Normal 153 3" xfId="3867"/>
    <cellStyle name="Normal 154" xfId="3868"/>
    <cellStyle name="Normal 154 2" xfId="3869"/>
    <cellStyle name="Normal 154 2 2" xfId="3870"/>
    <cellStyle name="Normal 154 3" xfId="3871"/>
    <cellStyle name="Normal 155" xfId="3872"/>
    <cellStyle name="Normal 155 2" xfId="3873"/>
    <cellStyle name="Normal 155 2 2" xfId="3874"/>
    <cellStyle name="Normal 155 3" xfId="3875"/>
    <cellStyle name="Normal 156" xfId="3876"/>
    <cellStyle name="Normal 156 2" xfId="3877"/>
    <cellStyle name="Normal 156 2 2" xfId="3878"/>
    <cellStyle name="Normal 156 3" xfId="3879"/>
    <cellStyle name="Normal 157" xfId="3880"/>
    <cellStyle name="Normal 157 2" xfId="3881"/>
    <cellStyle name="Normal 157 2 2" xfId="3882"/>
    <cellStyle name="Normal 157 3" xfId="3883"/>
    <cellStyle name="Normal 158" xfId="3884"/>
    <cellStyle name="Normal 158 2" xfId="3885"/>
    <cellStyle name="Normal 158 2 2" xfId="3886"/>
    <cellStyle name="Normal 158 3" xfId="3887"/>
    <cellStyle name="Normal 159" xfId="3888"/>
    <cellStyle name="Normal 159 2" xfId="3889"/>
    <cellStyle name="Normal 159 2 2" xfId="3890"/>
    <cellStyle name="Normal 159 3" xfId="3891"/>
    <cellStyle name="Normal 16" xfId="3892"/>
    <cellStyle name="Normal 160" xfId="3893"/>
    <cellStyle name="Normal 160 2" xfId="3894"/>
    <cellStyle name="Normal 160 2 2" xfId="3895"/>
    <cellStyle name="Normal 160 3" xfId="3896"/>
    <cellStyle name="Normal 161" xfId="3897"/>
    <cellStyle name="Normal 161 2" xfId="3898"/>
    <cellStyle name="Normal 161 2 2" xfId="3899"/>
    <cellStyle name="Normal 161 3" xfId="3900"/>
    <cellStyle name="Normal 162" xfId="3901"/>
    <cellStyle name="Normal 162 2" xfId="3902"/>
    <cellStyle name="Normal 162 2 2" xfId="3903"/>
    <cellStyle name="Normal 162 3" xfId="3904"/>
    <cellStyle name="Normal 163" xfId="3905"/>
    <cellStyle name="Normal 163 2" xfId="3906"/>
    <cellStyle name="Normal 163 2 2" xfId="3907"/>
    <cellStyle name="Normal 163 3" xfId="3908"/>
    <cellStyle name="Normal 164" xfId="3909"/>
    <cellStyle name="Normal 164 2" xfId="3910"/>
    <cellStyle name="Normal 164 2 2" xfId="3911"/>
    <cellStyle name="Normal 164 3" xfId="3912"/>
    <cellStyle name="Normal 165" xfId="3913"/>
    <cellStyle name="Normal 165 2" xfId="3914"/>
    <cellStyle name="Normal 165 2 2" xfId="3915"/>
    <cellStyle name="Normal 165 3" xfId="3916"/>
    <cellStyle name="Normal 166" xfId="3917"/>
    <cellStyle name="Normal 166 2" xfId="3918"/>
    <cellStyle name="Normal 166 2 2" xfId="3919"/>
    <cellStyle name="Normal 166 3" xfId="3920"/>
    <cellStyle name="Normal 167" xfId="3921"/>
    <cellStyle name="Normal 167 2" xfId="3922"/>
    <cellStyle name="Normal 167 2 2" xfId="3923"/>
    <cellStyle name="Normal 167 3" xfId="3924"/>
    <cellStyle name="Normal 168" xfId="3925"/>
    <cellStyle name="Normal 168 2" xfId="3926"/>
    <cellStyle name="Normal 168 2 2" xfId="3927"/>
    <cellStyle name="Normal 168 3" xfId="3928"/>
    <cellStyle name="Normal 169" xfId="3929"/>
    <cellStyle name="Normal 169 2" xfId="3930"/>
    <cellStyle name="Normal 169 2 2" xfId="3931"/>
    <cellStyle name="Normal 169 3" xfId="3932"/>
    <cellStyle name="Normal 17" xfId="3933"/>
    <cellStyle name="Normal 17 2" xfId="6290"/>
    <cellStyle name="Normal 17 2 2" xfId="6291"/>
    <cellStyle name="Normal 17 2 3" xfId="6292"/>
    <cellStyle name="Normal 17 3" xfId="6293"/>
    <cellStyle name="Normal 17 4" xfId="6294"/>
    <cellStyle name="Normal 170" xfId="3934"/>
    <cellStyle name="Normal 170 2" xfId="3935"/>
    <cellStyle name="Normal 170 2 2" xfId="3936"/>
    <cellStyle name="Normal 170 3" xfId="3937"/>
    <cellStyle name="Normal 171" xfId="3938"/>
    <cellStyle name="Normal 171 2" xfId="3939"/>
    <cellStyle name="Normal 171 2 2" xfId="3940"/>
    <cellStyle name="Normal 171 3" xfId="3941"/>
    <cellStyle name="Normal 172" xfId="3942"/>
    <cellStyle name="Normal 172 2" xfId="3943"/>
    <cellStyle name="Normal 172 2 2" xfId="3944"/>
    <cellStyle name="Normal 172 3" xfId="3945"/>
    <cellStyle name="Normal 173" xfId="3946"/>
    <cellStyle name="Normal 173 2" xfId="3947"/>
    <cellStyle name="Normal 173 2 2" xfId="3948"/>
    <cellStyle name="Normal 173 3" xfId="3949"/>
    <cellStyle name="Normal 174" xfId="3950"/>
    <cellStyle name="Normal 174 2" xfId="3951"/>
    <cellStyle name="Normal 174 2 2" xfId="3952"/>
    <cellStyle name="Normal 174 3" xfId="3953"/>
    <cellStyle name="Normal 175" xfId="3954"/>
    <cellStyle name="Normal 175 2" xfId="3955"/>
    <cellStyle name="Normal 175 2 2" xfId="3956"/>
    <cellStyle name="Normal 175 3" xfId="3957"/>
    <cellStyle name="Normal 176" xfId="3958"/>
    <cellStyle name="Normal 176 2" xfId="3959"/>
    <cellStyle name="Normal 176 2 2" xfId="3960"/>
    <cellStyle name="Normal 176 3" xfId="3961"/>
    <cellStyle name="Normal 177" xfId="3962"/>
    <cellStyle name="Normal 177 2" xfId="3963"/>
    <cellStyle name="Normal 177 2 2" xfId="3964"/>
    <cellStyle name="Normal 177 3" xfId="3965"/>
    <cellStyle name="Normal 178" xfId="3966"/>
    <cellStyle name="Normal 178 2" xfId="3967"/>
    <cellStyle name="Normal 178 2 2" xfId="3968"/>
    <cellStyle name="Normal 178 3" xfId="3969"/>
    <cellStyle name="Normal 179" xfId="3970"/>
    <cellStyle name="Normal 179 2" xfId="3971"/>
    <cellStyle name="Normal 179 2 2" xfId="3972"/>
    <cellStyle name="Normal 179 3" xfId="3973"/>
    <cellStyle name="Normal 18" xfId="3974"/>
    <cellStyle name="Normal 18 2" xfId="6295"/>
    <cellStyle name="Normal 180" xfId="3975"/>
    <cellStyle name="Normal 180 2" xfId="3976"/>
    <cellStyle name="Normal 180 2 2" xfId="3977"/>
    <cellStyle name="Normal 180 3" xfId="3978"/>
    <cellStyle name="Normal 181" xfId="3979"/>
    <cellStyle name="Normal 181 2" xfId="3980"/>
    <cellStyle name="Normal 181 2 2" xfId="3981"/>
    <cellStyle name="Normal 181 3" xfId="3982"/>
    <cellStyle name="Normal 182" xfId="3983"/>
    <cellStyle name="Normal 182 2" xfId="3984"/>
    <cellStyle name="Normal 182 2 2" xfId="3985"/>
    <cellStyle name="Normal 182 3" xfId="3986"/>
    <cellStyle name="Normal 183" xfId="3987"/>
    <cellStyle name="Normal 183 2" xfId="3988"/>
    <cellStyle name="Normal 183 2 2" xfId="3989"/>
    <cellStyle name="Normal 183 3" xfId="3990"/>
    <cellStyle name="Normal 184" xfId="3991"/>
    <cellStyle name="Normal 184 2" xfId="3992"/>
    <cellStyle name="Normal 184 2 2" xfId="3993"/>
    <cellStyle name="Normal 184 3" xfId="3994"/>
    <cellStyle name="Normal 185" xfId="3995"/>
    <cellStyle name="Normal 185 2" xfId="3996"/>
    <cellStyle name="Normal 185 2 2" xfId="3997"/>
    <cellStyle name="Normal 185 3" xfId="3998"/>
    <cellStyle name="Normal 186" xfId="3999"/>
    <cellStyle name="Normal 186 2" xfId="4000"/>
    <cellStyle name="Normal 186 2 2" xfId="4001"/>
    <cellStyle name="Normal 186 3" xfId="4002"/>
    <cellStyle name="Normal 187" xfId="4003"/>
    <cellStyle name="Normal 187 2" xfId="4004"/>
    <cellStyle name="Normal 187 2 2" xfId="4005"/>
    <cellStyle name="Normal 187 3" xfId="4006"/>
    <cellStyle name="Normal 188" xfId="4007"/>
    <cellStyle name="Normal 188 2" xfId="4008"/>
    <cellStyle name="Normal 188 2 2" xfId="4009"/>
    <cellStyle name="Normal 188 3" xfId="4010"/>
    <cellStyle name="Normal 189" xfId="4011"/>
    <cellStyle name="Normal 189 2" xfId="4012"/>
    <cellStyle name="Normal 189 2 2" xfId="4013"/>
    <cellStyle name="Normal 189 3" xfId="4014"/>
    <cellStyle name="Normal 19" xfId="4015"/>
    <cellStyle name="Normal 190" xfId="4016"/>
    <cellStyle name="Normal 190 2" xfId="4017"/>
    <cellStyle name="Normal 190 2 2" xfId="4018"/>
    <cellStyle name="Normal 190 3" xfId="4019"/>
    <cellStyle name="Normal 191" xfId="4020"/>
    <cellStyle name="Normal 191 2" xfId="4021"/>
    <cellStyle name="Normal 191 2 2" xfId="4022"/>
    <cellStyle name="Normal 191 3" xfId="4023"/>
    <cellStyle name="Normal 192" xfId="4024"/>
    <cellStyle name="Normal 192 2" xfId="4025"/>
    <cellStyle name="Normal 192 2 2" xfId="4026"/>
    <cellStyle name="Normal 192 3" xfId="4027"/>
    <cellStyle name="Normal 193" xfId="4028"/>
    <cellStyle name="Normal 193 2" xfId="4029"/>
    <cellStyle name="Normal 193 2 2" xfId="4030"/>
    <cellStyle name="Normal 193 3" xfId="4031"/>
    <cellStyle name="Normal 194" xfId="4032"/>
    <cellStyle name="Normal 194 2" xfId="4033"/>
    <cellStyle name="Normal 194 2 2" xfId="4034"/>
    <cellStyle name="Normal 194 3" xfId="4035"/>
    <cellStyle name="Normal 195" xfId="4036"/>
    <cellStyle name="Normal 195 2" xfId="4037"/>
    <cellStyle name="Normal 195 2 2" xfId="4038"/>
    <cellStyle name="Normal 195 3" xfId="4039"/>
    <cellStyle name="Normal 196" xfId="4040"/>
    <cellStyle name="Normal 196 2" xfId="4041"/>
    <cellStyle name="Normal 196 2 2" xfId="4042"/>
    <cellStyle name="Normal 196 3" xfId="4043"/>
    <cellStyle name="Normal 197" xfId="4044"/>
    <cellStyle name="Normal 197 2" xfId="4045"/>
    <cellStyle name="Normal 197 2 2" xfId="4046"/>
    <cellStyle name="Normal 197 3" xfId="4047"/>
    <cellStyle name="Normal 198" xfId="4048"/>
    <cellStyle name="Normal 198 2" xfId="4049"/>
    <cellStyle name="Normal 198 2 2" xfId="4050"/>
    <cellStyle name="Normal 198 3" xfId="4051"/>
    <cellStyle name="Normal 199" xfId="4052"/>
    <cellStyle name="Normal 199 2" xfId="4053"/>
    <cellStyle name="Normal 199 2 2" xfId="4054"/>
    <cellStyle name="Normal 199 3" xfId="4055"/>
    <cellStyle name="Normal 2" xfId="1"/>
    <cellStyle name="Normal 2 2" xfId="4056"/>
    <cellStyle name="Normal 2 2 2" xfId="4057"/>
    <cellStyle name="Normal 2 3" xfId="4058"/>
    <cellStyle name="Normal 2 4" xfId="4059"/>
    <cellStyle name="Normal 20" xfId="4060"/>
    <cellStyle name="Normal 200" xfId="4061"/>
    <cellStyle name="Normal 200 2" xfId="4062"/>
    <cellStyle name="Normal 200 2 2" xfId="4063"/>
    <cellStyle name="Normal 200 3" xfId="4064"/>
    <cellStyle name="Normal 201" xfId="4065"/>
    <cellStyle name="Normal 201 2" xfId="4066"/>
    <cellStyle name="Normal 201 2 2" xfId="4067"/>
    <cellStyle name="Normal 201 3" xfId="4068"/>
    <cellStyle name="Normal 202" xfId="4069"/>
    <cellStyle name="Normal 202 2" xfId="4070"/>
    <cellStyle name="Normal 202 2 2" xfId="4071"/>
    <cellStyle name="Normal 202 3" xfId="4072"/>
    <cellStyle name="Normal 203" xfId="4073"/>
    <cellStyle name="Normal 203 2" xfId="4074"/>
    <cellStyle name="Normal 203 2 2" xfId="4075"/>
    <cellStyle name="Normal 203 3" xfId="4076"/>
    <cellStyle name="Normal 204" xfId="4077"/>
    <cellStyle name="Normal 204 2" xfId="4078"/>
    <cellStyle name="Normal 204 2 2" xfId="4079"/>
    <cellStyle name="Normal 204 3" xfId="4080"/>
    <cellStyle name="Normal 205" xfId="4081"/>
    <cellStyle name="Normal 205 2" xfId="4082"/>
    <cellStyle name="Normal 205 2 2" xfId="4083"/>
    <cellStyle name="Normal 205 3" xfId="4084"/>
    <cellStyle name="Normal 206" xfId="4085"/>
    <cellStyle name="Normal 206 2" xfId="4086"/>
    <cellStyle name="Normal 206 2 2" xfId="4087"/>
    <cellStyle name="Normal 206 3" xfId="4088"/>
    <cellStyle name="Normal 207" xfId="4089"/>
    <cellStyle name="Normal 207 2" xfId="4090"/>
    <cellStyle name="Normal 207 2 2" xfId="4091"/>
    <cellStyle name="Normal 207 3" xfId="4092"/>
    <cellStyle name="Normal 208" xfId="4093"/>
    <cellStyle name="Normal 208 2" xfId="4094"/>
    <cellStyle name="Normal 209" xfId="4095"/>
    <cellStyle name="Normal 209 2" xfId="4096"/>
    <cellStyle name="Normal 21" xfId="4097"/>
    <cellStyle name="Normal 210" xfId="4098"/>
    <cellStyle name="Normal 210 2" xfId="4099"/>
    <cellStyle name="Normal 211" xfId="4100"/>
    <cellStyle name="Normal 211 2" xfId="4101"/>
    <cellStyle name="Normal 212" xfId="4102"/>
    <cellStyle name="Normal 213" xfId="4103"/>
    <cellStyle name="Normal 214" xfId="4104"/>
    <cellStyle name="Normal 215" xfId="4105"/>
    <cellStyle name="Normal 216" xfId="4106"/>
    <cellStyle name="Normal 217" xfId="4107"/>
    <cellStyle name="Normal 218" xfId="4108"/>
    <cellStyle name="Normal 219" xfId="4109"/>
    <cellStyle name="Normal 22" xfId="4110"/>
    <cellStyle name="Normal 220" xfId="4111"/>
    <cellStyle name="Normal 221" xfId="4112"/>
    <cellStyle name="Normal 222" xfId="4113"/>
    <cellStyle name="Normal 223" xfId="4114"/>
    <cellStyle name="Normal 224" xfId="4115"/>
    <cellStyle name="Normal 225" xfId="4116"/>
    <cellStyle name="Normal 226" xfId="4117"/>
    <cellStyle name="Normal 227" xfId="4118"/>
    <cellStyle name="Normal 228" xfId="4119"/>
    <cellStyle name="Normal 228 2" xfId="4120"/>
    <cellStyle name="Normal 229" xfId="4121"/>
    <cellStyle name="Normal 229 2" xfId="4122"/>
    <cellStyle name="Normal 23" xfId="4123"/>
    <cellStyle name="Normal 230" xfId="4124"/>
    <cellStyle name="Normal 230 2" xfId="4125"/>
    <cellStyle name="Normal 231" xfId="4126"/>
    <cellStyle name="Normal 231 2" xfId="4127"/>
    <cellStyle name="Normal 232" xfId="4128"/>
    <cellStyle name="Normal 232 2" xfId="4129"/>
    <cellStyle name="Normal 233" xfId="4130"/>
    <cellStyle name="Normal 234" xfId="4131"/>
    <cellStyle name="Normal 235" xfId="4132"/>
    <cellStyle name="Normal 236" xfId="4133"/>
    <cellStyle name="Normal 237" xfId="4134"/>
    <cellStyle name="Normal 238" xfId="4135"/>
    <cellStyle name="Normal 239" xfId="4136"/>
    <cellStyle name="Normal 24" xfId="4137"/>
    <cellStyle name="Normal 240" xfId="4138"/>
    <cellStyle name="Normal 240 2" xfId="4139"/>
    <cellStyle name="Normal 241" xfId="4140"/>
    <cellStyle name="Normal 242" xfId="4141"/>
    <cellStyle name="Normal 242 2" xfId="4142"/>
    <cellStyle name="Normal 243" xfId="4143"/>
    <cellStyle name="Normal 244" xfId="4144"/>
    <cellStyle name="Normal 245" xfId="4145"/>
    <cellStyle name="Normal 246" xfId="4146"/>
    <cellStyle name="Normal 247" xfId="6250"/>
    <cellStyle name="Normal 25" xfId="4147"/>
    <cellStyle name="Normal 26" xfId="4148"/>
    <cellStyle name="Normal 27" xfId="4149"/>
    <cellStyle name="Normal 28" xfId="4150"/>
    <cellStyle name="Normal 29" xfId="4151"/>
    <cellStyle name="Normal 3" xfId="4152"/>
    <cellStyle name="Normal 3 2" xfId="4153"/>
    <cellStyle name="Normal 3 3" xfId="4154"/>
    <cellStyle name="Normal 3 5" xfId="6296"/>
    <cellStyle name="Normal 30" xfId="4155"/>
    <cellStyle name="Normal 31" xfId="4156"/>
    <cellStyle name="Normal 32" xfId="4157"/>
    <cellStyle name="Normal 33" xfId="4158"/>
    <cellStyle name="Normal 34" xfId="4159"/>
    <cellStyle name="Normal 35" xfId="4160"/>
    <cellStyle name="Normal 36" xfId="4161"/>
    <cellStyle name="Normal 37" xfId="4162"/>
    <cellStyle name="Normal 38" xfId="4163"/>
    <cellStyle name="Normal 38 2" xfId="4164"/>
    <cellStyle name="Normal 38 3" xfId="4165"/>
    <cellStyle name="Normal 39" xfId="4166"/>
    <cellStyle name="Normal 4" xfId="4167"/>
    <cellStyle name="Normal 4 2" xfId="4168"/>
    <cellStyle name="Normal 4 2 2" xfId="4169"/>
    <cellStyle name="Normal 4 3" xfId="4170"/>
    <cellStyle name="Normal 4 4" xfId="4171"/>
    <cellStyle name="Normal 40" xfId="4172"/>
    <cellStyle name="Normal 40 2" xfId="4173"/>
    <cellStyle name="Normal 40 3" xfId="4174"/>
    <cellStyle name="Normal 41" xfId="4175"/>
    <cellStyle name="Normal 42" xfId="4176"/>
    <cellStyle name="Normal 43" xfId="4177"/>
    <cellStyle name="Normal 44" xfId="4178"/>
    <cellStyle name="Normal 45" xfId="4179"/>
    <cellStyle name="Normal 46" xfId="4180"/>
    <cellStyle name="Normal 47" xfId="4181"/>
    <cellStyle name="Normal 48" xfId="4182"/>
    <cellStyle name="Normal 48 2" xfId="4183"/>
    <cellStyle name="Normal 49" xfId="4184"/>
    <cellStyle name="Normal 49 2" xfId="4185"/>
    <cellStyle name="Normal 5" xfId="4186"/>
    <cellStyle name="Normal 5 2" xfId="4187"/>
    <cellStyle name="Normal 5 3" xfId="4188"/>
    <cellStyle name="Normal 5 4" xfId="4189"/>
    <cellStyle name="Normal 50" xfId="4190"/>
    <cellStyle name="Normal 51" xfId="4191"/>
    <cellStyle name="Normal 52" xfId="4192"/>
    <cellStyle name="Normal 53" xfId="4193"/>
    <cellStyle name="Normal 54" xfId="4194"/>
    <cellStyle name="Normal 55" xfId="4195"/>
    <cellStyle name="Normal 56" xfId="4196"/>
    <cellStyle name="Normal 57" xfId="4197"/>
    <cellStyle name="Normal 58" xfId="4198"/>
    <cellStyle name="Normal 59" xfId="4199"/>
    <cellStyle name="Normal 6" xfId="4200"/>
    <cellStyle name="Normal 6 2" xfId="4201"/>
    <cellStyle name="Normal 6 3" xfId="4202"/>
    <cellStyle name="Normal 60" xfId="4203"/>
    <cellStyle name="Normal 61" xfId="4204"/>
    <cellStyle name="Normal 62" xfId="4205"/>
    <cellStyle name="Normal 63" xfId="4206"/>
    <cellStyle name="Normal 64" xfId="4207"/>
    <cellStyle name="Normal 65" xfId="4208"/>
    <cellStyle name="Normal 66" xfId="4209"/>
    <cellStyle name="Normal 67" xfId="4210"/>
    <cellStyle name="Normal 68" xfId="4211"/>
    <cellStyle name="Normal 69" xfId="4212"/>
    <cellStyle name="Normal 7" xfId="4213"/>
    <cellStyle name="Normal 70" xfId="4214"/>
    <cellStyle name="Normal 71" xfId="4215"/>
    <cellStyle name="Normal 72" xfId="4216"/>
    <cellStyle name="Normal 73" xfId="4217"/>
    <cellStyle name="Normal 74" xfId="4218"/>
    <cellStyle name="Normal 75" xfId="4219"/>
    <cellStyle name="Normal 76" xfId="4220"/>
    <cellStyle name="Normal 77" xfId="4221"/>
    <cellStyle name="Normal 78" xfId="4222"/>
    <cellStyle name="Normal 79" xfId="4223"/>
    <cellStyle name="Normal 8" xfId="4224"/>
    <cellStyle name="Normal 8 2" xfId="4225"/>
    <cellStyle name="Normal 80" xfId="4226"/>
    <cellStyle name="Normal 80 2" xfId="4227"/>
    <cellStyle name="Normal 81" xfId="4228"/>
    <cellStyle name="Normal 82" xfId="4229"/>
    <cellStyle name="Normal 83" xfId="4230"/>
    <cellStyle name="Normal 84" xfId="4231"/>
    <cellStyle name="Normal 85" xfId="4232"/>
    <cellStyle name="Normal 86" xfId="4233"/>
    <cellStyle name="Normal 87" xfId="4234"/>
    <cellStyle name="Normal 87 2" xfId="4235"/>
    <cellStyle name="Normal 88" xfId="4236"/>
    <cellStyle name="Normal 88 2" xfId="4237"/>
    <cellStyle name="Normal 89" xfId="4238"/>
    <cellStyle name="Normal 89 2" xfId="4239"/>
    <cellStyle name="Normal 9" xfId="4240"/>
    <cellStyle name="Normal 90" xfId="4241"/>
    <cellStyle name="Normal 90 2" xfId="4242"/>
    <cellStyle name="Normal 91" xfId="4243"/>
    <cellStyle name="Normal 91 2" xfId="4244"/>
    <cellStyle name="Normal 92" xfId="4245"/>
    <cellStyle name="Normal 92 2" xfId="4246"/>
    <cellStyle name="Normal 93" xfId="4247"/>
    <cellStyle name="Normal 93 2" xfId="4248"/>
    <cellStyle name="Normal 94" xfId="4249"/>
    <cellStyle name="Normal 95" xfId="4250"/>
    <cellStyle name="Normal 96" xfId="4251"/>
    <cellStyle name="Normal 97" xfId="4252"/>
    <cellStyle name="Normal 98" xfId="4253"/>
    <cellStyle name="Normal 99" xfId="4254"/>
    <cellStyle name="Normalny_3,4" xfId="4255"/>
    <cellStyle name="Note 10" xfId="4256"/>
    <cellStyle name="Note 10 2" xfId="4257"/>
    <cellStyle name="Note 11" xfId="4258"/>
    <cellStyle name="Note 11 2" xfId="4259"/>
    <cellStyle name="Note 11 2 2" xfId="4260"/>
    <cellStyle name="Note 11 3" xfId="4261"/>
    <cellStyle name="Note 11 3 2" xfId="4262"/>
    <cellStyle name="Note 11 4" xfId="4263"/>
    <cellStyle name="Note 11 4 2" xfId="4264"/>
    <cellStyle name="Note 11 5" xfId="4265"/>
    <cellStyle name="Note 11 5 2" xfId="4266"/>
    <cellStyle name="Note 11 6" xfId="4267"/>
    <cellStyle name="Note 12" xfId="4268"/>
    <cellStyle name="Note 12 2" xfId="4269"/>
    <cellStyle name="Note 13" xfId="4270"/>
    <cellStyle name="Note 13 2" xfId="4271"/>
    <cellStyle name="Note 14" xfId="4272"/>
    <cellStyle name="Note 2" xfId="4273"/>
    <cellStyle name="Note 2 2" xfId="4274"/>
    <cellStyle name="Note 2 2 2" xfId="4275"/>
    <cellStyle name="Note 2 2 2 2" xfId="4276"/>
    <cellStyle name="Note 2 2 2 2 2" xfId="4277"/>
    <cellStyle name="Note 2 2 2 3" xfId="4278"/>
    <cellStyle name="Note 2 2 2 3 2" xfId="4279"/>
    <cellStyle name="Note 2 2 2 4" xfId="4280"/>
    <cellStyle name="Note 2 2 3" xfId="4281"/>
    <cellStyle name="Note 2 2 3 2" xfId="4282"/>
    <cellStyle name="Note 2 2 4" xfId="4283"/>
    <cellStyle name="Note 2 2 4 2" xfId="4284"/>
    <cellStyle name="Note 2 2 5" xfId="4285"/>
    <cellStyle name="Note 2 3" xfId="4286"/>
    <cellStyle name="Note 2 3 2" xfId="4287"/>
    <cellStyle name="Note 2 3 2 2" xfId="4288"/>
    <cellStyle name="Note 2 3 2 2 2" xfId="4289"/>
    <cellStyle name="Note 2 3 2 3" xfId="4290"/>
    <cellStyle name="Note 2 3 2 3 2" xfId="4291"/>
    <cellStyle name="Note 2 3 2 4" xfId="4292"/>
    <cellStyle name="Note 2 3 3" xfId="4293"/>
    <cellStyle name="Note 2 3 3 2" xfId="4294"/>
    <cellStyle name="Note 2 3 4" xfId="4295"/>
    <cellStyle name="Note 2 3 4 2" xfId="4296"/>
    <cellStyle name="Note 2 3 5" xfId="4297"/>
    <cellStyle name="Note 2 4" xfId="4298"/>
    <cellStyle name="Note 2 4 2" xfId="4299"/>
    <cellStyle name="Note 2 4 2 2" xfId="4300"/>
    <cellStyle name="Note 2 4 2 2 2" xfId="4301"/>
    <cellStyle name="Note 2 4 2 3" xfId="4302"/>
    <cellStyle name="Note 2 4 2 3 2" xfId="4303"/>
    <cellStyle name="Note 2 4 2 4" xfId="4304"/>
    <cellStyle name="Note 2 4 3" xfId="4305"/>
    <cellStyle name="Note 2 4 3 2" xfId="4306"/>
    <cellStyle name="Note 2 4 4" xfId="4307"/>
    <cellStyle name="Note 2 4 4 2" xfId="4308"/>
    <cellStyle name="Note 2 4 5" xfId="4309"/>
    <cellStyle name="Note 2 5" xfId="4310"/>
    <cellStyle name="Note 2 5 2" xfId="4311"/>
    <cellStyle name="Note 2 5 2 2" xfId="4312"/>
    <cellStyle name="Note 2 5 2 2 2" xfId="4313"/>
    <cellStyle name="Note 2 5 2 3" xfId="4314"/>
    <cellStyle name="Note 2 5 2 3 2" xfId="4315"/>
    <cellStyle name="Note 2 5 2 4" xfId="4316"/>
    <cellStyle name="Note 2 5 3" xfId="4317"/>
    <cellStyle name="Note 2 5 3 2" xfId="4318"/>
    <cellStyle name="Note 2 5 4" xfId="4319"/>
    <cellStyle name="Note 2 5 4 2" xfId="4320"/>
    <cellStyle name="Note 2 5 5" xfId="4321"/>
    <cellStyle name="Note 2 6" xfId="4322"/>
    <cellStyle name="Note 2 6 2" xfId="4323"/>
    <cellStyle name="Note 2 6 2 2" xfId="4324"/>
    <cellStyle name="Note 2 6 2 2 2" xfId="4325"/>
    <cellStyle name="Note 2 6 2 3" xfId="4326"/>
    <cellStyle name="Note 2 6 2 3 2" xfId="4327"/>
    <cellStyle name="Note 2 6 2 4" xfId="4328"/>
    <cellStyle name="Note 2 6 3" xfId="4329"/>
    <cellStyle name="Note 2 6 3 2" xfId="4330"/>
    <cellStyle name="Note 2 6 4" xfId="4331"/>
    <cellStyle name="Note 2 6 4 2" xfId="4332"/>
    <cellStyle name="Note 2 6 5" xfId="4333"/>
    <cellStyle name="Note 2 7" xfId="4334"/>
    <cellStyle name="Note 2 7 2" xfId="4335"/>
    <cellStyle name="Note 2 8" xfId="4336"/>
    <cellStyle name="Note 2 8 2" xfId="4337"/>
    <cellStyle name="Note 2 9" xfId="4338"/>
    <cellStyle name="Note 3" xfId="4339"/>
    <cellStyle name="Note 3 2" xfId="4340"/>
    <cellStyle name="Note 4" xfId="4341"/>
    <cellStyle name="Note 4 2" xfId="4342"/>
    <cellStyle name="Note 5" xfId="4343"/>
    <cellStyle name="Note 5 2" xfId="4344"/>
    <cellStyle name="Note 5 2 2" xfId="4345"/>
    <cellStyle name="Note 5 2 3" xfId="4346"/>
    <cellStyle name="Note 5 2 4" xfId="4347"/>
    <cellStyle name="Note 5 2 5" xfId="4348"/>
    <cellStyle name="Note 5 3" xfId="4349"/>
    <cellStyle name="Note 5 4" xfId="4350"/>
    <cellStyle name="Note 6" xfId="4351"/>
    <cellStyle name="Note 6 2" xfId="4352"/>
    <cellStyle name="Note 6 2 2" xfId="4353"/>
    <cellStyle name="Note 6 2 3" xfId="4354"/>
    <cellStyle name="Note 6 2 4" xfId="4355"/>
    <cellStyle name="Note 6 2 5" xfId="4356"/>
    <cellStyle name="Note 6 3" xfId="4357"/>
    <cellStyle name="Note 6 4" xfId="4358"/>
    <cellStyle name="Note 7" xfId="4359"/>
    <cellStyle name="Note 7 2" xfId="4360"/>
    <cellStyle name="Note 7 2 2" xfId="4361"/>
    <cellStyle name="Note 7 2 3" xfId="4362"/>
    <cellStyle name="Note 7 2 4" xfId="4363"/>
    <cellStyle name="Note 7 2 5" xfId="4364"/>
    <cellStyle name="Note 7 3" xfId="4365"/>
    <cellStyle name="Note 7 4" xfId="4366"/>
    <cellStyle name="Note 8" xfId="4367"/>
    <cellStyle name="Note 8 2" xfId="4368"/>
    <cellStyle name="Note 9" xfId="4369"/>
    <cellStyle name="Note 9 2" xfId="4370"/>
    <cellStyle name="Note 9 2 2" xfId="4371"/>
    <cellStyle name="Note 9 2 3" xfId="4372"/>
    <cellStyle name="Note 9 2 4" xfId="4373"/>
    <cellStyle name="Note 9 2 5" xfId="4374"/>
    <cellStyle name="Note 9 3" xfId="4375"/>
    <cellStyle name="Note 9 4" xfId="4376"/>
    <cellStyle name="Output 2" xfId="4377"/>
    <cellStyle name="Output 2 10" xfId="4378"/>
    <cellStyle name="Output 2 10 2" xfId="4379"/>
    <cellStyle name="Output 2 11" xfId="4380"/>
    <cellStyle name="Output 2 11 2" xfId="4381"/>
    <cellStyle name="Output 2 12" xfId="4382"/>
    <cellStyle name="Output 2 13" xfId="4383"/>
    <cellStyle name="Output 2 2" xfId="4384"/>
    <cellStyle name="Output 2 2 2" xfId="4385"/>
    <cellStyle name="Output 2 2 2 2" xfId="4386"/>
    <cellStyle name="Output 2 2 2 2 2" xfId="4387"/>
    <cellStyle name="Output 2 2 2 3" xfId="4388"/>
    <cellStyle name="Output 2 2 2 3 2" xfId="4389"/>
    <cellStyle name="Output 2 2 2 4" xfId="4390"/>
    <cellStyle name="Output 2 2 2 5" xfId="4391"/>
    <cellStyle name="Output 2 2 3" xfId="4392"/>
    <cellStyle name="Output 2 2 3 2" xfId="4393"/>
    <cellStyle name="Output 2 2 3 2 2" xfId="4394"/>
    <cellStyle name="Output 2 2 3 3" xfId="4395"/>
    <cellStyle name="Output 2 2 3 3 2" xfId="4396"/>
    <cellStyle name="Output 2 2 3 4" xfId="4397"/>
    <cellStyle name="Output 2 2 3 5" xfId="4398"/>
    <cellStyle name="Output 2 2 4" xfId="4399"/>
    <cellStyle name="Output 2 2 4 2" xfId="4400"/>
    <cellStyle name="Output 2 2 4 3" xfId="4401"/>
    <cellStyle name="Output 2 2 5" xfId="4402"/>
    <cellStyle name="Output 2 2 5 2" xfId="4403"/>
    <cellStyle name="Output 2 2 5 3" xfId="4404"/>
    <cellStyle name="Output 2 2 6" xfId="4405"/>
    <cellStyle name="Output 2 2 7" xfId="4406"/>
    <cellStyle name="Output 2 3" xfId="4407"/>
    <cellStyle name="Output 2 3 2" xfId="4408"/>
    <cellStyle name="Output 2 3 2 2" xfId="4409"/>
    <cellStyle name="Output 2 3 2 2 2" xfId="4410"/>
    <cellStyle name="Output 2 3 2 3" xfId="4411"/>
    <cellStyle name="Output 2 3 2 3 2" xfId="4412"/>
    <cellStyle name="Output 2 3 2 4" xfId="4413"/>
    <cellStyle name="Output 2 3 2 5" xfId="4414"/>
    <cellStyle name="Output 2 3 3" xfId="4415"/>
    <cellStyle name="Output 2 3 3 2" xfId="4416"/>
    <cellStyle name="Output 2 3 3 2 2" xfId="4417"/>
    <cellStyle name="Output 2 3 3 3" xfId="4418"/>
    <cellStyle name="Output 2 3 3 3 2" xfId="4419"/>
    <cellStyle name="Output 2 3 3 4" xfId="4420"/>
    <cellStyle name="Output 2 3 3 5" xfId="4421"/>
    <cellStyle name="Output 2 3 4" xfId="4422"/>
    <cellStyle name="Output 2 3 4 2" xfId="4423"/>
    <cellStyle name="Output 2 3 4 3" xfId="4424"/>
    <cellStyle name="Output 2 3 5" xfId="4425"/>
    <cellStyle name="Output 2 3 5 2" xfId="4426"/>
    <cellStyle name="Output 2 3 5 3" xfId="4427"/>
    <cellStyle name="Output 2 3 6" xfId="4428"/>
    <cellStyle name="Output 2 3 7" xfId="4429"/>
    <cellStyle name="Output 2 4" xfId="4430"/>
    <cellStyle name="Output 2 4 2" xfId="4431"/>
    <cellStyle name="Output 2 4 2 2" xfId="4432"/>
    <cellStyle name="Output 2 4 2 2 2" xfId="4433"/>
    <cellStyle name="Output 2 4 2 3" xfId="4434"/>
    <cellStyle name="Output 2 4 2 3 2" xfId="4435"/>
    <cellStyle name="Output 2 4 2 4" xfId="4436"/>
    <cellStyle name="Output 2 4 3" xfId="4437"/>
    <cellStyle name="Output 2 4 3 2" xfId="4438"/>
    <cellStyle name="Output 2 4 3 2 2" xfId="4439"/>
    <cellStyle name="Output 2 4 3 3" xfId="4440"/>
    <cellStyle name="Output 2 4 3 3 2" xfId="4441"/>
    <cellStyle name="Output 2 4 3 4" xfId="4442"/>
    <cellStyle name="Output 2 4 4" xfId="4443"/>
    <cellStyle name="Output 2 4 4 2" xfId="4444"/>
    <cellStyle name="Output 2 4 5" xfId="4445"/>
    <cellStyle name="Output 2 4 5 2" xfId="4446"/>
    <cellStyle name="Output 2 4 6" xfId="4447"/>
    <cellStyle name="Output 2 4 7" xfId="4448"/>
    <cellStyle name="Output 2 5" xfId="4449"/>
    <cellStyle name="Output 2 5 2" xfId="4450"/>
    <cellStyle name="Output 2 5 2 2" xfId="4451"/>
    <cellStyle name="Output 2 5 2 2 2" xfId="4452"/>
    <cellStyle name="Output 2 5 2 3" xfId="4453"/>
    <cellStyle name="Output 2 5 2 3 2" xfId="4454"/>
    <cellStyle name="Output 2 5 2 4" xfId="4455"/>
    <cellStyle name="Output 2 5 3" xfId="4456"/>
    <cellStyle name="Output 2 5 3 2" xfId="4457"/>
    <cellStyle name="Output 2 5 3 2 2" xfId="4458"/>
    <cellStyle name="Output 2 5 3 3" xfId="4459"/>
    <cellStyle name="Output 2 5 3 3 2" xfId="4460"/>
    <cellStyle name="Output 2 5 3 4" xfId="4461"/>
    <cellStyle name="Output 2 5 4" xfId="4462"/>
    <cellStyle name="Output 2 5 4 2" xfId="4463"/>
    <cellStyle name="Output 2 5 5" xfId="4464"/>
    <cellStyle name="Output 2 5 5 2" xfId="4465"/>
    <cellStyle name="Output 2 5 6" xfId="4466"/>
    <cellStyle name="Output 2 5 7" xfId="4467"/>
    <cellStyle name="Output 2 6" xfId="4468"/>
    <cellStyle name="Output 2 6 2" xfId="4469"/>
    <cellStyle name="Output 2 6 2 2" xfId="4470"/>
    <cellStyle name="Output 2 6 2 2 2" xfId="4471"/>
    <cellStyle name="Output 2 6 2 3" xfId="4472"/>
    <cellStyle name="Output 2 6 2 3 2" xfId="4473"/>
    <cellStyle name="Output 2 6 2 4" xfId="4474"/>
    <cellStyle name="Output 2 6 3" xfId="4475"/>
    <cellStyle name="Output 2 6 3 2" xfId="4476"/>
    <cellStyle name="Output 2 6 3 2 2" xfId="4477"/>
    <cellStyle name="Output 2 6 3 3" xfId="4478"/>
    <cellStyle name="Output 2 6 3 3 2" xfId="4479"/>
    <cellStyle name="Output 2 6 3 4" xfId="4480"/>
    <cellStyle name="Output 2 6 4" xfId="4481"/>
    <cellStyle name="Output 2 6 4 2" xfId="4482"/>
    <cellStyle name="Output 2 6 5" xfId="4483"/>
    <cellStyle name="Output 2 6 5 2" xfId="4484"/>
    <cellStyle name="Output 2 6 6" xfId="4485"/>
    <cellStyle name="Output 2 7" xfId="4486"/>
    <cellStyle name="Output 2 7 2" xfId="4487"/>
    <cellStyle name="Output 2 7 2 2" xfId="4488"/>
    <cellStyle name="Output 2 7 2 2 2" xfId="4489"/>
    <cellStyle name="Output 2 7 2 3" xfId="4490"/>
    <cellStyle name="Output 2 7 2 3 2" xfId="4491"/>
    <cellStyle name="Output 2 7 2 4" xfId="4492"/>
    <cellStyle name="Output 2 7 3" xfId="4493"/>
    <cellStyle name="Output 2 7 3 2" xfId="4494"/>
    <cellStyle name="Output 2 7 3 2 2" xfId="4495"/>
    <cellStyle name="Output 2 7 3 3" xfId="4496"/>
    <cellStyle name="Output 2 7 3 3 2" xfId="4497"/>
    <cellStyle name="Output 2 7 3 4" xfId="4498"/>
    <cellStyle name="Output 2 7 4" xfId="4499"/>
    <cellStyle name="Output 2 7 4 2" xfId="4500"/>
    <cellStyle name="Output 2 7 5" xfId="4501"/>
    <cellStyle name="Output 2 7 5 2" xfId="4502"/>
    <cellStyle name="Output 2 7 6" xfId="4503"/>
    <cellStyle name="Output 2 8" xfId="4504"/>
    <cellStyle name="Output 2 8 2" xfId="4505"/>
    <cellStyle name="Output 2 8 2 2" xfId="4506"/>
    <cellStyle name="Output 2 8 3" xfId="4507"/>
    <cellStyle name="Output 2 8 3 2" xfId="4508"/>
    <cellStyle name="Output 2 8 4" xfId="4509"/>
    <cellStyle name="Output 2 9" xfId="4510"/>
    <cellStyle name="Output 2 9 2" xfId="4511"/>
    <cellStyle name="Output 2 9 2 2" xfId="4512"/>
    <cellStyle name="Output 2 9 3" xfId="4513"/>
    <cellStyle name="Output 2 9 3 2" xfId="4514"/>
    <cellStyle name="Output 2 9 4" xfId="4515"/>
    <cellStyle name="Output 3" xfId="4516"/>
    <cellStyle name="Output 4" xfId="4517"/>
    <cellStyle name="Output 4 2" xfId="4518"/>
    <cellStyle name="Output 4 2 2" xfId="4519"/>
    <cellStyle name="Output 4 2 2 2" xfId="4520"/>
    <cellStyle name="Output 4 2 3" xfId="4521"/>
    <cellStyle name="Output 4 2 3 2" xfId="4522"/>
    <cellStyle name="Output 4 2 4" xfId="4523"/>
    <cellStyle name="Output 4 2 4 2" xfId="4524"/>
    <cellStyle name="Output 4 2 5" xfId="4525"/>
    <cellStyle name="Output 4 2 5 2" xfId="4526"/>
    <cellStyle name="Output 4 2 6" xfId="4527"/>
    <cellStyle name="Output 4 3" xfId="4528"/>
    <cellStyle name="Output 4 3 2" xfId="4529"/>
    <cellStyle name="Output 4 3 2 2" xfId="4530"/>
    <cellStyle name="Output 4 3 3" xfId="4531"/>
    <cellStyle name="Output 4 3 3 2" xfId="4532"/>
    <cellStyle name="Output 4 3 4" xfId="4533"/>
    <cellStyle name="Output 4 3 4 2" xfId="4534"/>
    <cellStyle name="Output 4 3 5" xfId="4535"/>
    <cellStyle name="Output 4 3 5 2" xfId="4536"/>
    <cellStyle name="Output 4 3 6" xfId="4537"/>
    <cellStyle name="Output 4 4" xfId="4538"/>
    <cellStyle name="Output 4 4 2" xfId="4539"/>
    <cellStyle name="Output 4 5" xfId="4540"/>
    <cellStyle name="Output 4 5 2" xfId="4541"/>
    <cellStyle name="Output 4 6" xfId="4542"/>
    <cellStyle name="Output 5" xfId="4543"/>
    <cellStyle name="Output 5 2" xfId="4544"/>
    <cellStyle name="Output 5 2 2" xfId="4545"/>
    <cellStyle name="Output 5 3" xfId="4546"/>
    <cellStyle name="Output 5 3 2" xfId="4547"/>
    <cellStyle name="Output 5 4" xfId="4548"/>
    <cellStyle name="Output 5 4 2" xfId="4549"/>
    <cellStyle name="Output 5 5" xfId="4550"/>
    <cellStyle name="Output 5 5 2" xfId="4551"/>
    <cellStyle name="Output 5 6" xfId="4552"/>
    <cellStyle name="Output 6" xfId="4553"/>
    <cellStyle name="Output 6 2" xfId="4554"/>
    <cellStyle name="Output 6 2 2" xfId="4555"/>
    <cellStyle name="Output 6 3" xfId="4556"/>
    <cellStyle name="Output 6 3 2" xfId="4557"/>
    <cellStyle name="Output 6 4" xfId="4558"/>
    <cellStyle name="Output 6 4 2" xfId="4559"/>
    <cellStyle name="Output 6 5" xfId="4560"/>
    <cellStyle name="Output 6 5 2" xfId="4561"/>
    <cellStyle name="Output 6 6" xfId="4562"/>
    <cellStyle name="Output 7" xfId="4563"/>
    <cellStyle name="Output 7 2" xfId="4564"/>
    <cellStyle name="Output 8" xfId="4565"/>
    <cellStyle name="Output 8 2" xfId="4566"/>
    <cellStyle name="Output Amounts" xfId="4567"/>
    <cellStyle name="Output Column Headings" xfId="4568"/>
    <cellStyle name="Output Line Items" xfId="4569"/>
    <cellStyle name="Output Report Heading" xfId="4570"/>
    <cellStyle name="Output Report Title" xfId="4571"/>
    <cellStyle name="Percent" xfId="6249" builtinId="5"/>
    <cellStyle name="Percent [2]" xfId="4572"/>
    <cellStyle name="Percent 2" xfId="2"/>
    <cellStyle name="Percent 2 2" xfId="4573"/>
    <cellStyle name="Percent 2 3" xfId="4574"/>
    <cellStyle name="Percent 3" xfId="4575"/>
    <cellStyle name="Percent 3 2" xfId="4576"/>
    <cellStyle name="Percent 3 3" xfId="4577"/>
    <cellStyle name="Percent 3 4" xfId="6297"/>
    <cellStyle name="Percent 4" xfId="4578"/>
    <cellStyle name="Percent 4 2" xfId="4579"/>
    <cellStyle name="Percent 5" xfId="4580"/>
    <cellStyle name="Percent 6" xfId="4581"/>
    <cellStyle name="Percentage" xfId="4582"/>
    <cellStyle name="Period Title" xfId="4583"/>
    <cellStyle name="Period Title 2" xfId="4584"/>
    <cellStyle name="Period Title 3" xfId="4585"/>
    <cellStyle name="Pounds (0)" xfId="4586"/>
    <cellStyle name="PSChar" xfId="4587"/>
    <cellStyle name="PSChar 2" xfId="4588"/>
    <cellStyle name="PSChar 3" xfId="4589"/>
    <cellStyle name="PSDate" xfId="4590"/>
    <cellStyle name="PSDate 2" xfId="4591"/>
    <cellStyle name="PSDate 3" xfId="4592"/>
    <cellStyle name="PSDec" xfId="4593"/>
    <cellStyle name="PSDec 2" xfId="4594"/>
    <cellStyle name="PSDec 3" xfId="4595"/>
    <cellStyle name="PSDetail" xfId="4596"/>
    <cellStyle name="PSDetail 2" xfId="4597"/>
    <cellStyle name="PSHeading" xfId="4598"/>
    <cellStyle name="PSHeading 2" xfId="4599"/>
    <cellStyle name="PSHeading 2 2" xfId="4600"/>
    <cellStyle name="PSHeading 3" xfId="4601"/>
    <cellStyle name="PSHeading 4" xfId="4602"/>
    <cellStyle name="PSInt" xfId="4603"/>
    <cellStyle name="PSInt 2" xfId="4604"/>
    <cellStyle name="PSInt 3" xfId="4605"/>
    <cellStyle name="PSSpacer" xfId="4606"/>
    <cellStyle name="PSSpacer 2" xfId="4607"/>
    <cellStyle name="PSSpacer 3" xfId="4608"/>
    <cellStyle name="Ratio" xfId="4609"/>
    <cellStyle name="RevList" xfId="4610"/>
    <cellStyle name="Right Currency" xfId="4611"/>
    <cellStyle name="Right Currency 2" xfId="4612"/>
    <cellStyle name="Right Currency 3" xfId="4613"/>
    <cellStyle name="Right Date" xfId="4614"/>
    <cellStyle name="Right Date 2" xfId="4615"/>
    <cellStyle name="Right Date 3" xfId="4616"/>
    <cellStyle name="Right Multiple" xfId="4617"/>
    <cellStyle name="Right Multiple 2" xfId="4618"/>
    <cellStyle name="Right Multiple 3" xfId="4619"/>
    <cellStyle name="Right Number" xfId="4620"/>
    <cellStyle name="Right Number 2" xfId="4621"/>
    <cellStyle name="Right Number 3" xfId="4622"/>
    <cellStyle name="Right Percentage" xfId="4623"/>
    <cellStyle name="Right Percentage 2" xfId="4624"/>
    <cellStyle name="Right Percentage 3" xfId="4625"/>
    <cellStyle name="Right Year" xfId="4626"/>
    <cellStyle name="Right Year 2" xfId="4627"/>
    <cellStyle name="Right Year 3" xfId="4628"/>
    <cellStyle name="RIN_TB2" xfId="6298"/>
    <cellStyle name="SAPBEXaggData" xfId="4629"/>
    <cellStyle name="SAPBEXaggData 2" xfId="4630"/>
    <cellStyle name="SAPBEXaggData 2 2" xfId="4631"/>
    <cellStyle name="SAPBEXaggData 2 2 2" xfId="4632"/>
    <cellStyle name="SAPBEXaggData 2 2 3" xfId="4633"/>
    <cellStyle name="SAPBEXaggData 2 2 4" xfId="4634"/>
    <cellStyle name="SAPBEXaggData 2 2 5" xfId="4635"/>
    <cellStyle name="SAPBEXaggData 2 3" xfId="4636"/>
    <cellStyle name="SAPBEXaggData 2 4" xfId="4637"/>
    <cellStyle name="SAPBEXaggData 3" xfId="4638"/>
    <cellStyle name="SAPBEXaggData 3 2" xfId="4639"/>
    <cellStyle name="SAPBEXaggData 3 2 2" xfId="4640"/>
    <cellStyle name="SAPBEXaggData 3 2 3" xfId="4641"/>
    <cellStyle name="SAPBEXaggData 3 2 4" xfId="4642"/>
    <cellStyle name="SAPBEXaggData 3 2 5" xfId="4643"/>
    <cellStyle name="SAPBEXaggData 3 3" xfId="4644"/>
    <cellStyle name="SAPBEXaggData 3 4" xfId="4645"/>
    <cellStyle name="SAPBEXaggData 4" xfId="4646"/>
    <cellStyle name="SAPBEXaggData 4 2" xfId="4647"/>
    <cellStyle name="SAPBEXaggData 4 3" xfId="4648"/>
    <cellStyle name="SAPBEXaggData 4 4" xfId="4649"/>
    <cellStyle name="SAPBEXaggData 4 5" xfId="4650"/>
    <cellStyle name="SAPBEXaggData 5" xfId="4651"/>
    <cellStyle name="SAPBEXaggData 5 2" xfId="4652"/>
    <cellStyle name="SAPBEXaggData 5 3" xfId="4653"/>
    <cellStyle name="SAPBEXaggData 5 4" xfId="4654"/>
    <cellStyle name="SAPBEXaggData 5 5" xfId="4655"/>
    <cellStyle name="SAPBEXaggData 6" xfId="4656"/>
    <cellStyle name="SAPBEXaggData 7" xfId="4657"/>
    <cellStyle name="SAPBEXaggData_BW Capital Summary Flash Dec 09" xfId="4658"/>
    <cellStyle name="SAPBEXaggDataEmph" xfId="4659"/>
    <cellStyle name="SAPBEXaggDataEmph 2" xfId="4660"/>
    <cellStyle name="SAPBEXaggDataEmph 2 2" xfId="4661"/>
    <cellStyle name="SAPBEXaggDataEmph 2 2 2" xfId="4662"/>
    <cellStyle name="SAPBEXaggDataEmph 2 2 3" xfId="4663"/>
    <cellStyle name="SAPBEXaggDataEmph 2 2 4" xfId="4664"/>
    <cellStyle name="SAPBEXaggDataEmph 2 2 5" xfId="4665"/>
    <cellStyle name="SAPBEXaggDataEmph 2 3" xfId="4666"/>
    <cellStyle name="SAPBEXaggDataEmph 2 4" xfId="4667"/>
    <cellStyle name="SAPBEXaggDataEmph 3" xfId="4668"/>
    <cellStyle name="SAPBEXaggDataEmph 3 2" xfId="4669"/>
    <cellStyle name="SAPBEXaggDataEmph 3 2 2" xfId="4670"/>
    <cellStyle name="SAPBEXaggDataEmph 3 2 3" xfId="4671"/>
    <cellStyle name="SAPBEXaggDataEmph 3 2 4" xfId="4672"/>
    <cellStyle name="SAPBEXaggDataEmph 3 2 5" xfId="4673"/>
    <cellStyle name="SAPBEXaggDataEmph 3 3" xfId="4674"/>
    <cellStyle name="SAPBEXaggDataEmph 3 4" xfId="4675"/>
    <cellStyle name="SAPBEXaggDataEmph 4" xfId="4676"/>
    <cellStyle name="SAPBEXaggDataEmph 4 2" xfId="4677"/>
    <cellStyle name="SAPBEXaggDataEmph 4 2 2" xfId="4678"/>
    <cellStyle name="SAPBEXaggDataEmph 4 2 3" xfId="4679"/>
    <cellStyle name="SAPBEXaggDataEmph 4 2 4" xfId="4680"/>
    <cellStyle name="SAPBEXaggDataEmph 4 2 5" xfId="4681"/>
    <cellStyle name="SAPBEXaggDataEmph 4 3" xfId="4682"/>
    <cellStyle name="SAPBEXaggDataEmph 4 4" xfId="4683"/>
    <cellStyle name="SAPBEXaggDataEmph 5" xfId="4684"/>
    <cellStyle name="SAPBEXaggDataEmph 5 2" xfId="4685"/>
    <cellStyle name="SAPBEXaggDataEmph 5 2 2" xfId="4686"/>
    <cellStyle name="SAPBEXaggDataEmph 5 2 3" xfId="4687"/>
    <cellStyle name="SAPBEXaggDataEmph 5 2 4" xfId="4688"/>
    <cellStyle name="SAPBEXaggDataEmph 5 2 5" xfId="4689"/>
    <cellStyle name="SAPBEXaggDataEmph 5 3" xfId="4690"/>
    <cellStyle name="SAPBEXaggDataEmph 5 4" xfId="4691"/>
    <cellStyle name="SAPBEXaggDataEmph 6" xfId="4692"/>
    <cellStyle name="SAPBEXaggDataEmph 6 2" xfId="4693"/>
    <cellStyle name="SAPBEXaggDataEmph 6 3" xfId="4694"/>
    <cellStyle name="SAPBEXaggDataEmph 6 4" xfId="4695"/>
    <cellStyle name="SAPBEXaggDataEmph 6 5" xfId="4696"/>
    <cellStyle name="SAPBEXaggDataEmph 7" xfId="4697"/>
    <cellStyle name="SAPBEXaggDataEmph 7 2" xfId="4698"/>
    <cellStyle name="SAPBEXaggDataEmph 7 3" xfId="4699"/>
    <cellStyle name="SAPBEXaggDataEmph 7 4" xfId="4700"/>
    <cellStyle name="SAPBEXaggDataEmph 7 5" xfId="4701"/>
    <cellStyle name="SAPBEXaggDataEmph 8" xfId="4702"/>
    <cellStyle name="SAPBEXaggDataEmph 9" xfId="4703"/>
    <cellStyle name="SAPBEXaggItem" xfId="4704"/>
    <cellStyle name="SAPBEXaggItem 2" xfId="4705"/>
    <cellStyle name="SAPBEXaggItem 2 2" xfId="4706"/>
    <cellStyle name="SAPBEXaggItem 2 2 2" xfId="4707"/>
    <cellStyle name="SAPBEXaggItem 2 2 3" xfId="4708"/>
    <cellStyle name="SAPBEXaggItem 2 2 4" xfId="4709"/>
    <cellStyle name="SAPBEXaggItem 2 2 5" xfId="4710"/>
    <cellStyle name="SAPBEXaggItem 2 3" xfId="4711"/>
    <cellStyle name="SAPBEXaggItem 2 4" xfId="4712"/>
    <cellStyle name="SAPBEXaggItem 3" xfId="4713"/>
    <cellStyle name="SAPBEXaggItem 3 2" xfId="4714"/>
    <cellStyle name="SAPBEXaggItem 3 2 2" xfId="4715"/>
    <cellStyle name="SAPBEXaggItem 3 2 3" xfId="4716"/>
    <cellStyle name="SAPBEXaggItem 3 2 4" xfId="4717"/>
    <cellStyle name="SAPBEXaggItem 3 2 5" xfId="4718"/>
    <cellStyle name="SAPBEXaggItem 3 3" xfId="4719"/>
    <cellStyle name="SAPBEXaggItem 3 4" xfId="4720"/>
    <cellStyle name="SAPBEXaggItem 4" xfId="4721"/>
    <cellStyle name="SAPBEXaggItem 4 2" xfId="4722"/>
    <cellStyle name="SAPBEXaggItem 4 3" xfId="4723"/>
    <cellStyle name="SAPBEXaggItem 4 4" xfId="4724"/>
    <cellStyle name="SAPBEXaggItem 4 5" xfId="4725"/>
    <cellStyle name="SAPBEXaggItem 5" xfId="4726"/>
    <cellStyle name="SAPBEXaggItem 5 2" xfId="4727"/>
    <cellStyle name="SAPBEXaggItem 5 3" xfId="4728"/>
    <cellStyle name="SAPBEXaggItem 5 4" xfId="4729"/>
    <cellStyle name="SAPBEXaggItem 5 5" xfId="4730"/>
    <cellStyle name="SAPBEXaggItem 6" xfId="4731"/>
    <cellStyle name="SAPBEXaggItem 7" xfId="4732"/>
    <cellStyle name="SAPBEXaggItem_BW Capital Summary Flash Dec 09" xfId="4733"/>
    <cellStyle name="SAPBEXaggItemX" xfId="4734"/>
    <cellStyle name="SAPBEXaggItemX 2" xfId="4735"/>
    <cellStyle name="SAPBEXaggItemX 2 2" xfId="4736"/>
    <cellStyle name="SAPBEXaggItemX 2 2 2" xfId="4737"/>
    <cellStyle name="SAPBEXaggItemX 2 2 3" xfId="4738"/>
    <cellStyle name="SAPBEXaggItemX 2 2 4" xfId="4739"/>
    <cellStyle name="SAPBEXaggItemX 2 2 5" xfId="4740"/>
    <cellStyle name="SAPBEXaggItemX 2 3" xfId="4741"/>
    <cellStyle name="SAPBEXaggItemX 2 3 2" xfId="4742"/>
    <cellStyle name="SAPBEXaggItemX 2 3 3" xfId="4743"/>
    <cellStyle name="SAPBEXaggItemX 2 3 4" xfId="4744"/>
    <cellStyle name="SAPBEXaggItemX 2 3 5" xfId="4745"/>
    <cellStyle name="SAPBEXaggItemX 2 4" xfId="4746"/>
    <cellStyle name="SAPBEXaggItemX 2 5" xfId="4747"/>
    <cellStyle name="SAPBEXaggItemX 3" xfId="4748"/>
    <cellStyle name="SAPBEXaggItemX 3 2" xfId="4749"/>
    <cellStyle name="SAPBEXaggItemX 3 2 2" xfId="4750"/>
    <cellStyle name="SAPBEXaggItemX 3 2 3" xfId="4751"/>
    <cellStyle name="SAPBEXaggItemX 3 2 4" xfId="4752"/>
    <cellStyle name="SAPBEXaggItemX 3 2 5" xfId="4753"/>
    <cellStyle name="SAPBEXaggItemX 3 3" xfId="4754"/>
    <cellStyle name="SAPBEXaggItemX 3 3 2" xfId="4755"/>
    <cellStyle name="SAPBEXaggItemX 3 3 3" xfId="4756"/>
    <cellStyle name="SAPBEXaggItemX 3 3 4" xfId="4757"/>
    <cellStyle name="SAPBEXaggItemX 3 3 5" xfId="4758"/>
    <cellStyle name="SAPBEXaggItemX 3 4" xfId="4759"/>
    <cellStyle name="SAPBEXaggItemX 3 5" xfId="4760"/>
    <cellStyle name="SAPBEXaggItemX 4" xfId="4761"/>
    <cellStyle name="SAPBEXaggItemX 4 2" xfId="4762"/>
    <cellStyle name="SAPBEXaggItemX 4 3" xfId="4763"/>
    <cellStyle name="SAPBEXaggItemX 4 4" xfId="4764"/>
    <cellStyle name="SAPBEXaggItemX 4 5" xfId="4765"/>
    <cellStyle name="SAPBEXaggItemX 5" xfId="4766"/>
    <cellStyle name="SAPBEXaggItemX 5 2" xfId="4767"/>
    <cellStyle name="SAPBEXaggItemX 5 3" xfId="4768"/>
    <cellStyle name="SAPBEXaggItemX 5 4" xfId="4769"/>
    <cellStyle name="SAPBEXaggItemX 5 5" xfId="4770"/>
    <cellStyle name="SAPBEXaggItemX 6" xfId="4771"/>
    <cellStyle name="SAPBEXaggItemX 7" xfId="4772"/>
    <cellStyle name="SAPBEXchaText" xfId="4773"/>
    <cellStyle name="SAPBEXchaText 2" xfId="4774"/>
    <cellStyle name="SAPBEXchaText 2 2" xfId="4775"/>
    <cellStyle name="SAPBEXchaText 2 2 2" xfId="4776"/>
    <cellStyle name="SAPBEXchaText 2 2 3" xfId="4777"/>
    <cellStyle name="SAPBEXchaText 2 2 4" xfId="4778"/>
    <cellStyle name="SAPBEXchaText 2 2 5" xfId="4779"/>
    <cellStyle name="SAPBEXchaText 2 3" xfId="4780"/>
    <cellStyle name="SAPBEXchaText 2 4" xfId="4781"/>
    <cellStyle name="SAPBEXchaText 3" xfId="4782"/>
    <cellStyle name="SAPBEXchaText 3 2" xfId="4783"/>
    <cellStyle name="SAPBEXchaText 3 2 2" xfId="4784"/>
    <cellStyle name="SAPBEXchaText 3 2 3" xfId="4785"/>
    <cellStyle name="SAPBEXchaText 3 2 4" xfId="4786"/>
    <cellStyle name="SAPBEXchaText 3 2 5" xfId="4787"/>
    <cellStyle name="SAPBEXchaText 3 3" xfId="4788"/>
    <cellStyle name="SAPBEXchaText 3 4" xfId="4789"/>
    <cellStyle name="SAPBEXchaText_AIMRO_CP" xfId="4790"/>
    <cellStyle name="SAPBEXexcBad7" xfId="4791"/>
    <cellStyle name="SAPBEXexcBad7 2" xfId="4792"/>
    <cellStyle name="SAPBEXexcBad7 2 2" xfId="4793"/>
    <cellStyle name="SAPBEXexcBad7 2 2 2" xfId="4794"/>
    <cellStyle name="SAPBEXexcBad7 2 2 3" xfId="4795"/>
    <cellStyle name="SAPBEXexcBad7 2 2 4" xfId="4796"/>
    <cellStyle name="SAPBEXexcBad7 2 2 5" xfId="4797"/>
    <cellStyle name="SAPBEXexcBad7 2 3" xfId="4798"/>
    <cellStyle name="SAPBEXexcBad7 2 4" xfId="4799"/>
    <cellStyle name="SAPBEXexcBad7 3" xfId="4800"/>
    <cellStyle name="SAPBEXexcBad7 3 2" xfId="4801"/>
    <cellStyle name="SAPBEXexcBad7 3 2 2" xfId="4802"/>
    <cellStyle name="SAPBEXexcBad7 3 2 3" xfId="4803"/>
    <cellStyle name="SAPBEXexcBad7 3 2 4" xfId="4804"/>
    <cellStyle name="SAPBEXexcBad7 3 2 5" xfId="4805"/>
    <cellStyle name="SAPBEXexcBad7 3 3" xfId="4806"/>
    <cellStyle name="SAPBEXexcBad7 3 4" xfId="4807"/>
    <cellStyle name="SAPBEXexcBad7 4" xfId="4808"/>
    <cellStyle name="SAPBEXexcBad7 4 2" xfId="4809"/>
    <cellStyle name="SAPBEXexcBad7 4 3" xfId="4810"/>
    <cellStyle name="SAPBEXexcBad7 4 4" xfId="4811"/>
    <cellStyle name="SAPBEXexcBad7 4 5" xfId="4812"/>
    <cellStyle name="SAPBEXexcBad7 5" xfId="4813"/>
    <cellStyle name="SAPBEXexcBad7 5 2" xfId="4814"/>
    <cellStyle name="SAPBEXexcBad7 5 3" xfId="4815"/>
    <cellStyle name="SAPBEXexcBad7 5 4" xfId="4816"/>
    <cellStyle name="SAPBEXexcBad7 5 5" xfId="4817"/>
    <cellStyle name="SAPBEXexcBad7 6" xfId="4818"/>
    <cellStyle name="SAPBEXexcBad7 7" xfId="4819"/>
    <cellStyle name="SAPBEXexcBad8" xfId="4820"/>
    <cellStyle name="SAPBEXexcBad8 2" xfId="4821"/>
    <cellStyle name="SAPBEXexcBad8 2 2" xfId="4822"/>
    <cellStyle name="SAPBEXexcBad8 2 2 2" xfId="4823"/>
    <cellStyle name="SAPBEXexcBad8 2 2 3" xfId="4824"/>
    <cellStyle name="SAPBEXexcBad8 2 2 4" xfId="4825"/>
    <cellStyle name="SAPBEXexcBad8 2 2 5" xfId="4826"/>
    <cellStyle name="SAPBEXexcBad8 2 3" xfId="4827"/>
    <cellStyle name="SAPBEXexcBad8 2 4" xfId="4828"/>
    <cellStyle name="SAPBEXexcBad8 3" xfId="4829"/>
    <cellStyle name="SAPBEXexcBad8 3 2" xfId="4830"/>
    <cellStyle name="SAPBEXexcBad8 3 2 2" xfId="4831"/>
    <cellStyle name="SAPBEXexcBad8 3 2 3" xfId="4832"/>
    <cellStyle name="SAPBEXexcBad8 3 2 4" xfId="4833"/>
    <cellStyle name="SAPBEXexcBad8 3 2 5" xfId="4834"/>
    <cellStyle name="SAPBEXexcBad8 3 3" xfId="4835"/>
    <cellStyle name="SAPBEXexcBad8 3 4" xfId="4836"/>
    <cellStyle name="SAPBEXexcBad8 4" xfId="4837"/>
    <cellStyle name="SAPBEXexcBad8 4 2" xfId="4838"/>
    <cellStyle name="SAPBEXexcBad8 4 3" xfId="4839"/>
    <cellStyle name="SAPBEXexcBad8 4 4" xfId="4840"/>
    <cellStyle name="SAPBEXexcBad8 4 5" xfId="4841"/>
    <cellStyle name="SAPBEXexcBad8 5" xfId="4842"/>
    <cellStyle name="SAPBEXexcBad8 5 2" xfId="4843"/>
    <cellStyle name="SAPBEXexcBad8 5 3" xfId="4844"/>
    <cellStyle name="SAPBEXexcBad8 5 4" xfId="4845"/>
    <cellStyle name="SAPBEXexcBad8 5 5" xfId="4846"/>
    <cellStyle name="SAPBEXexcBad8 6" xfId="4847"/>
    <cellStyle name="SAPBEXexcBad8 7" xfId="4848"/>
    <cellStyle name="SAPBEXexcBad9" xfId="4849"/>
    <cellStyle name="SAPBEXexcBad9 2" xfId="4850"/>
    <cellStyle name="SAPBEXexcBad9 2 2" xfId="4851"/>
    <cellStyle name="SAPBEXexcBad9 2 2 2" xfId="4852"/>
    <cellStyle name="SAPBEXexcBad9 2 2 3" xfId="4853"/>
    <cellStyle name="SAPBEXexcBad9 2 2 4" xfId="4854"/>
    <cellStyle name="SAPBEXexcBad9 2 2 5" xfId="4855"/>
    <cellStyle name="SAPBEXexcBad9 2 3" xfId="4856"/>
    <cellStyle name="SAPBEXexcBad9 2 4" xfId="4857"/>
    <cellStyle name="SAPBEXexcBad9 3" xfId="4858"/>
    <cellStyle name="SAPBEXexcBad9 3 2" xfId="4859"/>
    <cellStyle name="SAPBEXexcBad9 3 2 2" xfId="4860"/>
    <cellStyle name="SAPBEXexcBad9 3 2 3" xfId="4861"/>
    <cellStyle name="SAPBEXexcBad9 3 2 4" xfId="4862"/>
    <cellStyle name="SAPBEXexcBad9 3 2 5" xfId="4863"/>
    <cellStyle name="SAPBEXexcBad9 3 3" xfId="4864"/>
    <cellStyle name="SAPBEXexcBad9 3 4" xfId="4865"/>
    <cellStyle name="SAPBEXexcBad9 4" xfId="4866"/>
    <cellStyle name="SAPBEXexcBad9 4 2" xfId="4867"/>
    <cellStyle name="SAPBEXexcBad9 4 3" xfId="4868"/>
    <cellStyle name="SAPBEXexcBad9 4 4" xfId="4869"/>
    <cellStyle name="SAPBEXexcBad9 4 5" xfId="4870"/>
    <cellStyle name="SAPBEXexcBad9 5" xfId="4871"/>
    <cellStyle name="SAPBEXexcBad9 5 2" xfId="4872"/>
    <cellStyle name="SAPBEXexcBad9 5 3" xfId="4873"/>
    <cellStyle name="SAPBEXexcBad9 5 4" xfId="4874"/>
    <cellStyle name="SAPBEXexcBad9 5 5" xfId="4875"/>
    <cellStyle name="SAPBEXexcBad9 6" xfId="4876"/>
    <cellStyle name="SAPBEXexcBad9 7" xfId="4877"/>
    <cellStyle name="SAPBEXexcCritical4" xfId="4878"/>
    <cellStyle name="SAPBEXexcCritical4 2" xfId="4879"/>
    <cellStyle name="SAPBEXexcCritical4 2 2" xfId="4880"/>
    <cellStyle name="SAPBEXexcCritical4 2 2 2" xfId="4881"/>
    <cellStyle name="SAPBEXexcCritical4 2 2 3" xfId="4882"/>
    <cellStyle name="SAPBEXexcCritical4 2 2 4" xfId="4883"/>
    <cellStyle name="SAPBEXexcCritical4 2 2 5" xfId="4884"/>
    <cellStyle name="SAPBEXexcCritical4 2 3" xfId="4885"/>
    <cellStyle name="SAPBEXexcCritical4 2 4" xfId="4886"/>
    <cellStyle name="SAPBEXexcCritical4 3" xfId="4887"/>
    <cellStyle name="SAPBEXexcCritical4 3 2" xfId="4888"/>
    <cellStyle name="SAPBEXexcCritical4 3 2 2" xfId="4889"/>
    <cellStyle name="SAPBEXexcCritical4 3 2 3" xfId="4890"/>
    <cellStyle name="SAPBEXexcCritical4 3 2 4" xfId="4891"/>
    <cellStyle name="SAPBEXexcCritical4 3 2 5" xfId="4892"/>
    <cellStyle name="SAPBEXexcCritical4 3 3" xfId="4893"/>
    <cellStyle name="SAPBEXexcCritical4 3 4" xfId="4894"/>
    <cellStyle name="SAPBEXexcCritical4 4" xfId="4895"/>
    <cellStyle name="SAPBEXexcCritical4 4 2" xfId="4896"/>
    <cellStyle name="SAPBEXexcCritical4 4 3" xfId="4897"/>
    <cellStyle name="SAPBEXexcCritical4 4 4" xfId="4898"/>
    <cellStyle name="SAPBEXexcCritical4 4 5" xfId="4899"/>
    <cellStyle name="SAPBEXexcCritical4 5" xfId="4900"/>
    <cellStyle name="SAPBEXexcCritical4 5 2" xfId="4901"/>
    <cellStyle name="SAPBEXexcCritical4 5 3" xfId="4902"/>
    <cellStyle name="SAPBEXexcCritical4 5 4" xfId="4903"/>
    <cellStyle name="SAPBEXexcCritical4 5 5" xfId="4904"/>
    <cellStyle name="SAPBEXexcCritical4 6" xfId="4905"/>
    <cellStyle name="SAPBEXexcCritical4 7" xfId="4906"/>
    <cellStyle name="SAPBEXexcCritical5" xfId="4907"/>
    <cellStyle name="SAPBEXexcCritical5 2" xfId="4908"/>
    <cellStyle name="SAPBEXexcCritical5 2 2" xfId="4909"/>
    <cellStyle name="SAPBEXexcCritical5 2 2 2" xfId="4910"/>
    <cellStyle name="SAPBEXexcCritical5 2 2 3" xfId="4911"/>
    <cellStyle name="SAPBEXexcCritical5 2 2 4" xfId="4912"/>
    <cellStyle name="SAPBEXexcCritical5 2 2 5" xfId="4913"/>
    <cellStyle name="SAPBEXexcCritical5 2 3" xfId="4914"/>
    <cellStyle name="SAPBEXexcCritical5 2 4" xfId="4915"/>
    <cellStyle name="SAPBEXexcCritical5 3" xfId="4916"/>
    <cellStyle name="SAPBEXexcCritical5 3 2" xfId="4917"/>
    <cellStyle name="SAPBEXexcCritical5 3 2 2" xfId="4918"/>
    <cellStyle name="SAPBEXexcCritical5 3 2 3" xfId="4919"/>
    <cellStyle name="SAPBEXexcCritical5 3 2 4" xfId="4920"/>
    <cellStyle name="SAPBEXexcCritical5 3 2 5" xfId="4921"/>
    <cellStyle name="SAPBEXexcCritical5 3 3" xfId="4922"/>
    <cellStyle name="SAPBEXexcCritical5 3 4" xfId="4923"/>
    <cellStyle name="SAPBEXexcCritical5 4" xfId="4924"/>
    <cellStyle name="SAPBEXexcCritical5 4 2" xfId="4925"/>
    <cellStyle name="SAPBEXexcCritical5 4 3" xfId="4926"/>
    <cellStyle name="SAPBEXexcCritical5 4 4" xfId="4927"/>
    <cellStyle name="SAPBEXexcCritical5 4 5" xfId="4928"/>
    <cellStyle name="SAPBEXexcCritical5 5" xfId="4929"/>
    <cellStyle name="SAPBEXexcCritical5 5 2" xfId="4930"/>
    <cellStyle name="SAPBEXexcCritical5 5 3" xfId="4931"/>
    <cellStyle name="SAPBEXexcCritical5 5 4" xfId="4932"/>
    <cellStyle name="SAPBEXexcCritical5 5 5" xfId="4933"/>
    <cellStyle name="SAPBEXexcCritical5 6" xfId="4934"/>
    <cellStyle name="SAPBEXexcCritical5 7" xfId="4935"/>
    <cellStyle name="SAPBEXexcCritical6" xfId="4936"/>
    <cellStyle name="SAPBEXexcCritical6 2" xfId="4937"/>
    <cellStyle name="SAPBEXexcCritical6 2 2" xfId="4938"/>
    <cellStyle name="SAPBEXexcCritical6 2 2 2" xfId="4939"/>
    <cellStyle name="SAPBEXexcCritical6 2 2 3" xfId="4940"/>
    <cellStyle name="SAPBEXexcCritical6 2 2 4" xfId="4941"/>
    <cellStyle name="SAPBEXexcCritical6 2 2 5" xfId="4942"/>
    <cellStyle name="SAPBEXexcCritical6 2 3" xfId="4943"/>
    <cellStyle name="SAPBEXexcCritical6 2 4" xfId="4944"/>
    <cellStyle name="SAPBEXexcCritical6 3" xfId="4945"/>
    <cellStyle name="SAPBEXexcCritical6 3 2" xfId="4946"/>
    <cellStyle name="SAPBEXexcCritical6 3 2 2" xfId="4947"/>
    <cellStyle name="SAPBEXexcCritical6 3 2 3" xfId="4948"/>
    <cellStyle name="SAPBEXexcCritical6 3 2 4" xfId="4949"/>
    <cellStyle name="SAPBEXexcCritical6 3 2 5" xfId="4950"/>
    <cellStyle name="SAPBEXexcCritical6 3 3" xfId="4951"/>
    <cellStyle name="SAPBEXexcCritical6 3 4" xfId="4952"/>
    <cellStyle name="SAPBEXexcCritical6 4" xfId="4953"/>
    <cellStyle name="SAPBEXexcCritical6 4 2" xfId="4954"/>
    <cellStyle name="SAPBEXexcCritical6 4 3" xfId="4955"/>
    <cellStyle name="SAPBEXexcCritical6 4 4" xfId="4956"/>
    <cellStyle name="SAPBEXexcCritical6 4 5" xfId="4957"/>
    <cellStyle name="SAPBEXexcCritical6 5" xfId="4958"/>
    <cellStyle name="SAPBEXexcCritical6 5 2" xfId="4959"/>
    <cellStyle name="SAPBEXexcCritical6 5 3" xfId="4960"/>
    <cellStyle name="SAPBEXexcCritical6 5 4" xfId="4961"/>
    <cellStyle name="SAPBEXexcCritical6 5 5" xfId="4962"/>
    <cellStyle name="SAPBEXexcCritical6 6" xfId="4963"/>
    <cellStyle name="SAPBEXexcCritical6 7" xfId="4964"/>
    <cellStyle name="SAPBEXexcGood1" xfId="4965"/>
    <cellStyle name="SAPBEXexcGood1 2" xfId="4966"/>
    <cellStyle name="SAPBEXexcGood1 2 2" xfId="4967"/>
    <cellStyle name="SAPBEXexcGood1 2 2 2" xfId="4968"/>
    <cellStyle name="SAPBEXexcGood1 2 2 3" xfId="4969"/>
    <cellStyle name="SAPBEXexcGood1 2 2 4" xfId="4970"/>
    <cellStyle name="SAPBEXexcGood1 2 2 5" xfId="4971"/>
    <cellStyle name="SAPBEXexcGood1 2 3" xfId="4972"/>
    <cellStyle name="SAPBEXexcGood1 2 4" xfId="4973"/>
    <cellStyle name="SAPBEXexcGood1 3" xfId="4974"/>
    <cellStyle name="SAPBEXexcGood1 3 2" xfId="4975"/>
    <cellStyle name="SAPBEXexcGood1 3 2 2" xfId="4976"/>
    <cellStyle name="SAPBEXexcGood1 3 2 3" xfId="4977"/>
    <cellStyle name="SAPBEXexcGood1 3 2 4" xfId="4978"/>
    <cellStyle name="SAPBEXexcGood1 3 2 5" xfId="4979"/>
    <cellStyle name="SAPBEXexcGood1 3 3" xfId="4980"/>
    <cellStyle name="SAPBEXexcGood1 3 4" xfId="4981"/>
    <cellStyle name="SAPBEXexcGood1 4" xfId="4982"/>
    <cellStyle name="SAPBEXexcGood1 4 2" xfId="4983"/>
    <cellStyle name="SAPBEXexcGood1 4 3" xfId="4984"/>
    <cellStyle name="SAPBEXexcGood1 4 4" xfId="4985"/>
    <cellStyle name="SAPBEXexcGood1 4 5" xfId="4986"/>
    <cellStyle name="SAPBEXexcGood1 5" xfId="4987"/>
    <cellStyle name="SAPBEXexcGood1 5 2" xfId="4988"/>
    <cellStyle name="SAPBEXexcGood1 5 3" xfId="4989"/>
    <cellStyle name="SAPBEXexcGood1 5 4" xfId="4990"/>
    <cellStyle name="SAPBEXexcGood1 5 5" xfId="4991"/>
    <cellStyle name="SAPBEXexcGood1 6" xfId="4992"/>
    <cellStyle name="SAPBEXexcGood1 7" xfId="4993"/>
    <cellStyle name="SAPBEXexcGood2" xfId="4994"/>
    <cellStyle name="SAPBEXexcGood2 2" xfId="4995"/>
    <cellStyle name="SAPBEXexcGood2 2 2" xfId="4996"/>
    <cellStyle name="SAPBEXexcGood2 2 2 2" xfId="4997"/>
    <cellStyle name="SAPBEXexcGood2 2 2 3" xfId="4998"/>
    <cellStyle name="SAPBEXexcGood2 2 2 4" xfId="4999"/>
    <cellStyle name="SAPBEXexcGood2 2 2 5" xfId="5000"/>
    <cellStyle name="SAPBEXexcGood2 2 3" xfId="5001"/>
    <cellStyle name="SAPBEXexcGood2 2 4" xfId="5002"/>
    <cellStyle name="SAPBEXexcGood2 3" xfId="5003"/>
    <cellStyle name="SAPBEXexcGood2 3 2" xfId="5004"/>
    <cellStyle name="SAPBEXexcGood2 3 2 2" xfId="5005"/>
    <cellStyle name="SAPBEXexcGood2 3 2 3" xfId="5006"/>
    <cellStyle name="SAPBEXexcGood2 3 2 4" xfId="5007"/>
    <cellStyle name="SAPBEXexcGood2 3 2 5" xfId="5008"/>
    <cellStyle name="SAPBEXexcGood2 3 3" xfId="5009"/>
    <cellStyle name="SAPBEXexcGood2 3 4" xfId="5010"/>
    <cellStyle name="SAPBEXexcGood2 4" xfId="5011"/>
    <cellStyle name="SAPBEXexcGood2 4 2" xfId="5012"/>
    <cellStyle name="SAPBEXexcGood2 4 3" xfId="5013"/>
    <cellStyle name="SAPBEXexcGood2 4 4" xfId="5014"/>
    <cellStyle name="SAPBEXexcGood2 4 5" xfId="5015"/>
    <cellStyle name="SAPBEXexcGood2 5" xfId="5016"/>
    <cellStyle name="SAPBEXexcGood2 5 2" xfId="5017"/>
    <cellStyle name="SAPBEXexcGood2 5 3" xfId="5018"/>
    <cellStyle name="SAPBEXexcGood2 5 4" xfId="5019"/>
    <cellStyle name="SAPBEXexcGood2 5 5" xfId="5020"/>
    <cellStyle name="SAPBEXexcGood2 6" xfId="5021"/>
    <cellStyle name="SAPBEXexcGood2 7" xfId="5022"/>
    <cellStyle name="SAPBEXexcGood3" xfId="5023"/>
    <cellStyle name="SAPBEXexcGood3 2" xfId="5024"/>
    <cellStyle name="SAPBEXexcGood3 2 2" xfId="5025"/>
    <cellStyle name="SAPBEXexcGood3 2 2 2" xfId="5026"/>
    <cellStyle name="SAPBEXexcGood3 2 2 3" xfId="5027"/>
    <cellStyle name="SAPBEXexcGood3 2 2 4" xfId="5028"/>
    <cellStyle name="SAPBEXexcGood3 2 2 5" xfId="5029"/>
    <cellStyle name="SAPBEXexcGood3 2 3" xfId="5030"/>
    <cellStyle name="SAPBEXexcGood3 2 4" xfId="5031"/>
    <cellStyle name="SAPBEXexcGood3 3" xfId="5032"/>
    <cellStyle name="SAPBEXexcGood3 3 2" xfId="5033"/>
    <cellStyle name="SAPBEXexcGood3 3 2 2" xfId="5034"/>
    <cellStyle name="SAPBEXexcGood3 3 2 3" xfId="5035"/>
    <cellStyle name="SAPBEXexcGood3 3 2 4" xfId="5036"/>
    <cellStyle name="SAPBEXexcGood3 3 2 5" xfId="5037"/>
    <cellStyle name="SAPBEXexcGood3 3 3" xfId="5038"/>
    <cellStyle name="SAPBEXexcGood3 3 4" xfId="5039"/>
    <cellStyle name="SAPBEXexcGood3 4" xfId="5040"/>
    <cellStyle name="SAPBEXexcGood3 4 2" xfId="5041"/>
    <cellStyle name="SAPBEXexcGood3 4 3" xfId="5042"/>
    <cellStyle name="SAPBEXexcGood3 4 4" xfId="5043"/>
    <cellStyle name="SAPBEXexcGood3 4 5" xfId="5044"/>
    <cellStyle name="SAPBEXexcGood3 5" xfId="5045"/>
    <cellStyle name="SAPBEXexcGood3 5 2" xfId="5046"/>
    <cellStyle name="SAPBEXexcGood3 5 3" xfId="5047"/>
    <cellStyle name="SAPBEXexcGood3 5 4" xfId="5048"/>
    <cellStyle name="SAPBEXexcGood3 5 5" xfId="5049"/>
    <cellStyle name="SAPBEXexcGood3 6" xfId="5050"/>
    <cellStyle name="SAPBEXexcGood3 7" xfId="5051"/>
    <cellStyle name="SAPBEXfilterDrill" xfId="5052"/>
    <cellStyle name="SAPBEXfilterDrill 2" xfId="5053"/>
    <cellStyle name="SAPBEXfilterDrill 2 2" xfId="5054"/>
    <cellStyle name="SAPBEXfilterDrill 2 2 2" xfId="5055"/>
    <cellStyle name="SAPBEXfilterDrill 2 2 3" xfId="5056"/>
    <cellStyle name="SAPBEXfilterDrill 2 2 4" xfId="5057"/>
    <cellStyle name="SAPBEXfilterDrill 2 2 5" xfId="5058"/>
    <cellStyle name="SAPBEXfilterDrill 2 3" xfId="5059"/>
    <cellStyle name="SAPBEXfilterDrill 2 4" xfId="5060"/>
    <cellStyle name="SAPBEXfilterDrill 3" xfId="5061"/>
    <cellStyle name="SAPBEXfilterDrill 3 2" xfId="5062"/>
    <cellStyle name="SAPBEXfilterDrill 3 2 2" xfId="5063"/>
    <cellStyle name="SAPBEXfilterDrill 3 2 3" xfId="5064"/>
    <cellStyle name="SAPBEXfilterDrill 3 2 4" xfId="5065"/>
    <cellStyle name="SAPBEXfilterDrill 3 2 5" xfId="5066"/>
    <cellStyle name="SAPBEXfilterDrill 3 3" xfId="5067"/>
    <cellStyle name="SAPBEXfilterDrill 3 4" xfId="5068"/>
    <cellStyle name="SAPBEXfilterDrill 4" xfId="5069"/>
    <cellStyle name="SAPBEXfilterDrill_BW Capital Summary Flash December 07" xfId="5070"/>
    <cellStyle name="SAPBEXfilterItem" xfId="5071"/>
    <cellStyle name="SAPBEXfilterItem 2" xfId="5072"/>
    <cellStyle name="SAPBEXfilterItem 2 2" xfId="5073"/>
    <cellStyle name="SAPBEXfilterItem 2 2 2" xfId="5074"/>
    <cellStyle name="SAPBEXfilterItem 2 2 3" xfId="5075"/>
    <cellStyle name="SAPBEXfilterItem 2 2 4" xfId="5076"/>
    <cellStyle name="SAPBEXfilterItem 2 2 5" xfId="5077"/>
    <cellStyle name="SAPBEXfilterItem 2 3" xfId="5078"/>
    <cellStyle name="SAPBEXfilterItem 2 4" xfId="5079"/>
    <cellStyle name="SAPBEXfilterItem 3" xfId="5080"/>
    <cellStyle name="SAPBEXfilterItem 3 2" xfId="5081"/>
    <cellStyle name="SAPBEXfilterItem 3 2 2" xfId="5082"/>
    <cellStyle name="SAPBEXfilterItem 3 2 3" xfId="5083"/>
    <cellStyle name="SAPBEXfilterItem 3 2 4" xfId="5084"/>
    <cellStyle name="SAPBEXfilterItem 3 2 5" xfId="5085"/>
    <cellStyle name="SAPBEXfilterItem 3 3" xfId="5086"/>
    <cellStyle name="SAPBEXfilterItem 3 4" xfId="5087"/>
    <cellStyle name="SAPBEXfilterItem_BW Capital Summary Flash December 07" xfId="5088"/>
    <cellStyle name="SAPBEXfilterText" xfId="5089"/>
    <cellStyle name="SAPBEXfilterText 2" xfId="5090"/>
    <cellStyle name="SAPBEXfilterText 2 2" xfId="5091"/>
    <cellStyle name="SAPBEXfilterText 2 2 2" xfId="5092"/>
    <cellStyle name="SAPBEXfilterText 2 2 3" xfId="5093"/>
    <cellStyle name="SAPBEXfilterText 2 2 4" xfId="5094"/>
    <cellStyle name="SAPBEXfilterText 2 2 5" xfId="5095"/>
    <cellStyle name="SAPBEXfilterText 2 3" xfId="5096"/>
    <cellStyle name="SAPBEXfilterText 2 4" xfId="5097"/>
    <cellStyle name="SAPBEXfilterText 3" xfId="5098"/>
    <cellStyle name="SAPBEXfilterText 3 2" xfId="5099"/>
    <cellStyle name="SAPBEXfilterText 3 2 2" xfId="5100"/>
    <cellStyle name="SAPBEXfilterText 3 2 3" xfId="5101"/>
    <cellStyle name="SAPBEXfilterText 3 2 4" xfId="5102"/>
    <cellStyle name="SAPBEXfilterText 3 2 5" xfId="5103"/>
    <cellStyle name="SAPBEXfilterText 3 3" xfId="5104"/>
    <cellStyle name="SAPBEXfilterText 3 4" xfId="5105"/>
    <cellStyle name="SAPBEXformats" xfId="5106"/>
    <cellStyle name="SAPBEXformats 2" xfId="5107"/>
    <cellStyle name="SAPBEXformats 2 2" xfId="5108"/>
    <cellStyle name="SAPBEXformats 2 2 2" xfId="5109"/>
    <cellStyle name="SAPBEXformats 2 2 3" xfId="5110"/>
    <cellStyle name="SAPBEXformats 2 2 4" xfId="5111"/>
    <cellStyle name="SAPBEXformats 2 2 5" xfId="5112"/>
    <cellStyle name="SAPBEXformats 2 3" xfId="5113"/>
    <cellStyle name="SAPBEXformats 2 4" xfId="5114"/>
    <cellStyle name="SAPBEXformats 3" xfId="5115"/>
    <cellStyle name="SAPBEXformats 3 2" xfId="5116"/>
    <cellStyle name="SAPBEXformats 3 2 2" xfId="5117"/>
    <cellStyle name="SAPBEXformats 3 2 3" xfId="5118"/>
    <cellStyle name="SAPBEXformats 3 2 4" xfId="5119"/>
    <cellStyle name="SAPBEXformats 3 2 5" xfId="5120"/>
    <cellStyle name="SAPBEXformats 3 3" xfId="5121"/>
    <cellStyle name="SAPBEXformats 3 4" xfId="5122"/>
    <cellStyle name="SAPBEXformats 4" xfId="5123"/>
    <cellStyle name="SAPBEXformats 4 2" xfId="5124"/>
    <cellStyle name="SAPBEXformats 4 2 2" xfId="5125"/>
    <cellStyle name="SAPBEXformats 4 3" xfId="5126"/>
    <cellStyle name="SAPBEXformats 5" xfId="5127"/>
    <cellStyle name="SAPBEXformats_AIMRO_CP" xfId="5128"/>
    <cellStyle name="SAPBEXheaderItem" xfId="5129"/>
    <cellStyle name="SAPBEXheaderItem 2" xfId="5130"/>
    <cellStyle name="SAPBEXheaderItem 2 2" xfId="5131"/>
    <cellStyle name="SAPBEXheaderItem 2 2 2" xfId="5132"/>
    <cellStyle name="SAPBEXheaderItem 2 2 3" xfId="5133"/>
    <cellStyle name="SAPBEXheaderItem 2 2 4" xfId="5134"/>
    <cellStyle name="SAPBEXheaderItem 2 2 5" xfId="5135"/>
    <cellStyle name="SAPBEXheaderItem 2 3" xfId="5136"/>
    <cellStyle name="SAPBEXheaderItem 2 4" xfId="5137"/>
    <cellStyle name="SAPBEXheaderItem 3" xfId="5138"/>
    <cellStyle name="SAPBEXheaderItem 3 2" xfId="5139"/>
    <cellStyle name="SAPBEXheaderItem 3 2 2" xfId="5140"/>
    <cellStyle name="SAPBEXheaderItem 3 2 3" xfId="5141"/>
    <cellStyle name="SAPBEXheaderItem 3 2 4" xfId="5142"/>
    <cellStyle name="SAPBEXheaderItem 3 2 5" xfId="5143"/>
    <cellStyle name="SAPBEXheaderItem 3 3" xfId="5144"/>
    <cellStyle name="SAPBEXheaderItem 3 4" xfId="5145"/>
    <cellStyle name="SAPBEXheaderItem 4" xfId="5146"/>
    <cellStyle name="SAPBEXheaderItem_BW Capital Summary Flash December 07" xfId="5147"/>
    <cellStyle name="SAPBEXheaderText" xfId="5148"/>
    <cellStyle name="SAPBEXheaderText 2" xfId="5149"/>
    <cellStyle name="SAPBEXheaderText 2 2" xfId="5150"/>
    <cellStyle name="SAPBEXheaderText 2 2 2" xfId="5151"/>
    <cellStyle name="SAPBEXheaderText 2 2 3" xfId="5152"/>
    <cellStyle name="SAPBEXheaderText 2 2 4" xfId="5153"/>
    <cellStyle name="SAPBEXheaderText 2 2 5" xfId="5154"/>
    <cellStyle name="SAPBEXheaderText 2 3" xfId="5155"/>
    <cellStyle name="SAPBEXheaderText 2 4" xfId="5156"/>
    <cellStyle name="SAPBEXheaderText 3" xfId="5157"/>
    <cellStyle name="SAPBEXheaderText 3 2" xfId="5158"/>
    <cellStyle name="SAPBEXheaderText 3 2 2" xfId="5159"/>
    <cellStyle name="SAPBEXheaderText 3 2 3" xfId="5160"/>
    <cellStyle name="SAPBEXheaderText 3 2 4" xfId="5161"/>
    <cellStyle name="SAPBEXheaderText 3 2 5" xfId="5162"/>
    <cellStyle name="SAPBEXheaderText 3 3" xfId="5163"/>
    <cellStyle name="SAPBEXheaderText 3 4" xfId="5164"/>
    <cellStyle name="SAPBEXheaderText 4" xfId="5165"/>
    <cellStyle name="SAPBEXheaderText_BW Capital Summary Flash December 07" xfId="5166"/>
    <cellStyle name="SAPBEXHLevel0" xfId="5167"/>
    <cellStyle name="SAPBEXHLevel0 2" xfId="5168"/>
    <cellStyle name="SAPBEXHLevel0 2 2" xfId="5169"/>
    <cellStyle name="SAPBEXHLevel0 2 2 2" xfId="5170"/>
    <cellStyle name="SAPBEXHLevel0 2 2 3" xfId="5171"/>
    <cellStyle name="SAPBEXHLevel0 2 2 4" xfId="5172"/>
    <cellStyle name="SAPBEXHLevel0 2 2 5" xfId="5173"/>
    <cellStyle name="SAPBEXHLevel0 2 3" xfId="5174"/>
    <cellStyle name="SAPBEXHLevel0 2 4" xfId="5175"/>
    <cellStyle name="SAPBEXHLevel0 3" xfId="5176"/>
    <cellStyle name="SAPBEXHLevel0 3 2" xfId="5177"/>
    <cellStyle name="SAPBEXHLevel0 3 2 2" xfId="5178"/>
    <cellStyle name="SAPBEXHLevel0 3 2 3" xfId="5179"/>
    <cellStyle name="SAPBEXHLevel0 3 2 4" xfId="5180"/>
    <cellStyle name="SAPBEXHLevel0 3 2 5" xfId="5181"/>
    <cellStyle name="SAPBEXHLevel0 3 3" xfId="5182"/>
    <cellStyle name="SAPBEXHLevel0 3 4" xfId="5183"/>
    <cellStyle name="SAPBEXHLevel0 4" xfId="5184"/>
    <cellStyle name="SAPBEXHLevel0 4 2" xfId="5185"/>
    <cellStyle name="SAPBEXHLevel0 4 3" xfId="5186"/>
    <cellStyle name="SAPBEXHLevel0 4 4" xfId="5187"/>
    <cellStyle name="SAPBEXHLevel0 4 5" xfId="5188"/>
    <cellStyle name="SAPBEXHLevel0 5" xfId="5189"/>
    <cellStyle name="SAPBEXHLevel0 5 2" xfId="5190"/>
    <cellStyle name="SAPBEXHLevel0 5 3" xfId="5191"/>
    <cellStyle name="SAPBEXHLevel0 5 4" xfId="5192"/>
    <cellStyle name="SAPBEXHLevel0 5 5" xfId="5193"/>
    <cellStyle name="SAPBEXHLevel0 6" xfId="5194"/>
    <cellStyle name="SAPBEXHLevel0 7" xfId="5195"/>
    <cellStyle name="SAPBEXHLevel0_AIMRO_CP" xfId="5196"/>
    <cellStyle name="SAPBEXHLevel0X" xfId="5197"/>
    <cellStyle name="SAPBEXHLevel0X 10" xfId="5198"/>
    <cellStyle name="SAPBEXHLevel0X 11" xfId="5199"/>
    <cellStyle name="SAPBEXHLevel0X 2" xfId="5200"/>
    <cellStyle name="SAPBEXHLevel0X 2 2" xfId="5201"/>
    <cellStyle name="SAPBEXHLevel0X 2 2 2" xfId="5202"/>
    <cellStyle name="SAPBEXHLevel0X 2 2 3" xfId="5203"/>
    <cellStyle name="SAPBEXHLevel0X 2 2 4" xfId="5204"/>
    <cellStyle name="SAPBEXHLevel0X 2 2 5" xfId="5205"/>
    <cellStyle name="SAPBEXHLevel0X 2 3" xfId="5206"/>
    <cellStyle name="SAPBEXHLevel0X 2 3 2" xfId="5207"/>
    <cellStyle name="SAPBEXHLevel0X 2 3 3" xfId="5208"/>
    <cellStyle name="SAPBEXHLevel0X 2 3 4" xfId="5209"/>
    <cellStyle name="SAPBEXHLevel0X 2 3 5" xfId="5210"/>
    <cellStyle name="SAPBEXHLevel0X 2 4" xfId="5211"/>
    <cellStyle name="SAPBEXHLevel0X 2 5" xfId="5212"/>
    <cellStyle name="SAPBEXHLevel0X 3" xfId="5213"/>
    <cellStyle name="SAPBEXHLevel0X 3 2" xfId="5214"/>
    <cellStyle name="SAPBEXHLevel0X 3 2 2" xfId="5215"/>
    <cellStyle name="SAPBEXHLevel0X 3 2 3" xfId="5216"/>
    <cellStyle name="SAPBEXHLevel0X 3 2 4" xfId="5217"/>
    <cellStyle name="SAPBEXHLevel0X 3 2 5" xfId="5218"/>
    <cellStyle name="SAPBEXHLevel0X 3 3" xfId="5219"/>
    <cellStyle name="SAPBEXHLevel0X 3 3 2" xfId="5220"/>
    <cellStyle name="SAPBEXHLevel0X 3 3 3" xfId="5221"/>
    <cellStyle name="SAPBEXHLevel0X 3 3 4" xfId="5222"/>
    <cellStyle name="SAPBEXHLevel0X 3 3 5" xfId="5223"/>
    <cellStyle name="SAPBEXHLevel0X 3 4" xfId="5224"/>
    <cellStyle name="SAPBEXHLevel0X 3 5" xfId="5225"/>
    <cellStyle name="SAPBEXHLevel0X 4" xfId="5226"/>
    <cellStyle name="SAPBEXHLevel0X 4 2" xfId="5227"/>
    <cellStyle name="SAPBEXHLevel0X 4 2 2" xfId="5228"/>
    <cellStyle name="SAPBEXHLevel0X 4 2 3" xfId="5229"/>
    <cellStyle name="SAPBEXHLevel0X 4 2 4" xfId="5230"/>
    <cellStyle name="SAPBEXHLevel0X 4 2 5" xfId="5231"/>
    <cellStyle name="SAPBEXHLevel0X 4 3" xfId="5232"/>
    <cellStyle name="SAPBEXHLevel0X 4 3 2" xfId="5233"/>
    <cellStyle name="SAPBEXHLevel0X 4 3 3" xfId="5234"/>
    <cellStyle name="SAPBEXHLevel0X 4 3 4" xfId="5235"/>
    <cellStyle name="SAPBEXHLevel0X 4 3 5" xfId="5236"/>
    <cellStyle name="SAPBEXHLevel0X 4 4" xfId="5237"/>
    <cellStyle name="SAPBEXHLevel0X 4 5" xfId="5238"/>
    <cellStyle name="SAPBEXHLevel0X 5" xfId="5239"/>
    <cellStyle name="SAPBEXHLevel0X 5 2" xfId="5240"/>
    <cellStyle name="SAPBEXHLevel0X 5 2 2" xfId="5241"/>
    <cellStyle name="SAPBEXHLevel0X 5 2 3" xfId="5242"/>
    <cellStyle name="SAPBEXHLevel0X 5 2 4" xfId="5243"/>
    <cellStyle name="SAPBEXHLevel0X 5 2 5" xfId="5244"/>
    <cellStyle name="SAPBEXHLevel0X 5 3" xfId="5245"/>
    <cellStyle name="SAPBEXHLevel0X 5 3 2" xfId="5246"/>
    <cellStyle name="SAPBEXHLevel0X 5 3 3" xfId="5247"/>
    <cellStyle name="SAPBEXHLevel0X 5 3 4" xfId="5248"/>
    <cellStyle name="SAPBEXHLevel0X 5 3 5" xfId="5249"/>
    <cellStyle name="SAPBEXHLevel0X 5 4" xfId="5250"/>
    <cellStyle name="SAPBEXHLevel0X 5 5" xfId="5251"/>
    <cellStyle name="SAPBEXHLevel0X 6" xfId="5252"/>
    <cellStyle name="SAPBEXHLevel0X 6 2" xfId="5253"/>
    <cellStyle name="SAPBEXHLevel0X 6 2 2" xfId="5254"/>
    <cellStyle name="SAPBEXHLevel0X 6 2 3" xfId="5255"/>
    <cellStyle name="SAPBEXHLevel0X 6 2 4" xfId="5256"/>
    <cellStyle name="SAPBEXHLevel0X 6 2 5" xfId="5257"/>
    <cellStyle name="SAPBEXHLevel0X 6 3" xfId="5258"/>
    <cellStyle name="SAPBEXHLevel0X 6 3 2" xfId="5259"/>
    <cellStyle name="SAPBEXHLevel0X 6 3 3" xfId="5260"/>
    <cellStyle name="SAPBEXHLevel0X 6 3 4" xfId="5261"/>
    <cellStyle name="SAPBEXHLevel0X 6 3 5" xfId="5262"/>
    <cellStyle name="SAPBEXHLevel0X 6 4" xfId="5263"/>
    <cellStyle name="SAPBEXHLevel0X 6 5" xfId="5264"/>
    <cellStyle name="SAPBEXHLevel0X 7" xfId="5265"/>
    <cellStyle name="SAPBEXHLevel0X 7 2" xfId="5266"/>
    <cellStyle name="SAPBEXHLevel0X 7 3" xfId="5267"/>
    <cellStyle name="SAPBEXHLevel0X 7 4" xfId="5268"/>
    <cellStyle name="SAPBEXHLevel0X 7 5" xfId="5269"/>
    <cellStyle name="SAPBEXHLevel0X 8" xfId="5270"/>
    <cellStyle name="SAPBEXHLevel0X 8 2" xfId="5271"/>
    <cellStyle name="SAPBEXHLevel0X 8 3" xfId="5272"/>
    <cellStyle name="SAPBEXHLevel0X 8 4" xfId="5273"/>
    <cellStyle name="SAPBEXHLevel0X 8 5" xfId="5274"/>
    <cellStyle name="SAPBEXHLevel0X 9" xfId="5275"/>
    <cellStyle name="SAPBEXHLevel0X_SERVICES STRUCTURE" xfId="5276"/>
    <cellStyle name="SAPBEXHLevel1" xfId="5277"/>
    <cellStyle name="SAPBEXHLevel1 2" xfId="5278"/>
    <cellStyle name="SAPBEXHLevel1 2 2" xfId="5279"/>
    <cellStyle name="SAPBEXHLevel1 2 2 2" xfId="5280"/>
    <cellStyle name="SAPBEXHLevel1 2 2 3" xfId="5281"/>
    <cellStyle name="SAPBEXHLevel1 2 2 4" xfId="5282"/>
    <cellStyle name="SAPBEXHLevel1 2 2 5" xfId="5283"/>
    <cellStyle name="SAPBEXHLevel1 2 3" xfId="5284"/>
    <cellStyle name="SAPBEXHLevel1 2 4" xfId="5285"/>
    <cellStyle name="SAPBEXHLevel1 3" xfId="5286"/>
    <cellStyle name="SAPBEXHLevel1 3 2" xfId="5287"/>
    <cellStyle name="SAPBEXHLevel1 3 2 2" xfId="5288"/>
    <cellStyle name="SAPBEXHLevel1 3 2 3" xfId="5289"/>
    <cellStyle name="SAPBEXHLevel1 3 2 4" xfId="5290"/>
    <cellStyle name="SAPBEXHLevel1 3 2 5" xfId="5291"/>
    <cellStyle name="SAPBEXHLevel1 3 3" xfId="5292"/>
    <cellStyle name="SAPBEXHLevel1 3 4" xfId="5293"/>
    <cellStyle name="SAPBEXHLevel1 4" xfId="5294"/>
    <cellStyle name="SAPBEXHLevel1 4 2" xfId="5295"/>
    <cellStyle name="SAPBEXHLevel1 4 3" xfId="5296"/>
    <cellStyle name="SAPBEXHLevel1 4 4" xfId="5297"/>
    <cellStyle name="SAPBEXHLevel1 4 5" xfId="5298"/>
    <cellStyle name="SAPBEXHLevel1 5" xfId="5299"/>
    <cellStyle name="SAPBEXHLevel1 5 2" xfId="5300"/>
    <cellStyle name="SAPBEXHLevel1 5 3" xfId="5301"/>
    <cellStyle name="SAPBEXHLevel1 5 4" xfId="5302"/>
    <cellStyle name="SAPBEXHLevel1 5 5" xfId="5303"/>
    <cellStyle name="SAPBEXHLevel1 6" xfId="5304"/>
    <cellStyle name="SAPBEXHLevel1 7" xfId="5305"/>
    <cellStyle name="SAPBEXHLevel1_AIMRO_CP" xfId="5306"/>
    <cellStyle name="SAPBEXHLevel1X" xfId="5307"/>
    <cellStyle name="SAPBEXHLevel1X 10" xfId="5308"/>
    <cellStyle name="SAPBEXHLevel1X 11" xfId="5309"/>
    <cellStyle name="SAPBEXHLevel1X 2" xfId="5310"/>
    <cellStyle name="SAPBEXHLevel1X 2 2" xfId="5311"/>
    <cellStyle name="SAPBEXHLevel1X 2 2 2" xfId="5312"/>
    <cellStyle name="SAPBEXHLevel1X 2 2 3" xfId="5313"/>
    <cellStyle name="SAPBEXHLevel1X 2 2 4" xfId="5314"/>
    <cellStyle name="SAPBEXHLevel1X 2 2 5" xfId="5315"/>
    <cellStyle name="SAPBEXHLevel1X 2 3" xfId="5316"/>
    <cellStyle name="SAPBEXHLevel1X 2 3 2" xfId="5317"/>
    <cellStyle name="SAPBEXHLevel1X 2 3 3" xfId="5318"/>
    <cellStyle name="SAPBEXHLevel1X 2 3 4" xfId="5319"/>
    <cellStyle name="SAPBEXHLevel1X 2 3 5" xfId="5320"/>
    <cellStyle name="SAPBEXHLevel1X 2 4" xfId="5321"/>
    <cellStyle name="SAPBEXHLevel1X 2 5" xfId="5322"/>
    <cellStyle name="SAPBEXHLevel1X 3" xfId="5323"/>
    <cellStyle name="SAPBEXHLevel1X 3 2" xfId="5324"/>
    <cellStyle name="SAPBEXHLevel1X 3 2 2" xfId="5325"/>
    <cellStyle name="SAPBEXHLevel1X 3 2 3" xfId="5326"/>
    <cellStyle name="SAPBEXHLevel1X 3 2 4" xfId="5327"/>
    <cellStyle name="SAPBEXHLevel1X 3 2 5" xfId="5328"/>
    <cellStyle name="SAPBEXHLevel1X 3 3" xfId="5329"/>
    <cellStyle name="SAPBEXHLevel1X 3 3 2" xfId="5330"/>
    <cellStyle name="SAPBEXHLevel1X 3 3 3" xfId="5331"/>
    <cellStyle name="SAPBEXHLevel1X 3 3 4" xfId="5332"/>
    <cellStyle name="SAPBEXHLevel1X 3 3 5" xfId="5333"/>
    <cellStyle name="SAPBEXHLevel1X 3 4" xfId="5334"/>
    <cellStyle name="SAPBEXHLevel1X 3 5" xfId="5335"/>
    <cellStyle name="SAPBEXHLevel1X 4" xfId="5336"/>
    <cellStyle name="SAPBEXHLevel1X 4 2" xfId="5337"/>
    <cellStyle name="SAPBEXHLevel1X 4 2 2" xfId="5338"/>
    <cellStyle name="SAPBEXHLevel1X 4 2 3" xfId="5339"/>
    <cellStyle name="SAPBEXHLevel1X 4 2 4" xfId="5340"/>
    <cellStyle name="SAPBEXHLevel1X 4 2 5" xfId="5341"/>
    <cellStyle name="SAPBEXHLevel1X 4 3" xfId="5342"/>
    <cellStyle name="SAPBEXHLevel1X 4 3 2" xfId="5343"/>
    <cellStyle name="SAPBEXHLevel1X 4 3 3" xfId="5344"/>
    <cellStyle name="SAPBEXHLevel1X 4 3 4" xfId="5345"/>
    <cellStyle name="SAPBEXHLevel1X 4 3 5" xfId="5346"/>
    <cellStyle name="SAPBEXHLevel1X 4 4" xfId="5347"/>
    <cellStyle name="SAPBEXHLevel1X 4 5" xfId="5348"/>
    <cellStyle name="SAPBEXHLevel1X 5" xfId="5349"/>
    <cellStyle name="SAPBEXHLevel1X 5 2" xfId="5350"/>
    <cellStyle name="SAPBEXHLevel1X 5 2 2" xfId="5351"/>
    <cellStyle name="SAPBEXHLevel1X 5 2 3" xfId="5352"/>
    <cellStyle name="SAPBEXHLevel1X 5 2 4" xfId="5353"/>
    <cellStyle name="SAPBEXHLevel1X 5 2 5" xfId="5354"/>
    <cellStyle name="SAPBEXHLevel1X 5 3" xfId="5355"/>
    <cellStyle name="SAPBEXHLevel1X 5 3 2" xfId="5356"/>
    <cellStyle name="SAPBEXHLevel1X 5 3 3" xfId="5357"/>
    <cellStyle name="SAPBEXHLevel1X 5 3 4" xfId="5358"/>
    <cellStyle name="SAPBEXHLevel1X 5 3 5" xfId="5359"/>
    <cellStyle name="SAPBEXHLevel1X 5 4" xfId="5360"/>
    <cellStyle name="SAPBEXHLevel1X 5 5" xfId="5361"/>
    <cellStyle name="SAPBEXHLevel1X 6" xfId="5362"/>
    <cellStyle name="SAPBEXHLevel1X 6 2" xfId="5363"/>
    <cellStyle name="SAPBEXHLevel1X 6 2 2" xfId="5364"/>
    <cellStyle name="SAPBEXHLevel1X 6 2 3" xfId="5365"/>
    <cellStyle name="SAPBEXHLevel1X 6 2 4" xfId="5366"/>
    <cellStyle name="SAPBEXHLevel1X 6 2 5" xfId="5367"/>
    <cellStyle name="SAPBEXHLevel1X 6 3" xfId="5368"/>
    <cellStyle name="SAPBEXHLevel1X 6 3 2" xfId="5369"/>
    <cellStyle name="SAPBEXHLevel1X 6 3 3" xfId="5370"/>
    <cellStyle name="SAPBEXHLevel1X 6 3 4" xfId="5371"/>
    <cellStyle name="SAPBEXHLevel1X 6 3 5" xfId="5372"/>
    <cellStyle name="SAPBEXHLevel1X 6 4" xfId="5373"/>
    <cellStyle name="SAPBEXHLevel1X 6 5" xfId="5374"/>
    <cellStyle name="SAPBEXHLevel1X 7" xfId="5375"/>
    <cellStyle name="SAPBEXHLevel1X 7 2" xfId="5376"/>
    <cellStyle name="SAPBEXHLevel1X 7 3" xfId="5377"/>
    <cellStyle name="SAPBEXHLevel1X 7 4" xfId="5378"/>
    <cellStyle name="SAPBEXHLevel1X 7 5" xfId="5379"/>
    <cellStyle name="SAPBEXHLevel1X 8" xfId="5380"/>
    <cellStyle name="SAPBEXHLevel1X 8 2" xfId="5381"/>
    <cellStyle name="SAPBEXHLevel1X 8 3" xfId="5382"/>
    <cellStyle name="SAPBEXHLevel1X 8 4" xfId="5383"/>
    <cellStyle name="SAPBEXHLevel1X 8 5" xfId="5384"/>
    <cellStyle name="SAPBEXHLevel1X 9" xfId="5385"/>
    <cellStyle name="SAPBEXHLevel2" xfId="5386"/>
    <cellStyle name="SAPBEXHLevel2 2" xfId="5387"/>
    <cellStyle name="SAPBEXHLevel2 2 2" xfId="5388"/>
    <cellStyle name="SAPBEXHLevel2 2 2 2" xfId="5389"/>
    <cellStyle name="SAPBEXHLevel2 2 2 3" xfId="5390"/>
    <cellStyle name="SAPBEXHLevel2 2 2 4" xfId="5391"/>
    <cellStyle name="SAPBEXHLevel2 2 2 5" xfId="5392"/>
    <cellStyle name="SAPBEXHLevel2 2 3" xfId="5393"/>
    <cellStyle name="SAPBEXHLevel2 2 4" xfId="5394"/>
    <cellStyle name="SAPBEXHLevel2 3" xfId="5395"/>
    <cellStyle name="SAPBEXHLevel2 3 2" xfId="5396"/>
    <cellStyle name="SAPBEXHLevel2 3 2 2" xfId="5397"/>
    <cellStyle name="SAPBEXHLevel2 3 2 3" xfId="5398"/>
    <cellStyle name="SAPBEXHLevel2 3 2 4" xfId="5399"/>
    <cellStyle name="SAPBEXHLevel2 3 2 5" xfId="5400"/>
    <cellStyle name="SAPBEXHLevel2 3 3" xfId="5401"/>
    <cellStyle name="SAPBEXHLevel2 3 4" xfId="5402"/>
    <cellStyle name="SAPBEXHLevel2 4" xfId="5403"/>
    <cellStyle name="SAPBEXHLevel2 4 2" xfId="5404"/>
    <cellStyle name="SAPBEXHLevel2 4 3" xfId="5405"/>
    <cellStyle name="SAPBEXHLevel2 4 4" xfId="5406"/>
    <cellStyle name="SAPBEXHLevel2 4 5" xfId="5407"/>
    <cellStyle name="SAPBEXHLevel2 5" xfId="5408"/>
    <cellStyle name="SAPBEXHLevel2 5 2" xfId="5409"/>
    <cellStyle name="SAPBEXHLevel2 5 3" xfId="5410"/>
    <cellStyle name="SAPBEXHLevel2 5 4" xfId="5411"/>
    <cellStyle name="SAPBEXHLevel2 5 5" xfId="5412"/>
    <cellStyle name="SAPBEXHLevel2 6" xfId="5413"/>
    <cellStyle name="SAPBEXHLevel2 7" xfId="5414"/>
    <cellStyle name="SAPBEXHLevel2_AIMRO_CP" xfId="5415"/>
    <cellStyle name="SAPBEXHLevel2X" xfId="5416"/>
    <cellStyle name="SAPBEXHLevel2X 10" xfId="5417"/>
    <cellStyle name="SAPBEXHLevel2X 11" xfId="5418"/>
    <cellStyle name="SAPBEXHLevel2X 2" xfId="5419"/>
    <cellStyle name="SAPBEXHLevel2X 2 2" xfId="5420"/>
    <cellStyle name="SAPBEXHLevel2X 2 2 2" xfId="5421"/>
    <cellStyle name="SAPBEXHLevel2X 2 2 3" xfId="5422"/>
    <cellStyle name="SAPBEXHLevel2X 2 2 4" xfId="5423"/>
    <cellStyle name="SAPBEXHLevel2X 2 2 5" xfId="5424"/>
    <cellStyle name="SAPBEXHLevel2X 2 3" xfId="5425"/>
    <cellStyle name="SAPBEXHLevel2X 2 3 2" xfId="5426"/>
    <cellStyle name="SAPBEXHLevel2X 2 3 3" xfId="5427"/>
    <cellStyle name="SAPBEXHLevel2X 2 3 4" xfId="5428"/>
    <cellStyle name="SAPBEXHLevel2X 2 3 5" xfId="5429"/>
    <cellStyle name="SAPBEXHLevel2X 2 4" xfId="5430"/>
    <cellStyle name="SAPBEXHLevel2X 2 5" xfId="5431"/>
    <cellStyle name="SAPBEXHLevel2X 3" xfId="5432"/>
    <cellStyle name="SAPBEXHLevel2X 3 2" xfId="5433"/>
    <cellStyle name="SAPBEXHLevel2X 3 2 2" xfId="5434"/>
    <cellStyle name="SAPBEXHLevel2X 3 2 3" xfId="5435"/>
    <cellStyle name="SAPBEXHLevel2X 3 2 4" xfId="5436"/>
    <cellStyle name="SAPBEXHLevel2X 3 2 5" xfId="5437"/>
    <cellStyle name="SAPBEXHLevel2X 3 3" xfId="5438"/>
    <cellStyle name="SAPBEXHLevel2X 3 3 2" xfId="5439"/>
    <cellStyle name="SAPBEXHLevel2X 3 3 3" xfId="5440"/>
    <cellStyle name="SAPBEXHLevel2X 3 3 4" xfId="5441"/>
    <cellStyle name="SAPBEXHLevel2X 3 3 5" xfId="5442"/>
    <cellStyle name="SAPBEXHLevel2X 3 4" xfId="5443"/>
    <cellStyle name="SAPBEXHLevel2X 3 5" xfId="5444"/>
    <cellStyle name="SAPBEXHLevel2X 4" xfId="5445"/>
    <cellStyle name="SAPBEXHLevel2X 4 2" xfId="5446"/>
    <cellStyle name="SAPBEXHLevel2X 4 2 2" xfId="5447"/>
    <cellStyle name="SAPBEXHLevel2X 4 2 3" xfId="5448"/>
    <cellStyle name="SAPBEXHLevel2X 4 2 4" xfId="5449"/>
    <cellStyle name="SAPBEXHLevel2X 4 2 5" xfId="5450"/>
    <cellStyle name="SAPBEXHLevel2X 4 3" xfId="5451"/>
    <cellStyle name="SAPBEXHLevel2X 4 3 2" xfId="5452"/>
    <cellStyle name="SAPBEXHLevel2X 4 3 3" xfId="5453"/>
    <cellStyle name="SAPBEXHLevel2X 4 3 4" xfId="5454"/>
    <cellStyle name="SAPBEXHLevel2X 4 3 5" xfId="5455"/>
    <cellStyle name="SAPBEXHLevel2X 4 4" xfId="5456"/>
    <cellStyle name="SAPBEXHLevel2X 4 5" xfId="5457"/>
    <cellStyle name="SAPBEXHLevel2X 5" xfId="5458"/>
    <cellStyle name="SAPBEXHLevel2X 5 2" xfId="5459"/>
    <cellStyle name="SAPBEXHLevel2X 5 2 2" xfId="5460"/>
    <cellStyle name="SAPBEXHLevel2X 5 2 3" xfId="5461"/>
    <cellStyle name="SAPBEXHLevel2X 5 2 4" xfId="5462"/>
    <cellStyle name="SAPBEXHLevel2X 5 2 5" xfId="5463"/>
    <cellStyle name="SAPBEXHLevel2X 5 3" xfId="5464"/>
    <cellStyle name="SAPBEXHLevel2X 5 3 2" xfId="5465"/>
    <cellStyle name="SAPBEXHLevel2X 5 3 3" xfId="5466"/>
    <cellStyle name="SAPBEXHLevel2X 5 3 4" xfId="5467"/>
    <cellStyle name="SAPBEXHLevel2X 5 3 5" xfId="5468"/>
    <cellStyle name="SAPBEXHLevel2X 5 4" xfId="5469"/>
    <cellStyle name="SAPBEXHLevel2X 5 5" xfId="5470"/>
    <cellStyle name="SAPBEXHLevel2X 6" xfId="5471"/>
    <cellStyle name="SAPBEXHLevel2X 6 2" xfId="5472"/>
    <cellStyle name="SAPBEXHLevel2X 6 2 2" xfId="5473"/>
    <cellStyle name="SAPBEXHLevel2X 6 2 3" xfId="5474"/>
    <cellStyle name="SAPBEXHLevel2X 6 2 4" xfId="5475"/>
    <cellStyle name="SAPBEXHLevel2X 6 2 5" xfId="5476"/>
    <cellStyle name="SAPBEXHLevel2X 6 3" xfId="5477"/>
    <cellStyle name="SAPBEXHLevel2X 6 3 2" xfId="5478"/>
    <cellStyle name="SAPBEXHLevel2X 6 3 3" xfId="5479"/>
    <cellStyle name="SAPBEXHLevel2X 6 3 4" xfId="5480"/>
    <cellStyle name="SAPBEXHLevel2X 6 3 5" xfId="5481"/>
    <cellStyle name="SAPBEXHLevel2X 6 4" xfId="5482"/>
    <cellStyle name="SAPBEXHLevel2X 6 5" xfId="5483"/>
    <cellStyle name="SAPBEXHLevel2X 7" xfId="5484"/>
    <cellStyle name="SAPBEXHLevel2X 7 2" xfId="5485"/>
    <cellStyle name="SAPBEXHLevel2X 7 3" xfId="5486"/>
    <cellStyle name="SAPBEXHLevel2X 7 4" xfId="5487"/>
    <cellStyle name="SAPBEXHLevel2X 7 5" xfId="5488"/>
    <cellStyle name="SAPBEXHLevel2X 8" xfId="5489"/>
    <cellStyle name="SAPBEXHLevel2X 8 2" xfId="5490"/>
    <cellStyle name="SAPBEXHLevel2X 8 3" xfId="5491"/>
    <cellStyle name="SAPBEXHLevel2X 8 4" xfId="5492"/>
    <cellStyle name="SAPBEXHLevel2X 8 5" xfId="5493"/>
    <cellStyle name="SAPBEXHLevel2X 9" xfId="5494"/>
    <cellStyle name="SAPBEXHLevel3" xfId="5495"/>
    <cellStyle name="SAPBEXHLevel3 2" xfId="5496"/>
    <cellStyle name="SAPBEXHLevel3 2 2" xfId="5497"/>
    <cellStyle name="SAPBEXHLevel3 2 2 2" xfId="5498"/>
    <cellStyle name="SAPBEXHLevel3 2 2 3" xfId="5499"/>
    <cellStyle name="SAPBEXHLevel3 2 2 4" xfId="5500"/>
    <cellStyle name="SAPBEXHLevel3 2 2 5" xfId="5501"/>
    <cellStyle name="SAPBEXHLevel3 2 3" xfId="5502"/>
    <cellStyle name="SAPBEXHLevel3 2 4" xfId="5503"/>
    <cellStyle name="SAPBEXHLevel3 3" xfId="5504"/>
    <cellStyle name="SAPBEXHLevel3 3 2" xfId="5505"/>
    <cellStyle name="SAPBEXHLevel3 3 2 2" xfId="5506"/>
    <cellStyle name="SAPBEXHLevel3 3 2 3" xfId="5507"/>
    <cellStyle name="SAPBEXHLevel3 3 2 4" xfId="5508"/>
    <cellStyle name="SAPBEXHLevel3 3 2 5" xfId="5509"/>
    <cellStyle name="SAPBEXHLevel3 3 3" xfId="5510"/>
    <cellStyle name="SAPBEXHLevel3 3 4" xfId="5511"/>
    <cellStyle name="SAPBEXHLevel3 4" xfId="5512"/>
    <cellStyle name="SAPBEXHLevel3 4 2" xfId="5513"/>
    <cellStyle name="SAPBEXHLevel3 4 3" xfId="5514"/>
    <cellStyle name="SAPBEXHLevel3 4 4" xfId="5515"/>
    <cellStyle name="SAPBEXHLevel3 4 5" xfId="5516"/>
    <cellStyle name="SAPBEXHLevel3 5" xfId="5517"/>
    <cellStyle name="SAPBEXHLevel3 5 2" xfId="5518"/>
    <cellStyle name="SAPBEXHLevel3 5 3" xfId="5519"/>
    <cellStyle name="SAPBEXHLevel3 5 4" xfId="5520"/>
    <cellStyle name="SAPBEXHLevel3 5 5" xfId="5521"/>
    <cellStyle name="SAPBEXHLevel3 6" xfId="5522"/>
    <cellStyle name="SAPBEXHLevel3 7" xfId="5523"/>
    <cellStyle name="SAPBEXHLevel3_AIMRO_CP" xfId="5524"/>
    <cellStyle name="SAPBEXHLevel3X" xfId="5525"/>
    <cellStyle name="SAPBEXHLevel3X 10" xfId="5526"/>
    <cellStyle name="SAPBEXHLevel3X 11" xfId="5527"/>
    <cellStyle name="SAPBEXHLevel3X 2" xfId="5528"/>
    <cellStyle name="SAPBEXHLevel3X 2 2" xfId="5529"/>
    <cellStyle name="SAPBEXHLevel3X 2 2 2" xfId="5530"/>
    <cellStyle name="SAPBEXHLevel3X 2 2 3" xfId="5531"/>
    <cellStyle name="SAPBEXHLevel3X 2 2 4" xfId="5532"/>
    <cellStyle name="SAPBEXHLevel3X 2 2 5" xfId="5533"/>
    <cellStyle name="SAPBEXHLevel3X 2 3" xfId="5534"/>
    <cellStyle name="SAPBEXHLevel3X 2 3 2" xfId="5535"/>
    <cellStyle name="SAPBEXHLevel3X 2 3 3" xfId="5536"/>
    <cellStyle name="SAPBEXHLevel3X 2 3 4" xfId="5537"/>
    <cellStyle name="SAPBEXHLevel3X 2 3 5" xfId="5538"/>
    <cellStyle name="SAPBEXHLevel3X 2 4" xfId="5539"/>
    <cellStyle name="SAPBEXHLevel3X 2 5" xfId="5540"/>
    <cellStyle name="SAPBEXHLevel3X 3" xfId="5541"/>
    <cellStyle name="SAPBEXHLevel3X 3 2" xfId="5542"/>
    <cellStyle name="SAPBEXHLevel3X 3 2 2" xfId="5543"/>
    <cellStyle name="SAPBEXHLevel3X 3 2 3" xfId="5544"/>
    <cellStyle name="SAPBEXHLevel3X 3 2 4" xfId="5545"/>
    <cellStyle name="SAPBEXHLevel3X 3 2 5" xfId="5546"/>
    <cellStyle name="SAPBEXHLevel3X 3 3" xfId="5547"/>
    <cellStyle name="SAPBEXHLevel3X 3 3 2" xfId="5548"/>
    <cellStyle name="SAPBEXHLevel3X 3 3 3" xfId="5549"/>
    <cellStyle name="SAPBEXHLevel3X 3 3 4" xfId="5550"/>
    <cellStyle name="SAPBEXHLevel3X 3 3 5" xfId="5551"/>
    <cellStyle name="SAPBEXHLevel3X 3 4" xfId="5552"/>
    <cellStyle name="SAPBEXHLevel3X 3 5" xfId="5553"/>
    <cellStyle name="SAPBEXHLevel3X 4" xfId="5554"/>
    <cellStyle name="SAPBEXHLevel3X 4 2" xfId="5555"/>
    <cellStyle name="SAPBEXHLevel3X 4 2 2" xfId="5556"/>
    <cellStyle name="SAPBEXHLevel3X 4 2 3" xfId="5557"/>
    <cellStyle name="SAPBEXHLevel3X 4 2 4" xfId="5558"/>
    <cellStyle name="SAPBEXHLevel3X 4 2 5" xfId="5559"/>
    <cellStyle name="SAPBEXHLevel3X 4 3" xfId="5560"/>
    <cellStyle name="SAPBEXHLevel3X 4 3 2" xfId="5561"/>
    <cellStyle name="SAPBEXHLevel3X 4 3 3" xfId="5562"/>
    <cellStyle name="SAPBEXHLevel3X 4 3 4" xfId="5563"/>
    <cellStyle name="SAPBEXHLevel3X 4 3 5" xfId="5564"/>
    <cellStyle name="SAPBEXHLevel3X 4 4" xfId="5565"/>
    <cellStyle name="SAPBEXHLevel3X 4 5" xfId="5566"/>
    <cellStyle name="SAPBEXHLevel3X 5" xfId="5567"/>
    <cellStyle name="SAPBEXHLevel3X 5 2" xfId="5568"/>
    <cellStyle name="SAPBEXHLevel3X 5 2 2" xfId="5569"/>
    <cellStyle name="SAPBEXHLevel3X 5 2 3" xfId="5570"/>
    <cellStyle name="SAPBEXHLevel3X 5 2 4" xfId="5571"/>
    <cellStyle name="SAPBEXHLevel3X 5 2 5" xfId="5572"/>
    <cellStyle name="SAPBEXHLevel3X 5 3" xfId="5573"/>
    <cellStyle name="SAPBEXHLevel3X 5 3 2" xfId="5574"/>
    <cellStyle name="SAPBEXHLevel3X 5 3 3" xfId="5575"/>
    <cellStyle name="SAPBEXHLevel3X 5 3 4" xfId="5576"/>
    <cellStyle name="SAPBEXHLevel3X 5 3 5" xfId="5577"/>
    <cellStyle name="SAPBEXHLevel3X 5 4" xfId="5578"/>
    <cellStyle name="SAPBEXHLevel3X 5 5" xfId="5579"/>
    <cellStyle name="SAPBEXHLevel3X 6" xfId="5580"/>
    <cellStyle name="SAPBEXHLevel3X 6 2" xfId="5581"/>
    <cellStyle name="SAPBEXHLevel3X 6 2 2" xfId="5582"/>
    <cellStyle name="SAPBEXHLevel3X 6 2 3" xfId="5583"/>
    <cellStyle name="SAPBEXHLevel3X 6 2 4" xfId="5584"/>
    <cellStyle name="SAPBEXHLevel3X 6 2 5" xfId="5585"/>
    <cellStyle name="SAPBEXHLevel3X 6 3" xfId="5586"/>
    <cellStyle name="SAPBEXHLevel3X 6 3 2" xfId="5587"/>
    <cellStyle name="SAPBEXHLevel3X 6 3 3" xfId="5588"/>
    <cellStyle name="SAPBEXHLevel3X 6 3 4" xfId="5589"/>
    <cellStyle name="SAPBEXHLevel3X 6 3 5" xfId="5590"/>
    <cellStyle name="SAPBEXHLevel3X 6 4" xfId="5591"/>
    <cellStyle name="SAPBEXHLevel3X 6 5" xfId="5592"/>
    <cellStyle name="SAPBEXHLevel3X 7" xfId="5593"/>
    <cellStyle name="SAPBEXHLevel3X 7 2" xfId="5594"/>
    <cellStyle name="SAPBEXHLevel3X 7 3" xfId="5595"/>
    <cellStyle name="SAPBEXHLevel3X 7 4" xfId="5596"/>
    <cellStyle name="SAPBEXHLevel3X 7 5" xfId="5597"/>
    <cellStyle name="SAPBEXHLevel3X 8" xfId="5598"/>
    <cellStyle name="SAPBEXHLevel3X 8 2" xfId="5599"/>
    <cellStyle name="SAPBEXHLevel3X 8 3" xfId="5600"/>
    <cellStyle name="SAPBEXHLevel3X 8 4" xfId="5601"/>
    <cellStyle name="SAPBEXHLevel3X 8 5" xfId="5602"/>
    <cellStyle name="SAPBEXHLevel3X 9" xfId="5603"/>
    <cellStyle name="SAPBEXinputData" xfId="5604"/>
    <cellStyle name="SAPBEXinputData 2" xfId="5605"/>
    <cellStyle name="SAPBEXinputData 2 2" xfId="5606"/>
    <cellStyle name="SAPBEXinputData 3" xfId="5607"/>
    <cellStyle name="SAPBEXinputData 3 2" xfId="5608"/>
    <cellStyle name="SAPBEXinputData 3 2 2" xfId="5609"/>
    <cellStyle name="SAPBEXinputData 3 3" xfId="5610"/>
    <cellStyle name="SAPBEXinputData 4" xfId="5611"/>
    <cellStyle name="SAPBEXinputData 4 2" xfId="5612"/>
    <cellStyle name="SAPBEXinputData 4 2 2" xfId="5613"/>
    <cellStyle name="SAPBEXinputData 4 3" xfId="5614"/>
    <cellStyle name="SAPBEXinputData 5" xfId="5615"/>
    <cellStyle name="SAPBEXItemHeader" xfId="5616"/>
    <cellStyle name="SAPBEXItemHeader 2" xfId="5617"/>
    <cellStyle name="SAPBEXItemHeader 2 2" xfId="5618"/>
    <cellStyle name="SAPBEXItemHeader 2 2 2" xfId="5619"/>
    <cellStyle name="SAPBEXItemHeader 2 2 3" xfId="5620"/>
    <cellStyle name="SAPBEXItemHeader 2 2 4" xfId="5621"/>
    <cellStyle name="SAPBEXItemHeader 2 2 5" xfId="5622"/>
    <cellStyle name="SAPBEXItemHeader 2 3" xfId="5623"/>
    <cellStyle name="SAPBEXItemHeader 2 3 2" xfId="5624"/>
    <cellStyle name="SAPBEXItemHeader 2 3 3" xfId="5625"/>
    <cellStyle name="SAPBEXItemHeader 2 3 4" xfId="5626"/>
    <cellStyle name="SAPBEXItemHeader 2 3 5" xfId="5627"/>
    <cellStyle name="SAPBEXItemHeader 2 4" xfId="5628"/>
    <cellStyle name="SAPBEXItemHeader 2 5" xfId="5629"/>
    <cellStyle name="SAPBEXItemHeader 3" xfId="5630"/>
    <cellStyle name="SAPBEXItemHeader 3 2" xfId="5631"/>
    <cellStyle name="SAPBEXItemHeader 3 2 2" xfId="5632"/>
    <cellStyle name="SAPBEXItemHeader 3 2 3" xfId="5633"/>
    <cellStyle name="SAPBEXItemHeader 3 2 4" xfId="5634"/>
    <cellStyle name="SAPBEXItemHeader 3 2 5" xfId="5635"/>
    <cellStyle name="SAPBEXItemHeader 3 3" xfId="5636"/>
    <cellStyle name="SAPBEXItemHeader 3 3 2" xfId="5637"/>
    <cellStyle name="SAPBEXItemHeader 3 3 3" xfId="5638"/>
    <cellStyle name="SAPBEXItemHeader 3 3 4" xfId="5639"/>
    <cellStyle name="SAPBEXItemHeader 3 3 5" xfId="5640"/>
    <cellStyle name="SAPBEXItemHeader 3 4" xfId="5641"/>
    <cellStyle name="SAPBEXItemHeader 3 5" xfId="5642"/>
    <cellStyle name="SAPBEXItemHeader 4" xfId="5643"/>
    <cellStyle name="SAPBEXItemHeader 4 2" xfId="5644"/>
    <cellStyle name="SAPBEXItemHeader 4 3" xfId="5645"/>
    <cellStyle name="SAPBEXItemHeader 4 4" xfId="5646"/>
    <cellStyle name="SAPBEXItemHeader 4 5" xfId="5647"/>
    <cellStyle name="SAPBEXItemHeader 5" xfId="5648"/>
    <cellStyle name="SAPBEXItemHeader 5 2" xfId="5649"/>
    <cellStyle name="SAPBEXItemHeader 5 3" xfId="5650"/>
    <cellStyle name="SAPBEXItemHeader 5 4" xfId="5651"/>
    <cellStyle name="SAPBEXItemHeader 5 5" xfId="5652"/>
    <cellStyle name="SAPBEXItemHeader 6" xfId="5653"/>
    <cellStyle name="SAPBEXItemHeader 7" xfId="5654"/>
    <cellStyle name="SAPBEXresData" xfId="5655"/>
    <cellStyle name="SAPBEXresData 2" xfId="5656"/>
    <cellStyle name="SAPBEXresData 2 2" xfId="5657"/>
    <cellStyle name="SAPBEXresData 2 2 2" xfId="5658"/>
    <cellStyle name="SAPBEXresData 2 2 3" xfId="5659"/>
    <cellStyle name="SAPBEXresData 2 2 4" xfId="5660"/>
    <cellStyle name="SAPBEXresData 2 2 5" xfId="5661"/>
    <cellStyle name="SAPBEXresData 2 3" xfId="5662"/>
    <cellStyle name="SAPBEXresData 2 3 2" xfId="5663"/>
    <cellStyle name="SAPBEXresData 2 3 3" xfId="5664"/>
    <cellStyle name="SAPBEXresData 2 3 4" xfId="5665"/>
    <cellStyle name="SAPBEXresData 2 3 5" xfId="5666"/>
    <cellStyle name="SAPBEXresData 2 4" xfId="5667"/>
    <cellStyle name="SAPBEXresData 2 5" xfId="5668"/>
    <cellStyle name="SAPBEXresData 3" xfId="5669"/>
    <cellStyle name="SAPBEXresData 3 2" xfId="5670"/>
    <cellStyle name="SAPBEXresData 3 2 2" xfId="5671"/>
    <cellStyle name="SAPBEXresData 3 2 3" xfId="5672"/>
    <cellStyle name="SAPBEXresData 3 2 4" xfId="5673"/>
    <cellStyle name="SAPBEXresData 3 2 5" xfId="5674"/>
    <cellStyle name="SAPBEXresData 3 3" xfId="5675"/>
    <cellStyle name="SAPBEXresData 3 3 2" xfId="5676"/>
    <cellStyle name="SAPBEXresData 3 3 3" xfId="5677"/>
    <cellStyle name="SAPBEXresData 3 3 4" xfId="5678"/>
    <cellStyle name="SAPBEXresData 3 3 5" xfId="5679"/>
    <cellStyle name="SAPBEXresData 3 4" xfId="5680"/>
    <cellStyle name="SAPBEXresData 3 5" xfId="5681"/>
    <cellStyle name="SAPBEXresData 4" xfId="5682"/>
    <cellStyle name="SAPBEXresData 4 2" xfId="5683"/>
    <cellStyle name="SAPBEXresData 4 3" xfId="5684"/>
    <cellStyle name="SAPBEXresData 4 4" xfId="5685"/>
    <cellStyle name="SAPBEXresData 4 5" xfId="5686"/>
    <cellStyle name="SAPBEXresData 5" xfId="5687"/>
    <cellStyle name="SAPBEXresData 5 2" xfId="5688"/>
    <cellStyle name="SAPBEXresData 5 3" xfId="5689"/>
    <cellStyle name="SAPBEXresData 5 4" xfId="5690"/>
    <cellStyle name="SAPBEXresData 5 5" xfId="5691"/>
    <cellStyle name="SAPBEXresData 6" xfId="5692"/>
    <cellStyle name="SAPBEXresData 7" xfId="5693"/>
    <cellStyle name="SAPBEXresDataEmph" xfId="5694"/>
    <cellStyle name="SAPBEXresDataEmph 2" xfId="5695"/>
    <cellStyle name="SAPBEXresDataEmph 2 2" xfId="5696"/>
    <cellStyle name="SAPBEXresDataEmph 2 2 2" xfId="5697"/>
    <cellStyle name="SAPBEXresDataEmph 2 2 2 2" xfId="5698"/>
    <cellStyle name="SAPBEXresDataEmph 2 2 3" xfId="5699"/>
    <cellStyle name="SAPBEXresDataEmph 2 3" xfId="5700"/>
    <cellStyle name="SAPBEXresDataEmph 2 3 2" xfId="5701"/>
    <cellStyle name="SAPBEXresDataEmph 2 4" xfId="5702"/>
    <cellStyle name="SAPBEXresDataEmph 3" xfId="5703"/>
    <cellStyle name="SAPBEXresDataEmph 3 2" xfId="5704"/>
    <cellStyle name="SAPBEXresDataEmph 3 2 2" xfId="5705"/>
    <cellStyle name="SAPBEXresDataEmph 3 2 2 2" xfId="5706"/>
    <cellStyle name="SAPBEXresDataEmph 3 2 3" xfId="5707"/>
    <cellStyle name="SAPBEXresDataEmph 3 3" xfId="5708"/>
    <cellStyle name="SAPBEXresDataEmph 3 3 2" xfId="5709"/>
    <cellStyle name="SAPBEXresDataEmph 3 4" xfId="5710"/>
    <cellStyle name="SAPBEXresDataEmph 4" xfId="5711"/>
    <cellStyle name="SAPBEXresDataEmph 4 2" xfId="5712"/>
    <cellStyle name="SAPBEXresDataEmph 4 2 2" xfId="5713"/>
    <cellStyle name="SAPBEXresDataEmph 4 3" xfId="5714"/>
    <cellStyle name="SAPBEXresDataEmph 5" xfId="5715"/>
    <cellStyle name="SAPBEXresDataEmph 5 2" xfId="5716"/>
    <cellStyle name="SAPBEXresDataEmph 5 2 2" xfId="5717"/>
    <cellStyle name="SAPBEXresDataEmph 5 3" xfId="5718"/>
    <cellStyle name="SAPBEXresDataEmph 6" xfId="5719"/>
    <cellStyle name="SAPBEXresDataEmph 6 2" xfId="5720"/>
    <cellStyle name="SAPBEXresDataEmph 6 3" xfId="5721"/>
    <cellStyle name="SAPBEXresDataEmph 6 4" xfId="5722"/>
    <cellStyle name="SAPBEXresDataEmph 6 5" xfId="5723"/>
    <cellStyle name="SAPBEXresDataEmph 7" xfId="5724"/>
    <cellStyle name="SAPBEXresDataEmph 7 2" xfId="5725"/>
    <cellStyle name="SAPBEXresDataEmph 7 3" xfId="5726"/>
    <cellStyle name="SAPBEXresDataEmph 7 4" xfId="5727"/>
    <cellStyle name="SAPBEXresDataEmph 7 5" xfId="5728"/>
    <cellStyle name="SAPBEXresDataEmph 8" xfId="5729"/>
    <cellStyle name="SAPBEXresDataEmph 9" xfId="5730"/>
    <cellStyle name="SAPBEXresItem" xfId="5731"/>
    <cellStyle name="SAPBEXresItem 2" xfId="5732"/>
    <cellStyle name="SAPBEXresItem 2 2" xfId="5733"/>
    <cellStyle name="SAPBEXresItem 2 2 2" xfId="5734"/>
    <cellStyle name="SAPBEXresItem 2 2 3" xfId="5735"/>
    <cellStyle name="SAPBEXresItem 2 2 4" xfId="5736"/>
    <cellStyle name="SAPBEXresItem 2 2 5" xfId="5737"/>
    <cellStyle name="SAPBEXresItem 2 3" xfId="5738"/>
    <cellStyle name="SAPBEXresItem 2 3 2" xfId="5739"/>
    <cellStyle name="SAPBEXresItem 2 3 3" xfId="5740"/>
    <cellStyle name="SAPBEXresItem 2 3 4" xfId="5741"/>
    <cellStyle name="SAPBEXresItem 2 3 5" xfId="5742"/>
    <cellStyle name="SAPBEXresItem 2 4" xfId="5743"/>
    <cellStyle name="SAPBEXresItem 2 5" xfId="5744"/>
    <cellStyle name="SAPBEXresItem 3" xfId="5745"/>
    <cellStyle name="SAPBEXresItem 3 2" xfId="5746"/>
    <cellStyle name="SAPBEXresItem 3 2 2" xfId="5747"/>
    <cellStyle name="SAPBEXresItem 3 2 3" xfId="5748"/>
    <cellStyle name="SAPBEXresItem 3 2 4" xfId="5749"/>
    <cellStyle name="SAPBEXresItem 3 2 5" xfId="5750"/>
    <cellStyle name="SAPBEXresItem 3 3" xfId="5751"/>
    <cellStyle name="SAPBEXresItem 3 3 2" xfId="5752"/>
    <cellStyle name="SAPBEXresItem 3 3 3" xfId="5753"/>
    <cellStyle name="SAPBEXresItem 3 3 4" xfId="5754"/>
    <cellStyle name="SAPBEXresItem 3 3 5" xfId="5755"/>
    <cellStyle name="SAPBEXresItem 3 4" xfId="5756"/>
    <cellStyle name="SAPBEXresItem 3 5" xfId="5757"/>
    <cellStyle name="SAPBEXresItem 4" xfId="5758"/>
    <cellStyle name="SAPBEXresItem 4 2" xfId="5759"/>
    <cellStyle name="SAPBEXresItem 4 3" xfId="5760"/>
    <cellStyle name="SAPBEXresItem 4 4" xfId="5761"/>
    <cellStyle name="SAPBEXresItem 4 5" xfId="5762"/>
    <cellStyle name="SAPBEXresItem 5" xfId="5763"/>
    <cellStyle name="SAPBEXresItem 5 2" xfId="5764"/>
    <cellStyle name="SAPBEXresItem 5 3" xfId="5765"/>
    <cellStyle name="SAPBEXresItem 5 4" xfId="5766"/>
    <cellStyle name="SAPBEXresItem 5 5" xfId="5767"/>
    <cellStyle name="SAPBEXresItem 6" xfId="5768"/>
    <cellStyle name="SAPBEXresItem 7" xfId="5769"/>
    <cellStyle name="SAPBEXresItem_BI profit and loss" xfId="5770"/>
    <cellStyle name="SAPBEXresItemX" xfId="5771"/>
    <cellStyle name="SAPBEXresItemX 2" xfId="5772"/>
    <cellStyle name="SAPBEXresItemX 2 2" xfId="5773"/>
    <cellStyle name="SAPBEXresItemX 2 2 2" xfId="5774"/>
    <cellStyle name="SAPBEXresItemX 2 2 3" xfId="5775"/>
    <cellStyle name="SAPBEXresItemX 2 2 4" xfId="5776"/>
    <cellStyle name="SAPBEXresItemX 2 2 5" xfId="5777"/>
    <cellStyle name="SAPBEXresItemX 2 3" xfId="5778"/>
    <cellStyle name="SAPBEXresItemX 2 3 2" xfId="5779"/>
    <cellStyle name="SAPBEXresItemX 2 3 3" xfId="5780"/>
    <cellStyle name="SAPBEXresItemX 2 3 4" xfId="5781"/>
    <cellStyle name="SAPBEXresItemX 2 3 5" xfId="5782"/>
    <cellStyle name="SAPBEXresItemX 2 4" xfId="5783"/>
    <cellStyle name="SAPBEXresItemX 2 5" xfId="5784"/>
    <cellStyle name="SAPBEXresItemX 3" xfId="5785"/>
    <cellStyle name="SAPBEXresItemX 3 2" xfId="5786"/>
    <cellStyle name="SAPBEXresItemX 3 2 2" xfId="5787"/>
    <cellStyle name="SAPBEXresItemX 3 2 3" xfId="5788"/>
    <cellStyle name="SAPBEXresItemX 3 2 4" xfId="5789"/>
    <cellStyle name="SAPBEXresItemX 3 2 5" xfId="5790"/>
    <cellStyle name="SAPBEXresItemX 3 3" xfId="5791"/>
    <cellStyle name="SAPBEXresItemX 3 3 2" xfId="5792"/>
    <cellStyle name="SAPBEXresItemX 3 3 3" xfId="5793"/>
    <cellStyle name="SAPBEXresItemX 3 3 4" xfId="5794"/>
    <cellStyle name="SAPBEXresItemX 3 3 5" xfId="5795"/>
    <cellStyle name="SAPBEXresItemX 3 4" xfId="5796"/>
    <cellStyle name="SAPBEXresItemX 3 5" xfId="5797"/>
    <cellStyle name="SAPBEXresItemX 4" xfId="5798"/>
    <cellStyle name="SAPBEXresItemX 4 2" xfId="5799"/>
    <cellStyle name="SAPBEXresItemX 4 3" xfId="5800"/>
    <cellStyle name="SAPBEXresItemX 4 4" xfId="5801"/>
    <cellStyle name="SAPBEXresItemX 4 5" xfId="5802"/>
    <cellStyle name="SAPBEXresItemX 5" xfId="5803"/>
    <cellStyle name="SAPBEXresItemX 5 2" xfId="5804"/>
    <cellStyle name="SAPBEXresItemX 5 3" xfId="5805"/>
    <cellStyle name="SAPBEXresItemX 5 4" xfId="5806"/>
    <cellStyle name="SAPBEXresItemX 5 5" xfId="5807"/>
    <cellStyle name="SAPBEXresItemX 6" xfId="5808"/>
    <cellStyle name="SAPBEXresItemX 7" xfId="5809"/>
    <cellStyle name="SAPBEXstdData" xfId="5810"/>
    <cellStyle name="SAPBEXstdData 2" xfId="5811"/>
    <cellStyle name="SAPBEXstdData 2 2" xfId="5812"/>
    <cellStyle name="SAPBEXstdData 2 2 2" xfId="5813"/>
    <cellStyle name="SAPBEXstdData 2 2 3" xfId="5814"/>
    <cellStyle name="SAPBEXstdData 2 2 4" xfId="5815"/>
    <cellStyle name="SAPBEXstdData 2 2 5" xfId="5816"/>
    <cellStyle name="SAPBEXstdData 2 3" xfId="5817"/>
    <cellStyle name="SAPBEXstdData 2 4" xfId="5818"/>
    <cellStyle name="SAPBEXstdData 3" xfId="5819"/>
    <cellStyle name="SAPBEXstdData 3 2" xfId="5820"/>
    <cellStyle name="SAPBEXstdData 3 2 2" xfId="5821"/>
    <cellStyle name="SAPBEXstdData 3 2 3" xfId="5822"/>
    <cellStyle name="SAPBEXstdData 3 2 4" xfId="5823"/>
    <cellStyle name="SAPBEXstdData 3 2 5" xfId="5824"/>
    <cellStyle name="SAPBEXstdData 3 3" xfId="5825"/>
    <cellStyle name="SAPBEXstdData 3 4" xfId="5826"/>
    <cellStyle name="SAPBEXstdData 4" xfId="5827"/>
    <cellStyle name="SAPBEXstdData 4 2" xfId="5828"/>
    <cellStyle name="SAPBEXstdData 4 3" xfId="5829"/>
    <cellStyle name="SAPBEXstdData 4 4" xfId="5830"/>
    <cellStyle name="SAPBEXstdData 4 5" xfId="5831"/>
    <cellStyle name="SAPBEXstdData 5" xfId="5832"/>
    <cellStyle name="SAPBEXstdData 5 2" xfId="5833"/>
    <cellStyle name="SAPBEXstdData 5 3" xfId="5834"/>
    <cellStyle name="SAPBEXstdData 5 4" xfId="5835"/>
    <cellStyle name="SAPBEXstdData 5 5" xfId="5836"/>
    <cellStyle name="SAPBEXstdData 6" xfId="5837"/>
    <cellStyle name="SAPBEXstdData 7" xfId="5838"/>
    <cellStyle name="SAPBEXstdData_AIMRO_CP" xfId="5839"/>
    <cellStyle name="SAPBEXstdDataEmph" xfId="5840"/>
    <cellStyle name="SAPBEXstdDataEmph 2" xfId="5841"/>
    <cellStyle name="SAPBEXstdDataEmph 2 2" xfId="5842"/>
    <cellStyle name="SAPBEXstdDataEmph 2 2 2" xfId="5843"/>
    <cellStyle name="SAPBEXstdDataEmph 2 2 3" xfId="5844"/>
    <cellStyle name="SAPBEXstdDataEmph 2 2 4" xfId="5845"/>
    <cellStyle name="SAPBEXstdDataEmph 2 2 5" xfId="5846"/>
    <cellStyle name="SAPBEXstdDataEmph 2 3" xfId="5847"/>
    <cellStyle name="SAPBEXstdDataEmph 2 4" xfId="5848"/>
    <cellStyle name="SAPBEXstdDataEmph 3" xfId="5849"/>
    <cellStyle name="SAPBEXstdDataEmph 3 2" xfId="5850"/>
    <cellStyle name="SAPBEXstdDataEmph 3 2 2" xfId="5851"/>
    <cellStyle name="SAPBEXstdDataEmph 3 2 3" xfId="5852"/>
    <cellStyle name="SAPBEXstdDataEmph 3 2 4" xfId="5853"/>
    <cellStyle name="SAPBEXstdDataEmph 3 2 5" xfId="5854"/>
    <cellStyle name="SAPBEXstdDataEmph 3 3" xfId="5855"/>
    <cellStyle name="SAPBEXstdDataEmph 3 4" xfId="5856"/>
    <cellStyle name="SAPBEXstdDataEmph 4" xfId="5857"/>
    <cellStyle name="SAPBEXstdDataEmph 4 2" xfId="5858"/>
    <cellStyle name="SAPBEXstdDataEmph 4 2 2" xfId="5859"/>
    <cellStyle name="SAPBEXstdDataEmph 4 2 3" xfId="5860"/>
    <cellStyle name="SAPBEXstdDataEmph 4 2 4" xfId="5861"/>
    <cellStyle name="SAPBEXstdDataEmph 4 2 5" xfId="5862"/>
    <cellStyle name="SAPBEXstdDataEmph 4 3" xfId="5863"/>
    <cellStyle name="SAPBEXstdDataEmph 4 4" xfId="5864"/>
    <cellStyle name="SAPBEXstdDataEmph 5" xfId="5865"/>
    <cellStyle name="SAPBEXstdDataEmph 5 2" xfId="5866"/>
    <cellStyle name="SAPBEXstdDataEmph 5 2 2" xfId="5867"/>
    <cellStyle name="SAPBEXstdDataEmph 5 2 3" xfId="5868"/>
    <cellStyle name="SAPBEXstdDataEmph 5 2 4" xfId="5869"/>
    <cellStyle name="SAPBEXstdDataEmph 5 2 5" xfId="5870"/>
    <cellStyle name="SAPBEXstdDataEmph 5 3" xfId="5871"/>
    <cellStyle name="SAPBEXstdDataEmph 5 4" xfId="5872"/>
    <cellStyle name="SAPBEXstdItem" xfId="5873"/>
    <cellStyle name="SAPBEXstdItem 2" xfId="5874"/>
    <cellStyle name="SAPBEXstdItem 2 2" xfId="5875"/>
    <cellStyle name="SAPBEXstdItem 2 2 2" xfId="5876"/>
    <cellStyle name="SAPBEXstdItem 2 2 3" xfId="5877"/>
    <cellStyle name="SAPBEXstdItem 2 2 4" xfId="5878"/>
    <cellStyle name="SAPBEXstdItem 2 2 5" xfId="5879"/>
    <cellStyle name="SAPBEXstdItem 2 3" xfId="5880"/>
    <cellStyle name="SAPBEXstdItem 2 4" xfId="5881"/>
    <cellStyle name="SAPBEXstdItem 3" xfId="5882"/>
    <cellStyle name="SAPBEXstdItem 3 2" xfId="5883"/>
    <cellStyle name="SAPBEXstdItem 3 2 2" xfId="5884"/>
    <cellStyle name="SAPBEXstdItem 3 2 3" xfId="5885"/>
    <cellStyle name="SAPBEXstdItem 3 2 4" xfId="5886"/>
    <cellStyle name="SAPBEXstdItem 3 2 5" xfId="5887"/>
    <cellStyle name="SAPBEXstdItem 3 3" xfId="5888"/>
    <cellStyle name="SAPBEXstdItem 3 4" xfId="5889"/>
    <cellStyle name="SAPBEXstdItem 4" xfId="5890"/>
    <cellStyle name="SAPBEXstdItem 4 2" xfId="5891"/>
    <cellStyle name="SAPBEXstdItem 4 3" xfId="5892"/>
    <cellStyle name="SAPBEXstdItem 4 4" xfId="5893"/>
    <cellStyle name="SAPBEXstdItem 4 5" xfId="5894"/>
    <cellStyle name="SAPBEXstdItem 5" xfId="5895"/>
    <cellStyle name="SAPBEXstdItem 5 2" xfId="5896"/>
    <cellStyle name="SAPBEXstdItem 5 3" xfId="5897"/>
    <cellStyle name="SAPBEXstdItem 5 4" xfId="5898"/>
    <cellStyle name="SAPBEXstdItem 5 5" xfId="5899"/>
    <cellStyle name="SAPBEXstdItem 6" xfId="5900"/>
    <cellStyle name="SAPBEXstdItem 7" xfId="5901"/>
    <cellStyle name="SAPBEXstdItem_AIMRO_CP" xfId="5902"/>
    <cellStyle name="SAPBEXstdItemX" xfId="5903"/>
    <cellStyle name="SAPBEXstdItemX 2" xfId="5904"/>
    <cellStyle name="SAPBEXstdItemX 2 2" xfId="5905"/>
    <cellStyle name="SAPBEXstdItemX 2 2 2" xfId="5906"/>
    <cellStyle name="SAPBEXstdItemX 2 2 3" xfId="5907"/>
    <cellStyle name="SAPBEXstdItemX 2 2 4" xfId="5908"/>
    <cellStyle name="SAPBEXstdItemX 2 2 5" xfId="5909"/>
    <cellStyle name="SAPBEXstdItemX 2 3" xfId="5910"/>
    <cellStyle name="SAPBEXstdItemX 2 3 2" xfId="5911"/>
    <cellStyle name="SAPBEXstdItemX 2 3 3" xfId="5912"/>
    <cellStyle name="SAPBEXstdItemX 2 3 4" xfId="5913"/>
    <cellStyle name="SAPBEXstdItemX 2 3 5" xfId="5914"/>
    <cellStyle name="SAPBEXstdItemX 2 4" xfId="5915"/>
    <cellStyle name="SAPBEXstdItemX 2 5" xfId="5916"/>
    <cellStyle name="SAPBEXstdItemX 3" xfId="5917"/>
    <cellStyle name="SAPBEXstdItemX 3 2" xfId="5918"/>
    <cellStyle name="SAPBEXstdItemX 3 2 2" xfId="5919"/>
    <cellStyle name="SAPBEXstdItemX 3 2 3" xfId="5920"/>
    <cellStyle name="SAPBEXstdItemX 3 2 4" xfId="5921"/>
    <cellStyle name="SAPBEXstdItemX 3 2 5" xfId="5922"/>
    <cellStyle name="SAPBEXstdItemX 3 3" xfId="5923"/>
    <cellStyle name="SAPBEXstdItemX 3 3 2" xfId="5924"/>
    <cellStyle name="SAPBEXstdItemX 3 3 3" xfId="5925"/>
    <cellStyle name="SAPBEXstdItemX 3 3 4" xfId="5926"/>
    <cellStyle name="SAPBEXstdItemX 3 3 5" xfId="5927"/>
    <cellStyle name="SAPBEXstdItemX 3 4" xfId="5928"/>
    <cellStyle name="SAPBEXstdItemX 3 5" xfId="5929"/>
    <cellStyle name="SAPBEXstdItemX_BW Capital Summary Flash December 07" xfId="5930"/>
    <cellStyle name="SAPBEXtitle" xfId="5931"/>
    <cellStyle name="SAPBEXtitle 2" xfId="5932"/>
    <cellStyle name="SAPBEXtitle 2 2" xfId="5933"/>
    <cellStyle name="SAPBEXtitle 2 2 2" xfId="5934"/>
    <cellStyle name="SAPBEXtitle 2 2 3" xfId="5935"/>
    <cellStyle name="SAPBEXtitle 2 2 4" xfId="5936"/>
    <cellStyle name="SAPBEXtitle 2 2 5" xfId="5937"/>
    <cellStyle name="SAPBEXtitle 2 3" xfId="5938"/>
    <cellStyle name="SAPBEXtitle 2 4" xfId="5939"/>
    <cellStyle name="SAPBEXtitle 3" xfId="5940"/>
    <cellStyle name="SAPBEXtitle 3 2" xfId="5941"/>
    <cellStyle name="SAPBEXtitle 3 2 2" xfId="5942"/>
    <cellStyle name="SAPBEXtitle 3 2 3" xfId="5943"/>
    <cellStyle name="SAPBEXtitle 3 2 4" xfId="5944"/>
    <cellStyle name="SAPBEXtitle 3 2 5" xfId="5945"/>
    <cellStyle name="SAPBEXtitle 3 3" xfId="5946"/>
    <cellStyle name="SAPBEXtitle 3 4" xfId="5947"/>
    <cellStyle name="SAPBEXtitle_BW Capital Summary Flash December 07" xfId="5948"/>
    <cellStyle name="SAPBEXunassignedItem" xfId="5949"/>
    <cellStyle name="SAPBEXunassignedItem 2" xfId="5950"/>
    <cellStyle name="SAPBEXunassignedItem 2 2" xfId="5951"/>
    <cellStyle name="SAPBEXunassignedItem 2 2 2" xfId="5952"/>
    <cellStyle name="SAPBEXunassignedItem 2 2 2 2" xfId="5953"/>
    <cellStyle name="SAPBEXunassignedItem 2 2 3" xfId="5954"/>
    <cellStyle name="SAPBEXunassignedItem 2 3" xfId="5955"/>
    <cellStyle name="SAPBEXunassignedItem 2 3 2" xfId="5956"/>
    <cellStyle name="SAPBEXunassignedItem 2 4" xfId="5957"/>
    <cellStyle name="SAPBEXunassignedItem 3" xfId="5958"/>
    <cellStyle name="SAPBEXunassignedItem 3 2" xfId="5959"/>
    <cellStyle name="SAPBEXunassignedItem 3 2 2" xfId="5960"/>
    <cellStyle name="SAPBEXunassignedItem 3 3" xfId="5961"/>
    <cellStyle name="SAPBEXunassignedItem 4" xfId="5962"/>
    <cellStyle name="SAPBEXunassignedItem 4 2" xfId="5963"/>
    <cellStyle name="SAPBEXunassignedItem 5" xfId="5964"/>
    <cellStyle name="SAPBEXundefined" xfId="5965"/>
    <cellStyle name="SAPBEXundefined 2" xfId="5966"/>
    <cellStyle name="SAPBEXundefined 2 2" xfId="5967"/>
    <cellStyle name="SAPBEXundefined 2 2 2" xfId="5968"/>
    <cellStyle name="SAPBEXundefined 2 2 3" xfId="5969"/>
    <cellStyle name="SAPBEXundefined 2 2 4" xfId="5970"/>
    <cellStyle name="SAPBEXundefined 2 2 5" xfId="5971"/>
    <cellStyle name="SAPBEXundefined 2 3" xfId="5972"/>
    <cellStyle name="SAPBEXundefined 2 4" xfId="5973"/>
    <cellStyle name="SAPBEXundefined 3" xfId="5974"/>
    <cellStyle name="SAPBEXundefined 3 2" xfId="5975"/>
    <cellStyle name="SAPBEXundefined 3 2 2" xfId="5976"/>
    <cellStyle name="SAPBEXundefined 3 2 3" xfId="5977"/>
    <cellStyle name="SAPBEXundefined 3 2 4" xfId="5978"/>
    <cellStyle name="SAPBEXundefined 3 2 5" xfId="5979"/>
    <cellStyle name="SAPBEXundefined 3 3" xfId="5980"/>
    <cellStyle name="SAPBEXundefined 3 4" xfId="5981"/>
    <cellStyle name="SAPBEXundefined 4" xfId="5982"/>
    <cellStyle name="SAPBEXundefined 4 2" xfId="5983"/>
    <cellStyle name="SAPBEXundefined 4 3" xfId="5984"/>
    <cellStyle name="SAPBEXundefined 4 4" xfId="5985"/>
    <cellStyle name="SAPBEXundefined 4 5" xfId="5986"/>
    <cellStyle name="SAPBEXundefined 5" xfId="5987"/>
    <cellStyle name="SAPBEXundefined 5 2" xfId="5988"/>
    <cellStyle name="SAPBEXundefined 5 3" xfId="5989"/>
    <cellStyle name="SAPBEXundefined 5 4" xfId="5990"/>
    <cellStyle name="SAPBEXundefined 5 5" xfId="5991"/>
    <cellStyle name="SAPBEXundefined 6" xfId="5992"/>
    <cellStyle name="SAPBEXundefined 7" xfId="5993"/>
    <cellStyle name="SAPError" xfId="5994"/>
    <cellStyle name="SAPKey" xfId="5995"/>
    <cellStyle name="SAPLocked" xfId="5996"/>
    <cellStyle name="SAPOutput" xfId="5997"/>
    <cellStyle name="SAPSpace" xfId="5998"/>
    <cellStyle name="SAPText" xfId="5999"/>
    <cellStyle name="SAPUnLocked" xfId="6000"/>
    <cellStyle name="Section Number" xfId="6001"/>
    <cellStyle name="SEM-BPS-data" xfId="6002"/>
    <cellStyle name="SEM-BPS-headdata" xfId="6003"/>
    <cellStyle name="SEM-BPS-headkey" xfId="6004"/>
    <cellStyle name="SEM-BPS-key" xfId="6005"/>
    <cellStyle name="Sheet Title" xfId="6006"/>
    <cellStyle name="Sheet Title 2" xfId="6007"/>
    <cellStyle name="Special" xfId="6008"/>
    <cellStyle name="Special 2" xfId="6009"/>
    <cellStyle name="Standaard_HWL BudgetSummary 2004 HWL retrieve Cons 031014" xfId="6010"/>
    <cellStyle name="StaticText" xfId="6011"/>
    <cellStyle name="StaticText 2" xfId="6012"/>
    <cellStyle name="Std_%" xfId="6013"/>
    <cellStyle name="Style 1" xfId="6014"/>
    <cellStyle name="Style 1 2" xfId="6015"/>
    <cellStyle name="Style 2" xfId="6016"/>
    <cellStyle name="Style2" xfId="6017"/>
    <cellStyle name="Style3" xfId="6018"/>
    <cellStyle name="Style4" xfId="6019"/>
    <cellStyle name="Style5" xfId="6020"/>
    <cellStyle name="Subtotal" xfId="6021"/>
    <cellStyle name="Table Head Green" xfId="6022"/>
    <cellStyle name="Table Head Green 2" xfId="6023"/>
    <cellStyle name="Table Head Green 2 2" xfId="6024"/>
    <cellStyle name="Table Head Green 2 2 2" xfId="6025"/>
    <cellStyle name="Table Head Green 2 3" xfId="6026"/>
    <cellStyle name="Table Head Green 3" xfId="6027"/>
    <cellStyle name="Table Head Green 3 2" xfId="6028"/>
    <cellStyle name="Table Head Green 4" xfId="6029"/>
    <cellStyle name="Table Head_pldt" xfId="6030"/>
    <cellStyle name="Table Source" xfId="6031"/>
    <cellStyle name="Table Units" xfId="6032"/>
    <cellStyle name="Table Units 2" xfId="6033"/>
    <cellStyle name="TableLvl2" xfId="6299"/>
    <cellStyle name="TableLvl3" xfId="6034"/>
    <cellStyle name="Text" xfId="6035"/>
    <cellStyle name="Text 2" xfId="6036"/>
    <cellStyle name="Text 3" xfId="6037"/>
    <cellStyle name="Text 4" xfId="6038"/>
    <cellStyle name="Text Head 1" xfId="6039"/>
    <cellStyle name="Text Head 2" xfId="6040"/>
    <cellStyle name="Text Indent 2" xfId="6041"/>
    <cellStyle name="Theirs" xfId="6042"/>
    <cellStyle name="Tim" xfId="6043"/>
    <cellStyle name="Title 2" xfId="6044"/>
    <cellStyle name="TOC 1" xfId="6045"/>
    <cellStyle name="TOC 2" xfId="6046"/>
    <cellStyle name="TOC 3" xfId="6047"/>
    <cellStyle name="Total 2" xfId="6048"/>
    <cellStyle name="Total 2 10" xfId="6049"/>
    <cellStyle name="Total 2 10 2" xfId="6050"/>
    <cellStyle name="Total 2 11" xfId="6051"/>
    <cellStyle name="Total 2 11 2" xfId="6052"/>
    <cellStyle name="Total 2 12" xfId="6053"/>
    <cellStyle name="Total 2 2" xfId="6054"/>
    <cellStyle name="Total 2 2 2" xfId="6055"/>
    <cellStyle name="Total 2 2 2 2" xfId="6056"/>
    <cellStyle name="Total 2 2 2 2 2" xfId="6057"/>
    <cellStyle name="Total 2 2 2 3" xfId="6058"/>
    <cellStyle name="Total 2 2 2 3 2" xfId="6059"/>
    <cellStyle name="Total 2 2 2 4" xfId="6060"/>
    <cellStyle name="Total 2 2 3" xfId="6061"/>
    <cellStyle name="Total 2 2 3 2" xfId="6062"/>
    <cellStyle name="Total 2 2 3 2 2" xfId="6063"/>
    <cellStyle name="Total 2 2 3 3" xfId="6064"/>
    <cellStyle name="Total 2 2 3 3 2" xfId="6065"/>
    <cellStyle name="Total 2 2 3 4" xfId="6066"/>
    <cellStyle name="Total 2 2 4" xfId="6067"/>
    <cellStyle name="Total 2 2 4 2" xfId="6068"/>
    <cellStyle name="Total 2 2 5" xfId="6069"/>
    <cellStyle name="Total 2 2 5 2" xfId="6070"/>
    <cellStyle name="Total 2 2 6" xfId="6071"/>
    <cellStyle name="Total 2 3" xfId="6072"/>
    <cellStyle name="Total 2 3 2" xfId="6073"/>
    <cellStyle name="Total 2 3 2 2" xfId="6074"/>
    <cellStyle name="Total 2 3 2 2 2" xfId="6075"/>
    <cellStyle name="Total 2 3 2 3" xfId="6076"/>
    <cellStyle name="Total 2 3 2 3 2" xfId="6077"/>
    <cellStyle name="Total 2 3 2 4" xfId="6078"/>
    <cellStyle name="Total 2 3 3" xfId="6079"/>
    <cellStyle name="Total 2 3 3 2" xfId="6080"/>
    <cellStyle name="Total 2 3 3 2 2" xfId="6081"/>
    <cellStyle name="Total 2 3 3 3" xfId="6082"/>
    <cellStyle name="Total 2 3 3 3 2" xfId="6083"/>
    <cellStyle name="Total 2 3 3 4" xfId="6084"/>
    <cellStyle name="Total 2 3 4" xfId="6085"/>
    <cellStyle name="Total 2 3 4 2" xfId="6086"/>
    <cellStyle name="Total 2 3 5" xfId="6087"/>
    <cellStyle name="Total 2 3 5 2" xfId="6088"/>
    <cellStyle name="Total 2 3 6" xfId="6089"/>
    <cellStyle name="Total 2 4" xfId="6090"/>
    <cellStyle name="Total 2 4 2" xfId="6091"/>
    <cellStyle name="Total 2 4 2 2" xfId="6092"/>
    <cellStyle name="Total 2 4 2 2 2" xfId="6093"/>
    <cellStyle name="Total 2 4 2 3" xfId="6094"/>
    <cellStyle name="Total 2 4 2 3 2" xfId="6095"/>
    <cellStyle name="Total 2 4 2 4" xfId="6096"/>
    <cellStyle name="Total 2 4 3" xfId="6097"/>
    <cellStyle name="Total 2 4 3 2" xfId="6098"/>
    <cellStyle name="Total 2 4 3 2 2" xfId="6099"/>
    <cellStyle name="Total 2 4 3 3" xfId="6100"/>
    <cellStyle name="Total 2 4 3 3 2" xfId="6101"/>
    <cellStyle name="Total 2 4 3 4" xfId="6102"/>
    <cellStyle name="Total 2 4 4" xfId="6103"/>
    <cellStyle name="Total 2 4 4 2" xfId="6104"/>
    <cellStyle name="Total 2 4 5" xfId="6105"/>
    <cellStyle name="Total 2 4 5 2" xfId="6106"/>
    <cellStyle name="Total 2 4 6" xfId="6107"/>
    <cellStyle name="Total 2 5" xfId="6108"/>
    <cellStyle name="Total 2 5 2" xfId="6109"/>
    <cellStyle name="Total 2 5 2 2" xfId="6110"/>
    <cellStyle name="Total 2 5 2 2 2" xfId="6111"/>
    <cellStyle name="Total 2 5 2 3" xfId="6112"/>
    <cellStyle name="Total 2 5 2 3 2" xfId="6113"/>
    <cellStyle name="Total 2 5 2 4" xfId="6114"/>
    <cellStyle name="Total 2 5 3" xfId="6115"/>
    <cellStyle name="Total 2 5 3 2" xfId="6116"/>
    <cellStyle name="Total 2 5 3 2 2" xfId="6117"/>
    <cellStyle name="Total 2 5 3 3" xfId="6118"/>
    <cellStyle name="Total 2 5 3 3 2" xfId="6119"/>
    <cellStyle name="Total 2 5 3 4" xfId="6120"/>
    <cellStyle name="Total 2 5 4" xfId="6121"/>
    <cellStyle name="Total 2 5 4 2" xfId="6122"/>
    <cellStyle name="Total 2 5 5" xfId="6123"/>
    <cellStyle name="Total 2 5 5 2" xfId="6124"/>
    <cellStyle name="Total 2 5 6" xfId="6125"/>
    <cellStyle name="Total 2 6" xfId="6126"/>
    <cellStyle name="Total 2 6 2" xfId="6127"/>
    <cellStyle name="Total 2 6 2 2" xfId="6128"/>
    <cellStyle name="Total 2 6 2 2 2" xfId="6129"/>
    <cellStyle name="Total 2 6 2 3" xfId="6130"/>
    <cellStyle name="Total 2 6 2 3 2" xfId="6131"/>
    <cellStyle name="Total 2 6 2 4" xfId="6132"/>
    <cellStyle name="Total 2 6 3" xfId="6133"/>
    <cellStyle name="Total 2 6 3 2" xfId="6134"/>
    <cellStyle name="Total 2 6 3 2 2" xfId="6135"/>
    <cellStyle name="Total 2 6 3 3" xfId="6136"/>
    <cellStyle name="Total 2 6 3 3 2" xfId="6137"/>
    <cellStyle name="Total 2 6 3 4" xfId="6138"/>
    <cellStyle name="Total 2 6 4" xfId="6139"/>
    <cellStyle name="Total 2 6 4 2" xfId="6140"/>
    <cellStyle name="Total 2 6 5" xfId="6141"/>
    <cellStyle name="Total 2 6 5 2" xfId="6142"/>
    <cellStyle name="Total 2 6 6" xfId="6143"/>
    <cellStyle name="Total 2 7" xfId="6144"/>
    <cellStyle name="Total 2 7 2" xfId="6145"/>
    <cellStyle name="Total 2 7 2 2" xfId="6146"/>
    <cellStyle name="Total 2 7 2 2 2" xfId="6147"/>
    <cellStyle name="Total 2 7 2 3" xfId="6148"/>
    <cellStyle name="Total 2 7 2 3 2" xfId="6149"/>
    <cellStyle name="Total 2 7 2 4" xfId="6150"/>
    <cellStyle name="Total 2 7 3" xfId="6151"/>
    <cellStyle name="Total 2 7 3 2" xfId="6152"/>
    <cellStyle name="Total 2 7 3 2 2" xfId="6153"/>
    <cellStyle name="Total 2 7 3 3" xfId="6154"/>
    <cellStyle name="Total 2 7 3 3 2" xfId="6155"/>
    <cellStyle name="Total 2 7 3 4" xfId="6156"/>
    <cellStyle name="Total 2 7 4" xfId="6157"/>
    <cellStyle name="Total 2 7 4 2" xfId="6158"/>
    <cellStyle name="Total 2 7 5" xfId="6159"/>
    <cellStyle name="Total 2 7 5 2" xfId="6160"/>
    <cellStyle name="Total 2 7 6" xfId="6161"/>
    <cellStyle name="Total 2 8" xfId="6162"/>
    <cellStyle name="Total 2 8 2" xfId="6163"/>
    <cellStyle name="Total 2 8 2 2" xfId="6164"/>
    <cellStyle name="Total 2 8 3" xfId="6165"/>
    <cellStyle name="Total 2 8 3 2" xfId="6166"/>
    <cellStyle name="Total 2 8 4" xfId="6167"/>
    <cellStyle name="Total 2 9" xfId="6168"/>
    <cellStyle name="Total 2 9 2" xfId="6169"/>
    <cellStyle name="Total 2 9 2 2" xfId="6170"/>
    <cellStyle name="Total 2 9 3" xfId="6171"/>
    <cellStyle name="Total 2 9 3 2" xfId="6172"/>
    <cellStyle name="Total 2 9 4" xfId="6173"/>
    <cellStyle name="Total 3" xfId="6174"/>
    <cellStyle name="Total 4" xfId="6175"/>
    <cellStyle name="Total 4 2" xfId="6176"/>
    <cellStyle name="Total 4 2 2" xfId="6177"/>
    <cellStyle name="Total 4 2 3" xfId="6178"/>
    <cellStyle name="Total 4 2 4" xfId="6179"/>
    <cellStyle name="Total 4 2 5" xfId="6180"/>
    <cellStyle name="Total 4 3" xfId="6181"/>
    <cellStyle name="Total 4 3 2" xfId="6182"/>
    <cellStyle name="Total 4 3 3" xfId="6183"/>
    <cellStyle name="Total 4 3 4" xfId="6184"/>
    <cellStyle name="Total 4 3 5" xfId="6185"/>
    <cellStyle name="Total 4 4" xfId="6186"/>
    <cellStyle name="Total 4 5" xfId="6187"/>
    <cellStyle name="Total 5" xfId="6188"/>
    <cellStyle name="Total 5 2" xfId="6189"/>
    <cellStyle name="Total 5 2 2" xfId="6190"/>
    <cellStyle name="Total 5 3" xfId="6191"/>
    <cellStyle name="Total 5 3 2" xfId="6192"/>
    <cellStyle name="Total 5 4" xfId="6193"/>
    <cellStyle name="Total 5 4 2" xfId="6194"/>
    <cellStyle name="Total 5 5" xfId="6195"/>
    <cellStyle name="Total 5 5 2" xfId="6196"/>
    <cellStyle name="Total 5 6" xfId="6197"/>
    <cellStyle name="Total 6" xfId="6198"/>
    <cellStyle name="Total 6 2" xfId="6199"/>
    <cellStyle name="Total 6 2 2" xfId="6200"/>
    <cellStyle name="Total 6 3" xfId="6201"/>
    <cellStyle name="Total 6 3 2" xfId="6202"/>
    <cellStyle name="Total 6 4" xfId="6203"/>
    <cellStyle name="Total 6 4 2" xfId="6204"/>
    <cellStyle name="Total 6 5" xfId="6205"/>
    <cellStyle name="Total 6 5 2" xfId="6206"/>
    <cellStyle name="Total 6 6" xfId="6207"/>
    <cellStyle name="Total 7" xfId="6208"/>
    <cellStyle name="Total 7 2" xfId="6209"/>
    <cellStyle name="Total 8" xfId="6210"/>
    <cellStyle name="Total 8 2" xfId="6211"/>
    <cellStyle name="tpaid capitalisation" xfId="6212"/>
    <cellStyle name="two" xfId="6213"/>
    <cellStyle name="UNITS" xfId="6214"/>
    <cellStyle name="Warning Text 2" xfId="6215"/>
    <cellStyle name="Warning Text 3" xfId="6216"/>
    <cellStyle name="whole" xfId="6217"/>
    <cellStyle name="Word_Formula" xfId="6218"/>
    <cellStyle name="wrap" xfId="6219"/>
    <cellStyle name="year" xfId="6220"/>
    <cellStyle name="year 2" xfId="6221"/>
    <cellStyle name="year 2 2" xfId="6222"/>
    <cellStyle name="year 2 2 2" xfId="6223"/>
    <cellStyle name="year 2 3" xfId="6224"/>
    <cellStyle name="year 3" xfId="6225"/>
    <cellStyle name="year 3 2" xfId="6226"/>
    <cellStyle name="year 4" xfId="6227"/>
    <cellStyle name="_934" xfId="6228"/>
    <cellStyle name="표준_2008 Budget Summary" xfId="6229"/>
    <cellStyle name="一般_2 Individual BU" xfId="6230"/>
    <cellStyle name="千位分隔[0]_2000sales" xfId="6231"/>
    <cellStyle name="千位分隔_2000sales" xfId="6232"/>
    <cellStyle name="千分位_Budget summary 2007-2011 (Aqua Tower)" xfId="6233"/>
    <cellStyle name="后继超级链接_2001SALES" xfId="6234"/>
    <cellStyle name="常规_2000sales" xfId="6235"/>
    <cellStyle name="桁区切り [0.]" xfId="6236"/>
    <cellStyle name="桁区切り [0.0]" xfId="6237"/>
    <cellStyle name="桁区切り [0.00]_laroux" xfId="6238"/>
    <cellStyle name="桁区切り_laroux" xfId="6239"/>
    <cellStyle name="桁区切り0.0" xfId="6240"/>
    <cellStyle name="標準_BSD-Academic" xfId="6241"/>
    <cellStyle name="貨幣[0]_BJV" xfId="6242"/>
    <cellStyle name="货币[0]_2000sales" xfId="6243"/>
    <cellStyle name="货币_2000sales" xfId="6244"/>
    <cellStyle name="超级链接_2001SALES" xfId="6245"/>
    <cellStyle name="通貨 [0.00]_BSD-Academic" xfId="6246"/>
    <cellStyle name="通貨_BSD-Academic" xfId="6247"/>
    <cellStyle name="隨後的超連結_loyalty scheme impact WTC 16 sept 2004" xfId="6248"/>
  </cellStyles>
  <dxfs count="0"/>
  <tableStyles count="0" defaultTableStyle="TableStyleMedium2" defaultPivotStyle="PivotStyleLight16"/>
  <colors>
    <mruColors>
      <color rgb="FF0000FF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22368"/>
        <c:axId val="178528256"/>
      </c:lineChart>
      <c:catAx>
        <c:axId val="1785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5282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223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16</xdr:col>
      <xdr:colOff>0</xdr:colOff>
      <xdr:row>2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Rate%20of%20change/CP%20PUBLIC%20MOD%201.40%20-%20CP%20Output%20Growth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0%20-%20CP%20IT%20capex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18%20-%20CP%20Connections%20capex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3%20-%20CP%20faults%20capex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1%20-%20CP%20lines%20replacement%20capex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5%20-%20CP%20plant%20and%20stations%20capex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2%20-%20CP%20protection%20replacement%20capex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16%20-%20CP%20augmentation%20capex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19%20-%20CP%20environmental%20capex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6%20-%20CP%20VBRC%20capex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4%20-%20CP%20network%20SCADA%20capex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CONFIDENTIAL%20MOD%201.27%20-%20CP%20Yarra%20Valley%20Water%20replacement%20capex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CP%20PUBLIC%20MOD%201.10%20-%20CP%202016-20%20PTR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KT\INTER-DEPT\DEPT\CMA\2010\12-Dec\Capital\BW%20Capital%20Summary%20Flash%20December%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CP%20PUBLIC%20MOD%201.9%20-%20CP%202011-15%20RF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Rate%20of%20change/CP%20PUBLIC%20MOD%201.39%20-%20CP%20Labour%20Escalat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Rate%20of%20change/CP%20PUBLIC%20MOD%201.38%20-%20CP%20Contract%20Esca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lculation"/>
      <sheetName val="Output"/>
    </sheetNames>
    <sheetDataSet>
      <sheetData sheetId="0"/>
      <sheetData sheetId="1"/>
      <sheetData sheetId="2">
        <row r="5">
          <cell r="C5">
            <v>2.7632837894243416E-2</v>
          </cell>
          <cell r="D5">
            <v>2.1919470862237281E-2</v>
          </cell>
          <cell r="E5">
            <v>2.1163981416993681E-2</v>
          </cell>
          <cell r="F5">
            <v>1.9149733407034592E-2</v>
          </cell>
          <cell r="G5">
            <v>1.4465893047984874E-2</v>
          </cell>
          <cell r="H5">
            <v>1.1151425927543791E-2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tors"/>
      <sheetName val="Assumptions"/>
      <sheetName val="Export CP"/>
      <sheetName val="CP"/>
    </sheetNames>
    <sheetDataSet>
      <sheetData sheetId="0"/>
      <sheetData sheetId="1"/>
      <sheetData sheetId="2">
        <row r="9">
          <cell r="I9">
            <v>18458.071001218424</v>
          </cell>
          <cell r="J9">
            <v>18328.160961821606</v>
          </cell>
          <cell r="K9">
            <v>16857.602724567932</v>
          </cell>
          <cell r="L9">
            <v>14608.371439284772</v>
          </cell>
          <cell r="M9">
            <v>10522.841123251888</v>
          </cell>
        </row>
        <row r="15">
          <cell r="I15">
            <v>0.17078972124790617</v>
          </cell>
          <cell r="J15">
            <v>0.18723569347786023</v>
          </cell>
          <cell r="K15">
            <v>0.17782437146763702</v>
          </cell>
          <cell r="L15">
            <v>0.22848608177270988</v>
          </cell>
          <cell r="M15">
            <v>0.23601429400896509</v>
          </cell>
        </row>
        <row r="16">
          <cell r="I16">
            <v>0.3818676753400328</v>
          </cell>
          <cell r="J16">
            <v>0.34722862870195975</v>
          </cell>
          <cell r="K16">
            <v>0.43722360760313222</v>
          </cell>
          <cell r="L16">
            <v>0.31487417346939262</v>
          </cell>
          <cell r="M16">
            <v>0.27860893321155888</v>
          </cell>
        </row>
        <row r="17">
          <cell r="I17">
            <v>0.44734260341206095</v>
          </cell>
          <cell r="J17">
            <v>0.46553567782018002</v>
          </cell>
          <cell r="K17">
            <v>0.3849520209292307</v>
          </cell>
          <cell r="L17">
            <v>0.45663974475789748</v>
          </cell>
          <cell r="M17">
            <v>0.48537677277947605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ecks"/>
      <sheetName val="Inflation"/>
      <sheetName val="Growth"/>
      <sheetName val="High Volume Category Forecasts"/>
      <sheetName val="Major Project Forecasts"/>
      <sheetName val="2.5 Connections History"/>
      <sheetName val="2014 MPs &gt;$2.5M"/>
      <sheetName val="AER Cat Export"/>
      <sheetName val="Internal output &gt;&gt;&gt;"/>
      <sheetName val="AER PL Cat Export"/>
      <sheetName val="PL Export"/>
      <sheetName val="Recoverable works"/>
      <sheetName val="Rebates and GA"/>
      <sheetName val="Rebates Export"/>
      <sheetName val="Contribution Export"/>
      <sheetName val="ContributionExport-CIE+Internal"/>
      <sheetName val="Flowchart"/>
      <sheetName val="Summary-Charts"/>
      <sheetName val="BIS AER Cat Export"/>
      <sheetName val="Test hidden sheet"/>
      <sheetName val="4.4 Quoted Services History"/>
      <sheetName val="Reset RIN 2.5 Trending"/>
      <sheetName val="Reset RIN 2.5 Graph"/>
      <sheetName val="Reset RIN 4.4 Trending"/>
      <sheetName val="Reset RIN 4.4 Graph"/>
      <sheetName val="Price Reset RIN 2.5 Export"/>
      <sheetName val="Price Reset RIN 4.4 Export"/>
      <sheetName val="Function Code translation---&gt;"/>
      <sheetName val="Func Code Assumptions"/>
      <sheetName val="Contr Assumptions"/>
      <sheetName val="Func Code Conversion"/>
      <sheetName val="Export"/>
      <sheetName val="PTRM_Reset RIN reconci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>
        <row r="7">
          <cell r="C7">
            <v>3979675.2179579549</v>
          </cell>
          <cell r="D7">
            <v>4101626.2343333517</v>
          </cell>
          <cell r="E7">
            <v>3422095.0049052406</v>
          </cell>
          <cell r="F7">
            <v>3341116.7287450088</v>
          </cell>
          <cell r="G7">
            <v>3367076.8648317875</v>
          </cell>
          <cell r="H7">
            <v>3454428.4429416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C10">
            <v>4785633.795179395</v>
          </cell>
          <cell r="D10">
            <v>4931986.2618876155</v>
          </cell>
          <cell r="E10">
            <v>4098121.0631026267</v>
          </cell>
          <cell r="F10">
            <v>4110709.5116910422</v>
          </cell>
          <cell r="G10">
            <v>4147889.5074543064</v>
          </cell>
          <cell r="H10">
            <v>4252056.893989889</v>
          </cell>
        </row>
        <row r="11">
          <cell r="C11">
            <v>12223490.681654342</v>
          </cell>
          <cell r="D11">
            <v>12594269.053817287</v>
          </cell>
          <cell r="E11">
            <v>10292907.342557389</v>
          </cell>
          <cell r="F11">
            <v>10642967.174136698</v>
          </cell>
          <cell r="G11">
            <v>10799103.892596329</v>
          </cell>
          <cell r="H11">
            <v>11056196.705538929</v>
          </cell>
        </row>
        <row r="12">
          <cell r="C12">
            <v>1840000</v>
          </cell>
          <cell r="D12">
            <v>9115583</v>
          </cell>
          <cell r="E12">
            <v>6985583</v>
          </cell>
          <cell r="F12">
            <v>1695583</v>
          </cell>
          <cell r="G12">
            <v>3423250</v>
          </cell>
          <cell r="H12">
            <v>2237000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C14">
            <v>3429956.08400357</v>
          </cell>
          <cell r="D14">
            <v>3532839.3680512947</v>
          </cell>
          <cell r="E14">
            <v>2821625.090628996</v>
          </cell>
          <cell r="F14">
            <v>2887254.0704029053</v>
          </cell>
          <cell r="G14">
            <v>2954409.5332664261</v>
          </cell>
          <cell r="H14">
            <v>3023126.9841235606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14670344.95834611</v>
          </cell>
          <cell r="D16">
            <v>15115615.253024381</v>
          </cell>
          <cell r="E16">
            <v>12368875.598420301</v>
          </cell>
          <cell r="F16">
            <v>12882763.211617438</v>
          </cell>
          <cell r="G16">
            <v>13064697.385644581</v>
          </cell>
          <cell r="H16">
            <v>13374054.557154253</v>
          </cell>
        </row>
        <row r="17">
          <cell r="C17">
            <v>318767.20879767434</v>
          </cell>
          <cell r="D17">
            <v>326123.4509085787</v>
          </cell>
          <cell r="E17">
            <v>331878.3446957086</v>
          </cell>
          <cell r="F17">
            <v>327753.46891377721</v>
          </cell>
          <cell r="G17">
            <v>331071.43910932931</v>
          </cell>
          <cell r="H17">
            <v>338671.11889790907</v>
          </cell>
        </row>
        <row r="18">
          <cell r="C18">
            <v>1358954.9427690329</v>
          </cell>
          <cell r="D18">
            <v>1390315.7643997301</v>
          </cell>
          <cell r="E18">
            <v>1414849.785281705</v>
          </cell>
          <cell r="F18">
            <v>1397264.7885271553</v>
          </cell>
          <cell r="G18">
            <v>1411409.8193608252</v>
          </cell>
          <cell r="H18">
            <v>1443808.4542489806</v>
          </cell>
        </row>
        <row r="19">
          <cell r="C19">
            <v>15102488.922099998</v>
          </cell>
          <cell r="D19">
            <v>10877488.922099998</v>
          </cell>
          <cell r="E19">
            <v>19327488.9221</v>
          </cell>
          <cell r="F19">
            <v>15102488.922099998</v>
          </cell>
          <cell r="G19">
            <v>10877488.922099998</v>
          </cell>
          <cell r="H19">
            <v>10877488.922099998</v>
          </cell>
        </row>
        <row r="20">
          <cell r="C20">
            <v>350461.70844239998</v>
          </cell>
          <cell r="D20">
            <v>350461.70844239998</v>
          </cell>
          <cell r="E20">
            <v>350461.70844239998</v>
          </cell>
          <cell r="F20">
            <v>350461.70844239998</v>
          </cell>
          <cell r="G20">
            <v>350461.70844239998</v>
          </cell>
          <cell r="H20">
            <v>350461.70844239998</v>
          </cell>
        </row>
        <row r="21">
          <cell r="C21">
            <v>8347576.5229985137</v>
          </cell>
          <cell r="D21">
            <v>8615385.699985845</v>
          </cell>
          <cell r="E21">
            <v>7868522.6079764012</v>
          </cell>
          <cell r="F21">
            <v>8805526.8809711747</v>
          </cell>
          <cell r="G21">
            <v>8617971.5453061182</v>
          </cell>
          <cell r="H21">
            <v>8836691.6028947998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4">
          <cell r="C64">
            <v>279582.48084865708</v>
          </cell>
          <cell r="D64">
            <v>605150.66435179301</v>
          </cell>
          <cell r="E64">
            <v>504893.16855804267</v>
          </cell>
          <cell r="F64">
            <v>492945.69825803564</v>
          </cell>
          <cell r="G64">
            <v>496775.83603804</v>
          </cell>
          <cell r="H64">
            <v>509663.61822619988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799016.42809011252</v>
          </cell>
          <cell r="D67">
            <v>1123200.1168633297</v>
          </cell>
          <cell r="E67">
            <v>933297.42066946405</v>
          </cell>
          <cell r="F67">
            <v>936164.28731807973</v>
          </cell>
          <cell r="G67">
            <v>944631.58089287835</v>
          </cell>
          <cell r="H67">
            <v>968354.44111944642</v>
          </cell>
        </row>
        <row r="68">
          <cell r="C68">
            <v>3944275.3004709212</v>
          </cell>
          <cell r="D68">
            <v>5835666.9141695406</v>
          </cell>
          <cell r="E68">
            <v>4769310.4357945295</v>
          </cell>
          <cell r="F68">
            <v>4931513.781490718</v>
          </cell>
          <cell r="G68">
            <v>5003861.1228178199</v>
          </cell>
          <cell r="H68">
            <v>5122987.3711097101</v>
          </cell>
        </row>
        <row r="69">
          <cell r="C69">
            <v>507513.50812447543</v>
          </cell>
          <cell r="D69">
            <v>5865587.3876051325</v>
          </cell>
          <cell r="E69">
            <v>4495000.2144535156</v>
          </cell>
          <cell r="F69">
            <v>1091053.6670487968</v>
          </cell>
          <cell r="G69">
            <v>2202752.3664278267</v>
          </cell>
          <cell r="H69">
            <v>1439438.265887402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787368.71699448989</v>
          </cell>
          <cell r="D71">
            <v>1424094.6069744008</v>
          </cell>
          <cell r="E71">
            <v>1137402.7109205564</v>
          </cell>
          <cell r="F71">
            <v>1163857.8837773993</v>
          </cell>
          <cell r="G71">
            <v>1190928.3850171887</v>
          </cell>
          <cell r="H71">
            <v>1218628.5267376581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C73">
            <v>2265331.9978956291</v>
          </cell>
          <cell r="D73">
            <v>5126188.8938791044</v>
          </cell>
          <cell r="E73">
            <v>4194681.5700874692</v>
          </cell>
          <cell r="F73">
            <v>4368957.3062303383</v>
          </cell>
          <cell r="G73">
            <v>4430657.0072814357</v>
          </cell>
          <cell r="H73">
            <v>4535569.924836508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12081991.13768</v>
          </cell>
          <cell r="D76">
            <v>8701991.1376799997</v>
          </cell>
          <cell r="E76">
            <v>15461991.137680002</v>
          </cell>
          <cell r="F76">
            <v>12081991.13768</v>
          </cell>
          <cell r="G76">
            <v>8701991.1376799997</v>
          </cell>
          <cell r="H76">
            <v>8701991.1376799997</v>
          </cell>
        </row>
        <row r="77">
          <cell r="C77">
            <v>280369.36675391998</v>
          </cell>
          <cell r="D77">
            <v>280369.36675391998</v>
          </cell>
          <cell r="E77">
            <v>280369.36675391998</v>
          </cell>
          <cell r="F77">
            <v>280369.36675391998</v>
          </cell>
          <cell r="G77">
            <v>280369.36675391998</v>
          </cell>
          <cell r="H77">
            <v>280369.36675391998</v>
          </cell>
        </row>
        <row r="78">
          <cell r="C78">
            <v>1609205.2739298728</v>
          </cell>
          <cell r="D78">
            <v>2584615.7099957536</v>
          </cell>
          <cell r="E78">
            <v>2360556.7823929205</v>
          </cell>
          <cell r="F78">
            <v>2641658.0642913524</v>
          </cell>
          <cell r="G78">
            <v>2585391.4635918355</v>
          </cell>
          <cell r="H78">
            <v>2651007.4808684397</v>
          </cell>
        </row>
      </sheetData>
      <sheetData sheetId="3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C Expenditure Forecast Export"/>
      <sheetName val="2.2 Repex (AER)"/>
      <sheetName val="Repex-CP-FC139_FC141 Exp"/>
      <sheetName val="FC139 - CP"/>
      <sheetName val="FC141 - CP"/>
      <sheetName val="FC159 - CP"/>
      <sheetName val="Repex-CP-FC139_FC141"/>
      <sheetName val="Historical Data - CP"/>
      <sheetName val="Assumptions"/>
      <sheetName val="Inflation"/>
    </sheetNames>
    <sheetDataSet>
      <sheetData sheetId="0"/>
      <sheetData sheetId="1">
        <row r="29">
          <cell r="D29">
            <v>775.36801283322166</v>
          </cell>
          <cell r="E29">
            <v>775.36801283322166</v>
          </cell>
          <cell r="F29">
            <v>775.36801283322166</v>
          </cell>
          <cell r="G29">
            <v>775.36801283322166</v>
          </cell>
          <cell r="H29">
            <v>775.36801283322166</v>
          </cell>
          <cell r="I29">
            <v>775.36801283322166</v>
          </cell>
        </row>
        <row r="30">
          <cell r="D30">
            <v>3483.3374695143034</v>
          </cell>
          <cell r="E30">
            <v>3483.3374695143034</v>
          </cell>
          <cell r="F30">
            <v>3483.3374695143034</v>
          </cell>
          <cell r="G30">
            <v>3483.3374695143034</v>
          </cell>
          <cell r="H30">
            <v>3483.3374695143034</v>
          </cell>
          <cell r="I30">
            <v>3483.3374695143034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D32">
            <v>5.5142195336507136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Model Details"/>
      <sheetName val="Check"/>
      <sheetName val="Inflation"/>
      <sheetName val="Capex Assumptions"/>
      <sheetName val="Replacement Rates and Costs"/>
      <sheetName val="SAP Data Report"/>
      <sheetName val="SAP Report - Asset Count"/>
      <sheetName val="2015 Build Up"/>
      <sheetName val="2016 Build Up"/>
      <sheetName val="2017 Build Up"/>
      <sheetName val="2018 Build Up"/>
      <sheetName val="2019 Build Up"/>
      <sheetName val="2020 Build Up"/>
      <sheetName val="2015 Forecast by Month"/>
      <sheetName val="2016 Forecast by Month"/>
      <sheetName val="2017 Forecast by Month"/>
      <sheetName val="2018 Forecast by Month"/>
      <sheetName val="2019 Forecast by Month"/>
      <sheetName val="2020 Forecast by Month"/>
      <sheetName val="FC142"/>
      <sheetName val="FC145"/>
      <sheetName val="FC148"/>
      <sheetName val="FC149"/>
      <sheetName val="FC152"/>
      <sheetName val="FC155"/>
      <sheetName val="FC158"/>
      <sheetName val="Expenditure Forecast"/>
      <sheetName val="Replacement Forecast"/>
      <sheetName val="2.2 Repex (AER Template)"/>
      <sheetName val="Replacement Rate Buildup"/>
      <sheetName val="Average Cost Buildup"/>
      <sheetName val="2.2 Repex CAT A RIN LINES ONLY"/>
      <sheetName val="CAT A RIN L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D21">
            <v>1525.5174607135848</v>
          </cell>
          <cell r="E21">
            <v>1541.5490049431442</v>
          </cell>
          <cell r="F21">
            <v>1581.5149673182423</v>
          </cell>
          <cell r="G21">
            <v>1413.2966511066707</v>
          </cell>
          <cell r="H21">
            <v>1548.4357950699266</v>
          </cell>
          <cell r="I21">
            <v>1524.275580526788</v>
          </cell>
        </row>
        <row r="22">
          <cell r="D22">
            <v>532.02330392092676</v>
          </cell>
          <cell r="E22">
            <v>561.11291460030134</v>
          </cell>
          <cell r="F22">
            <v>600.4616019946302</v>
          </cell>
          <cell r="G22">
            <v>552.99826453552168</v>
          </cell>
          <cell r="H22">
            <v>633.37497297050902</v>
          </cell>
          <cell r="I22">
            <v>645.56372710581729</v>
          </cell>
        </row>
        <row r="23">
          <cell r="D23">
            <v>3990.6613581583292</v>
          </cell>
          <cell r="E23">
            <v>4016.7659466876362</v>
          </cell>
          <cell r="F23">
            <v>4076.1956063898569</v>
          </cell>
          <cell r="G23">
            <v>3846.1725208699945</v>
          </cell>
          <cell r="H23">
            <v>4038.1562844676282</v>
          </cell>
          <cell r="I23">
            <v>4008.3555234351934</v>
          </cell>
        </row>
        <row r="24">
          <cell r="D24">
            <v>508.2358157233399</v>
          </cell>
          <cell r="E24">
            <v>589.85099065959071</v>
          </cell>
          <cell r="F24">
            <v>684.26465291816442</v>
          </cell>
          <cell r="G24">
            <v>675.31998821377647</v>
          </cell>
          <cell r="H24">
            <v>821.3939613738014</v>
          </cell>
          <cell r="I24">
            <v>882.59121286887637</v>
          </cell>
        </row>
        <row r="25">
          <cell r="D25">
            <v>699.29894218873665</v>
          </cell>
          <cell r="E25">
            <v>769.9656699827525</v>
          </cell>
          <cell r="F25">
            <v>852.67594537353841</v>
          </cell>
          <cell r="G25">
            <v>837.45579298022585</v>
          </cell>
          <cell r="H25">
            <v>968.71459545147979</v>
          </cell>
          <cell r="I25">
            <v>1020.0775985013855</v>
          </cell>
        </row>
        <row r="26">
          <cell r="D26">
            <v>2201.6178055561122</v>
          </cell>
          <cell r="E26">
            <v>2122.1540598966731</v>
          </cell>
          <cell r="F26">
            <v>2074.013231059565</v>
          </cell>
          <cell r="G26">
            <v>1742.4699673758932</v>
          </cell>
          <cell r="H26">
            <v>1817.825653694518</v>
          </cell>
          <cell r="I26">
            <v>1684.2863121809562</v>
          </cell>
        </row>
        <row r="27">
          <cell r="D27">
            <v>412.99142400000005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flation"/>
      <sheetName val="JOB v RIN MAP REF"/>
      <sheetName val="DATA"/>
      <sheetName val="RIN Category Table"/>
      <sheetName val="Cost Process Table"/>
      <sheetName val="Expenditure Export - RIN"/>
      <sheetName val="Physicals Export - RIN"/>
      <sheetName val="2.2 Repex (AER Template)"/>
      <sheetName val="Expenditure Export-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">
          <cell r="C32">
            <v>5632.4344256743889</v>
          </cell>
          <cell r="D32">
            <v>4064.3783097529777</v>
          </cell>
          <cell r="E32">
            <v>4006.1789144721993</v>
          </cell>
          <cell r="F32">
            <v>3997.3770495640993</v>
          </cell>
          <cell r="G32">
            <v>4504.2408739185139</v>
          </cell>
          <cell r="H32">
            <v>4504.2408739185139</v>
          </cell>
        </row>
        <row r="33">
          <cell r="C33">
            <v>839.08713603356318</v>
          </cell>
          <cell r="D33">
            <v>1621.1323528715125</v>
          </cell>
          <cell r="E33">
            <v>1621.1323528715125</v>
          </cell>
          <cell r="F33">
            <v>1621.1323528715125</v>
          </cell>
          <cell r="G33">
            <v>1621.1323528715125</v>
          </cell>
          <cell r="H33">
            <v>1621.1323528715125</v>
          </cell>
        </row>
        <row r="34">
          <cell r="C34">
            <v>3648.612957098243</v>
          </cell>
          <cell r="D34">
            <v>4134.0472024657611</v>
          </cell>
          <cell r="E34">
            <v>5650.4059922358583</v>
          </cell>
          <cell r="F34">
            <v>5892.7271107685528</v>
          </cell>
          <cell r="G34">
            <v>5438.7718275784819</v>
          </cell>
          <cell r="H34">
            <v>3922.4130378083851</v>
          </cell>
        </row>
        <row r="35">
          <cell r="C35">
            <v>317.45124698606355</v>
          </cell>
          <cell r="D35">
            <v>317.45124698606355</v>
          </cell>
          <cell r="E35">
            <v>317.45124698606355</v>
          </cell>
          <cell r="F35">
            <v>317.45124698606355</v>
          </cell>
          <cell r="G35">
            <v>317.45124698606355</v>
          </cell>
          <cell r="H35">
            <v>317.45124698606355</v>
          </cell>
        </row>
        <row r="36">
          <cell r="C36">
            <v>7160.578024249483</v>
          </cell>
          <cell r="D36">
            <v>10971.144560126129</v>
          </cell>
          <cell r="E36">
            <v>15409.993868396141</v>
          </cell>
          <cell r="F36">
            <v>18512.117449065714</v>
          </cell>
          <cell r="G36">
            <v>21290.466289679607</v>
          </cell>
          <cell r="H36">
            <v>6903.2474193041708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Check"/>
      <sheetName val="Inflation"/>
      <sheetName val="FC156 Unit Cost Summary"/>
      <sheetName val="FC156 - CP Model"/>
      <sheetName val="Summary"/>
      <sheetName val="2.2 Repex (AER Template)"/>
      <sheetName val="66KV PROT Unit Cost"/>
      <sheetName val="11 and 22kV Relay Unit Cos"/>
      <sheetName val="Trans Control Unit Cost"/>
      <sheetName val="CAP CNTL Unit Cost"/>
      <sheetName val="VRR Unit Cost"/>
      <sheetName val="PQM Jobs"/>
      <sheetName val="NOAC Unit Cost"/>
      <sheetName val="Battery Unit Cost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C17">
            <v>3366.1459874308698</v>
          </cell>
          <cell r="D17">
            <v>4102.4989132956725</v>
          </cell>
          <cell r="E17">
            <v>4025.8233867347144</v>
          </cell>
          <cell r="F17">
            <v>3972.0612278488429</v>
          </cell>
          <cell r="G17">
            <v>4154.5925136714668</v>
          </cell>
          <cell r="H17">
            <v>4177.0985123318624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Check"/>
      <sheetName val="Details"/>
      <sheetName val="Inflation"/>
      <sheetName val="AER Template Mapping"/>
      <sheetName val="Forecast Units"/>
      <sheetName val="Project List (%)"/>
      <sheetName val="Historical Units"/>
      <sheetName val="Project List ($)"/>
      <sheetName val="Unit Rates"/>
      <sheetName val="Augex Calculations"/>
      <sheetName val="Augex Model Calculations"/>
      <sheetName val="Outputs"/>
      <sheetName val="Expenditure Check"/>
      <sheetName val="2.3 Augex"/>
      <sheetName val="2.4 Augex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>
            <v>2679.3889368337309</v>
          </cell>
          <cell r="D8">
            <v>3107.3593214597381</v>
          </cell>
          <cell r="E8">
            <v>3107.3593214597381</v>
          </cell>
          <cell r="F8">
            <v>3107.3593214597381</v>
          </cell>
          <cell r="G8">
            <v>3107.3593214597381</v>
          </cell>
          <cell r="H8">
            <v>3107.3593214597381</v>
          </cell>
        </row>
        <row r="9">
          <cell r="C9">
            <v>6219.4604107018604</v>
          </cell>
          <cell r="D9">
            <v>15024.339623672931</v>
          </cell>
          <cell r="E9">
            <v>14095.983795716404</v>
          </cell>
          <cell r="F9">
            <v>15086.131664181217</v>
          </cell>
          <cell r="G9">
            <v>8801.8666349276355</v>
          </cell>
          <cell r="H9">
            <v>725.05050834060546</v>
          </cell>
        </row>
        <row r="10">
          <cell r="C10">
            <v>27345.243327796368</v>
          </cell>
          <cell r="D10">
            <v>14687.466848270384</v>
          </cell>
          <cell r="E10">
            <v>40433.996363541009</v>
          </cell>
          <cell r="F10">
            <v>23103.652947641309</v>
          </cell>
          <cell r="G10">
            <v>11202.653891606384</v>
          </cell>
          <cell r="H10">
            <v>6558.1227558120299</v>
          </cell>
        </row>
        <row r="11">
          <cell r="C11">
            <v>4825.000000783366</v>
          </cell>
          <cell r="D11">
            <v>5702.3606665232446</v>
          </cell>
          <cell r="E11">
            <v>3320.8149564332994</v>
          </cell>
          <cell r="F11">
            <v>0</v>
          </cell>
          <cell r="G11">
            <v>0</v>
          </cell>
          <cell r="H11">
            <v>0</v>
          </cell>
        </row>
      </sheetData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Check"/>
      <sheetName val="Inflation"/>
      <sheetName val="Unit Cost"/>
      <sheetName val="Forecast"/>
      <sheetName val="Outputs"/>
      <sheetName val="2.2 Repex (AER Template)"/>
      <sheetName val="CP Expenditure Assumption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C15">
            <v>1481.1746098958083</v>
          </cell>
          <cell r="D15">
            <v>7390.4565820798844</v>
          </cell>
          <cell r="E15">
            <v>1588.8963997064127</v>
          </cell>
          <cell r="F15">
            <v>10442.461493577661</v>
          </cell>
          <cell r="G15">
            <v>963.28138965251878</v>
          </cell>
          <cell r="H15">
            <v>1170.4386777498346</v>
          </cell>
        </row>
      </sheetData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ecks"/>
      <sheetName val="VBRC Capex Summary"/>
      <sheetName val="AR&amp;VDs"/>
      <sheetName val="Multi Circuit - Survey"/>
      <sheetName val="Multi Circuit - Install Spacers"/>
      <sheetName val="Multi Circuit - Rebuild"/>
      <sheetName val="2.3 Augex"/>
      <sheetName val="Inflation"/>
    </sheetNames>
    <sheetDataSet>
      <sheetData sheetId="0"/>
      <sheetData sheetId="1"/>
      <sheetData sheetId="2">
        <row r="39">
          <cell r="B39">
            <v>0</v>
          </cell>
          <cell r="C39">
            <v>634.64853297453828</v>
          </cell>
          <cell r="D39">
            <v>2541.4680991835785</v>
          </cell>
          <cell r="E39">
            <v>2162.741323769872</v>
          </cell>
          <cell r="F39">
            <v>2162.2959356004631</v>
          </cell>
          <cell r="G39">
            <v>1918.2868456455496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Forecast 5MAY 2010</v>
          </cell>
          <cell r="L15" t="str">
            <v>Forecast 6JUN 2010</v>
          </cell>
          <cell r="M15" t="str">
            <v>Forecast 7JUL 2010</v>
          </cell>
          <cell r="N15" t="str">
            <v>Forecast 8AUG 2010</v>
          </cell>
          <cell r="O15" t="str">
            <v>Forecast 9SEP 2010</v>
          </cell>
          <cell r="P15" t="str">
            <v>Forecast 10OCT 2010</v>
          </cell>
          <cell r="Q15" t="str">
            <v>Forecast 11NOV 2010</v>
          </cell>
          <cell r="R15" t="str">
            <v>Forecast 12DEC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5_x000D_MAY 2010,Forecast 6_x000D_JUN 2010,Forecast 7_x000D_JUL 2010,Forecast 8_x000D_AUG 2010,Forecast 9_x000D_SEP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formation Menu"/>
      <sheetName val="Check"/>
      <sheetName val="Escalation"/>
      <sheetName val="FC168 Unit Cost Summary"/>
      <sheetName val="Project List"/>
      <sheetName val="2.3 Augex"/>
      <sheetName val="Summary"/>
      <sheetName val="5079075 - Cap Controllers"/>
      <sheetName val="5085302 - ACR"/>
      <sheetName val="5063829 - Existing Regul"/>
      <sheetName val="New Regulator"/>
      <sheetName val="5074121 - Fault Indicator"/>
      <sheetName val="HV Switch Upgrade"/>
      <sheetName val="Cap Control"/>
      <sheetName val="Transformer control"/>
      <sheetName val="Radio Unit Costs"/>
      <sheetName val="Consolidated Radio Project"/>
      <sheetName val="Radio Hut Services"/>
      <sheetName val="Almos"/>
      <sheetName val="Fibre Route Costs"/>
      <sheetName val="Fibre Project Details"/>
      <sheetName val="Ethernet Cost Units"/>
      <sheetName val="Ethernet Consolidated Projects"/>
      <sheetName val="RTU Costs"/>
      <sheetName val="IPV6 or 2G Upgrade"/>
      <sheetName val="Mux Upgrade"/>
      <sheetName val="Migrate Services on Obsolete V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C17">
            <v>1715.08</v>
          </cell>
          <cell r="D17">
            <v>2708.5</v>
          </cell>
          <cell r="E17">
            <v>2462</v>
          </cell>
          <cell r="F17">
            <v>2501.6</v>
          </cell>
          <cell r="G17">
            <v>2501.6</v>
          </cell>
          <cell r="H17">
            <v>2860.28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Checks"/>
      <sheetName val="2.2 Repex (CP)"/>
      <sheetName val="Reg Output"/>
      <sheetName val="Summary"/>
      <sheetName val="Inputs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306.85000000000002</v>
          </cell>
          <cell r="E10">
            <v>306.85000000000002</v>
          </cell>
          <cell r="F10">
            <v>306.85000000000002</v>
          </cell>
          <cell r="G10">
            <v>306.85000000000002</v>
          </cell>
          <cell r="H10">
            <v>306.85000000000002</v>
          </cell>
        </row>
      </sheetData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7.6 Indicative bill impact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>
        <row r="70">
          <cell r="G70">
            <v>2.3444398704573475</v>
          </cell>
          <cell r="H70"/>
          <cell r="I70"/>
          <cell r="J70"/>
          <cell r="K70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Dec Forecast"/>
      <sheetName val="Flash V1"/>
      <sheetName val="Busi Rpt V1"/>
      <sheetName val="Busi Rpt Graph"/>
      <sheetName val="Capex Growth"/>
      <sheetName val="Adjustments"/>
      <sheetName val="F220 AMI Services"/>
      <sheetName val="F220"/>
      <sheetName val="REG Capex"/>
      <sheetName val="BW V1"/>
      <sheetName val="7 SERIES "/>
      <sheetName val="1.1A PCA Company P&amp;L Corp"/>
      <sheetName val="A606IT BU Proj"/>
      <sheetName val="A606IT BU Proj FC"/>
      <sheetName val="Capital ord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Adjustment for previous period"/>
      <sheetName val="Actual RAB roll forward"/>
      <sheetName val="Total actual RAB roll forward"/>
      <sheetName val="Asset lives roll forward"/>
      <sheetName val="Tax value roll forward"/>
      <sheetName val="PTRM Tax Inputs"/>
    </sheetNames>
    <sheetDataSet>
      <sheetData sheetId="0"/>
      <sheetData sheetId="1">
        <row r="49">
          <cell r="G49">
            <v>0</v>
          </cell>
          <cell r="H49">
            <v>3.1680403635837187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lculation"/>
      <sheetName val="Output"/>
    </sheetNames>
    <sheetDataSet>
      <sheetData sheetId="0"/>
      <sheetData sheetId="1"/>
      <sheetData sheetId="2">
        <row r="7">
          <cell r="C7">
            <v>2.164431082030327E-2</v>
          </cell>
          <cell r="D7">
            <v>1.873364326810889E-2</v>
          </cell>
          <cell r="E7">
            <v>1.6843734056402271E-2</v>
          </cell>
          <cell r="F7">
            <v>1.6843734056402049E-2</v>
          </cell>
          <cell r="G7">
            <v>1.6843734056402049E-2</v>
          </cell>
          <cell r="H7">
            <v>1.6843734056402049E-2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puts"/>
    </sheetNames>
    <sheetDataSet>
      <sheetData sheetId="0"/>
      <sheetData sheetId="1">
        <row r="5">
          <cell r="C5">
            <v>1.2240601503759274E-2</v>
          </cell>
          <cell r="D5">
            <v>9.6491228070174628E-3</v>
          </cell>
          <cell r="E5">
            <v>2.1539961013645303E-2</v>
          </cell>
          <cell r="F5">
            <v>1.7348927875243669E-2</v>
          </cell>
          <cell r="G5">
            <v>1.7153996101364477E-2</v>
          </cell>
          <cell r="H5">
            <v>1.7446393762183154E-2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33"/>
  <sheetViews>
    <sheetView showGridLines="0" tabSelected="1" zoomScale="85" zoomScaleNormal="85" workbookViewId="0">
      <selection activeCell="I24" sqref="I24"/>
    </sheetView>
  </sheetViews>
  <sheetFormatPr defaultColWidth="9" defaultRowHeight="12.75"/>
  <cols>
    <col min="1" max="1" width="2.375" style="88" customWidth="1"/>
    <col min="2" max="2" width="36.875" style="88" customWidth="1"/>
    <col min="3" max="13" width="11.125" style="88" customWidth="1"/>
    <col min="14" max="16384" width="9" style="88"/>
  </cols>
  <sheetData>
    <row r="1" spans="1:24" s="91" customFormat="1" ht="18">
      <c r="A1" s="1" t="s">
        <v>152</v>
      </c>
      <c r="B1" s="2"/>
      <c r="C1" s="3"/>
      <c r="D1" s="3"/>
      <c r="E1" s="3"/>
      <c r="F1" s="90"/>
      <c r="G1" s="90"/>
      <c r="H1" s="90"/>
      <c r="I1" s="90"/>
      <c r="J1" s="90"/>
      <c r="K1" s="90"/>
      <c r="L1" s="90"/>
      <c r="M1" s="90"/>
    </row>
    <row r="2" spans="1:24" s="89" customFormat="1" ht="15.75">
      <c r="A2" s="8" t="s">
        <v>12</v>
      </c>
      <c r="B2" s="9"/>
      <c r="C2" s="204" t="str">
        <f>IF(Check!C12=0,"OK","ERROR")</f>
        <v>OK</v>
      </c>
      <c r="D2" s="11"/>
      <c r="E2" s="10"/>
      <c r="F2" s="92"/>
      <c r="G2" s="92"/>
      <c r="H2" s="92"/>
      <c r="I2" s="92"/>
      <c r="J2" s="92"/>
      <c r="K2" s="92"/>
      <c r="L2" s="92"/>
      <c r="M2" s="92"/>
    </row>
    <row r="5" spans="1:24">
      <c r="B5" s="96" t="s">
        <v>38</v>
      </c>
      <c r="C5" s="83">
        <v>2010</v>
      </c>
      <c r="D5" s="83">
        <v>2011</v>
      </c>
      <c r="E5" s="83">
        <v>2012</v>
      </c>
      <c r="F5" s="83">
        <v>2013</v>
      </c>
      <c r="G5" s="83">
        <v>2014</v>
      </c>
      <c r="H5" s="83">
        <v>2015</v>
      </c>
      <c r="I5" s="83">
        <v>2016</v>
      </c>
      <c r="J5" s="83">
        <v>2017</v>
      </c>
      <c r="K5" s="83">
        <v>2018</v>
      </c>
      <c r="L5" s="83">
        <v>2019</v>
      </c>
      <c r="M5" s="85">
        <v>2020</v>
      </c>
    </row>
    <row r="6" spans="1:24">
      <c r="B6" s="101"/>
      <c r="C6" s="86" t="str">
        <f>"$'000 "&amp;'General Inputs'!$B$11</f>
        <v>$'000 2015</v>
      </c>
      <c r="D6" s="86" t="str">
        <f>"$'000 "&amp;'General Inputs'!$B$11</f>
        <v>$'000 2015</v>
      </c>
      <c r="E6" s="86" t="str">
        <f>"$'000 "&amp;'General Inputs'!$B$11</f>
        <v>$'000 2015</v>
      </c>
      <c r="F6" s="86" t="str">
        <f>"$'000 "&amp;'General Inputs'!$B$11</f>
        <v>$'000 2015</v>
      </c>
      <c r="G6" s="86" t="str">
        <f>"$'000 "&amp;'General Inputs'!$B$11</f>
        <v>$'000 2015</v>
      </c>
      <c r="H6" s="86" t="str">
        <f>"$'000 "&amp;'General Inputs'!$B$11</f>
        <v>$'000 2015</v>
      </c>
      <c r="I6" s="86" t="str">
        <f>"$'000 "&amp;'General Inputs'!$B$11</f>
        <v>$'000 2015</v>
      </c>
      <c r="J6" s="86" t="str">
        <f>"$'000 "&amp;'General Inputs'!$B$11</f>
        <v>$'000 2015</v>
      </c>
      <c r="K6" s="86" t="str">
        <f>"$'000 "&amp;'General Inputs'!$B$11</f>
        <v>$'000 2015</v>
      </c>
      <c r="L6" s="86" t="str">
        <f>"$'000 "&amp;'General Inputs'!$B$11</f>
        <v>$'000 2015</v>
      </c>
      <c r="M6" s="87" t="str">
        <f>"$'000 "&amp;'General Inputs'!$B$11</f>
        <v>$'000 2015</v>
      </c>
    </row>
    <row r="7" spans="1:24">
      <c r="B7" s="102" t="s">
        <v>171</v>
      </c>
      <c r="C7" s="165">
        <f>SUM('Base Capex'!D$76:F$76)</f>
        <v>114437.95270943912</v>
      </c>
      <c r="D7" s="165">
        <f>SUM('Base Capex'!G$76:I$76)</f>
        <v>138750.97303158208</v>
      </c>
      <c r="E7" s="165">
        <f>SUM('Base Capex'!J$76:L$76)</f>
        <v>111709.53780140189</v>
      </c>
      <c r="F7" s="165">
        <f>SUM('Base Capex'!M$76:O$76)</f>
        <v>134072.05039546968</v>
      </c>
      <c r="G7" s="165">
        <f>SUM('Base Capex'!P$76:R$76)</f>
        <v>141801.85430284101</v>
      </c>
      <c r="H7" s="165">
        <f>SUM('Base Capex'!S$76:U$76)</f>
        <v>165197.26165224062</v>
      </c>
      <c r="I7" s="165">
        <f>SUM('Base Capex'!V$76:X$76)</f>
        <v>183021.08821447432</v>
      </c>
      <c r="J7" s="165">
        <f>SUM('Base Capex'!Y$76:AA$76)</f>
        <v>211105.33988177974</v>
      </c>
      <c r="K7" s="165">
        <f>SUM('Base Capex'!AB$76:AD$76)</f>
        <v>188730.15831198863</v>
      </c>
      <c r="L7" s="165">
        <f>SUM('Base Capex'!AE$76:AG$76)</f>
        <v>159940.95534743351</v>
      </c>
      <c r="M7" s="166">
        <f>SUM('Base Capex'!AH$76:AJ$76)</f>
        <v>125941.23776948793</v>
      </c>
    </row>
    <row r="8" spans="1:24">
      <c r="B8" s="102" t="s">
        <v>114</v>
      </c>
      <c r="C8" s="165">
        <f>SUM(Provisions!D$76:F$76)</f>
        <v>-591.79517995554181</v>
      </c>
      <c r="D8" s="165">
        <f>SUM(Provisions!G$76:I$76)</f>
        <v>-82.034311542762921</v>
      </c>
      <c r="E8" s="165">
        <f>SUM(Provisions!J$76:L$76)</f>
        <v>151.50063232006727</v>
      </c>
      <c r="F8" s="165">
        <f>SUM(Provisions!M$76:O$76)</f>
        <v>-39.920808449255041</v>
      </c>
      <c r="G8" s="165">
        <f>SUM(Provisions!P$76:R$76)</f>
        <v>726.33434814169959</v>
      </c>
      <c r="H8" s="165">
        <f>SUM(Provisions!S$76:U$76)</f>
        <v>0</v>
      </c>
      <c r="I8" s="165">
        <f>SUM(Provisions!V$76:X$76)</f>
        <v>0</v>
      </c>
      <c r="J8" s="165">
        <f>SUM(Provisions!Y$76:AA$76)</f>
        <v>0</v>
      </c>
      <c r="K8" s="165">
        <f>SUM(Provisions!AB$76:AD$76)</f>
        <v>0</v>
      </c>
      <c r="L8" s="165">
        <f>SUM(Provisions!AE$76:AG$76)</f>
        <v>0</v>
      </c>
      <c r="M8" s="166">
        <f>SUM(Provisions!AH$76:AJ$76)</f>
        <v>0</v>
      </c>
    </row>
    <row r="9" spans="1:24">
      <c r="B9" s="102" t="s">
        <v>25</v>
      </c>
      <c r="C9" s="165">
        <f>SUM('Direct OH'!D$76:F$76)</f>
        <v>16448.238829102353</v>
      </c>
      <c r="D9" s="165">
        <f>SUM('Direct OH'!G$76:I$76)</f>
        <v>16889.291903396646</v>
      </c>
      <c r="E9" s="165">
        <f>SUM('Direct OH'!J$76:L$76)</f>
        <v>12658.121031059021</v>
      </c>
      <c r="F9" s="165">
        <f>SUM('Direct OH'!M$76:O$76)</f>
        <v>14713.318007233571</v>
      </c>
      <c r="G9" s="165">
        <f>SUM('Direct OH'!P$76:R$76)</f>
        <v>15973.545116719592</v>
      </c>
      <c r="H9" s="165">
        <f>SUM('Direct OH'!S$76:U$76)</f>
        <v>16748.634439894355</v>
      </c>
      <c r="I9" s="165">
        <f>SUM('Direct OH'!V$76:X$76)</f>
        <v>17414.815744033705</v>
      </c>
      <c r="J9" s="165">
        <f>SUM('Direct OH'!Y$76:AA$76)</f>
        <v>18094.423104496876</v>
      </c>
      <c r="K9" s="165">
        <f>SUM('Direct OH'!AB$76:AD$76)</f>
        <v>18752.828717088567</v>
      </c>
      <c r="L9" s="165">
        <f>SUM('Direct OH'!AE$76:AG$76)</f>
        <v>19345.358591365592</v>
      </c>
      <c r="M9" s="166">
        <f>SUM('Direct OH'!AH$76:AJ$76)</f>
        <v>19892.199837872322</v>
      </c>
    </row>
    <row r="10" spans="1:24">
      <c r="B10" s="102" t="s">
        <v>26</v>
      </c>
      <c r="C10" s="165">
        <f>SUM('Indirect OH'!D$76:F$76)</f>
        <v>13812.716149018175</v>
      </c>
      <c r="D10" s="165">
        <f>SUM('Indirect OH'!G$76:I$76)</f>
        <v>15434.708149303609</v>
      </c>
      <c r="E10" s="165">
        <f>SUM('Indirect OH'!J$76:L$76)</f>
        <v>16123.533163390199</v>
      </c>
      <c r="F10" s="165">
        <f>SUM('Indirect OH'!M$76:O$76)</f>
        <v>16470.875314641653</v>
      </c>
      <c r="G10" s="165">
        <f>SUM('Indirect OH'!P$76:R$76)</f>
        <v>18953.07805296424</v>
      </c>
      <c r="H10" s="165">
        <f>SUM('Indirect OH'!S$76:U$76)</f>
        <v>19810.09442558587</v>
      </c>
      <c r="I10" s="165">
        <f>SUM('Indirect OH'!V$76:X$76)</f>
        <v>0</v>
      </c>
      <c r="J10" s="165">
        <f>SUM('Indirect OH'!Y$76:AA$76)</f>
        <v>0</v>
      </c>
      <c r="K10" s="165">
        <f>SUM('Indirect OH'!AB$76:AD$76)</f>
        <v>0</v>
      </c>
      <c r="L10" s="165">
        <f>SUM('Indirect OH'!AE$76:AG$76)</f>
        <v>0</v>
      </c>
      <c r="M10" s="166">
        <f>SUM('Indirect OH'!AH$76:AJ$76)</f>
        <v>0</v>
      </c>
    </row>
    <row r="11" spans="1:24">
      <c r="B11" s="102" t="s">
        <v>131</v>
      </c>
      <c r="C11" s="165">
        <f>SUM('Real Price Change'!D$76:F$76)</f>
        <v>0</v>
      </c>
      <c r="D11" s="165">
        <f>SUM('Real Price Change'!G$76:I$76)</f>
        <v>0</v>
      </c>
      <c r="E11" s="165">
        <f>SUM('Real Price Change'!J$76:L$76)</f>
        <v>0</v>
      </c>
      <c r="F11" s="165">
        <f>SUM('Real Price Change'!M$76:O$76)</f>
        <v>0</v>
      </c>
      <c r="G11" s="165">
        <f>SUM('Real Price Change'!P$76:R$76)</f>
        <v>0</v>
      </c>
      <c r="H11" s="165">
        <f>SUM('Real Price Change'!S$76:U$76)</f>
        <v>0</v>
      </c>
      <c r="I11" s="165">
        <f>SUM('Real Price Change'!V$76:X$76)</f>
        <v>1738.2677952313368</v>
      </c>
      <c r="J11" s="165">
        <f>SUM('Real Price Change'!Y$76:AA$76)</f>
        <v>5236.7323351640189</v>
      </c>
      <c r="K11" s="165">
        <f>SUM('Real Price Change'!AB$76:AD$76)</f>
        <v>7153.8773211453663</v>
      </c>
      <c r="L11" s="165">
        <f>SUM('Real Price Change'!AE$76:AG$76)</f>
        <v>8219.4659121530622</v>
      </c>
      <c r="M11" s="166">
        <f>SUM('Real Price Change'!AH$76:AJ$76)</f>
        <v>8390.2178142927114</v>
      </c>
    </row>
    <row r="12" spans="1:24" s="108" customFormat="1">
      <c r="B12" s="109" t="s">
        <v>42</v>
      </c>
      <c r="C12" s="172">
        <f>SUM(C7:C11)</f>
        <v>144107.11250760412</v>
      </c>
      <c r="D12" s="172">
        <f t="shared" ref="D12:M12" si="0">SUM(D7:D11)</f>
        <v>170992.93877273961</v>
      </c>
      <c r="E12" s="172">
        <f t="shared" si="0"/>
        <v>140642.69262817118</v>
      </c>
      <c r="F12" s="172">
        <f t="shared" si="0"/>
        <v>165216.32290889567</v>
      </c>
      <c r="G12" s="172">
        <f t="shared" si="0"/>
        <v>177454.81182066654</v>
      </c>
      <c r="H12" s="172">
        <f t="shared" si="0"/>
        <v>201755.99051772084</v>
      </c>
      <c r="I12" s="172">
        <f t="shared" si="0"/>
        <v>202174.17175373936</v>
      </c>
      <c r="J12" s="172">
        <f t="shared" si="0"/>
        <v>234436.49532144063</v>
      </c>
      <c r="K12" s="172">
        <f t="shared" si="0"/>
        <v>214636.86435022258</v>
      </c>
      <c r="L12" s="172">
        <f t="shared" si="0"/>
        <v>187505.77985095218</v>
      </c>
      <c r="M12" s="173">
        <f t="shared" si="0"/>
        <v>154223.65542165295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4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</row>
    <row r="14" spans="1:24"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</row>
    <row r="15" spans="1:24">
      <c r="B15" s="96" t="s">
        <v>38</v>
      </c>
      <c r="C15" s="83">
        <v>2010</v>
      </c>
      <c r="D15" s="83">
        <v>2011</v>
      </c>
      <c r="E15" s="83">
        <v>2012</v>
      </c>
      <c r="F15" s="83">
        <v>2013</v>
      </c>
      <c r="G15" s="83">
        <v>2014</v>
      </c>
      <c r="H15" s="83">
        <v>2015</v>
      </c>
      <c r="I15" s="83">
        <v>2016</v>
      </c>
      <c r="J15" s="83">
        <v>2017</v>
      </c>
      <c r="K15" s="83">
        <v>2018</v>
      </c>
      <c r="L15" s="83">
        <v>2019</v>
      </c>
      <c r="M15" s="85">
        <v>2020</v>
      </c>
    </row>
    <row r="16" spans="1:24">
      <c r="B16" s="101"/>
      <c r="C16" s="86" t="str">
        <f>"$'000 "&amp;'General Inputs'!$B$11</f>
        <v>$'000 2015</v>
      </c>
      <c r="D16" s="86" t="str">
        <f>"$'000 "&amp;'General Inputs'!$B$11</f>
        <v>$'000 2015</v>
      </c>
      <c r="E16" s="86" t="str">
        <f>"$'000 "&amp;'General Inputs'!$B$11</f>
        <v>$'000 2015</v>
      </c>
      <c r="F16" s="86" t="str">
        <f>"$'000 "&amp;'General Inputs'!$B$11</f>
        <v>$'000 2015</v>
      </c>
      <c r="G16" s="86" t="str">
        <f>"$'000 "&amp;'General Inputs'!$B$11</f>
        <v>$'000 2015</v>
      </c>
      <c r="H16" s="86" t="str">
        <f>"$'000 "&amp;'General Inputs'!$B$11</f>
        <v>$'000 2015</v>
      </c>
      <c r="I16" s="86" t="str">
        <f>"$'000 "&amp;'General Inputs'!$B$11</f>
        <v>$'000 2015</v>
      </c>
      <c r="J16" s="86" t="str">
        <f>"$'000 "&amp;'General Inputs'!$B$11</f>
        <v>$'000 2015</v>
      </c>
      <c r="K16" s="86" t="str">
        <f>"$'000 "&amp;'General Inputs'!$B$11</f>
        <v>$'000 2015</v>
      </c>
      <c r="L16" s="86" t="str">
        <f>"$'000 "&amp;'General Inputs'!$B$11</f>
        <v>$'000 2015</v>
      </c>
      <c r="M16" s="87" t="str">
        <f>"$'000 "&amp;'General Inputs'!$B$11</f>
        <v>$'000 2015</v>
      </c>
    </row>
    <row r="17" spans="2:13">
      <c r="B17" s="102" t="s">
        <v>27</v>
      </c>
      <c r="C17" s="165">
        <f>SUM('Direct Capex'!D$69:F$69)</f>
        <v>26766.440144822573</v>
      </c>
      <c r="D17" s="165">
        <f>SUM('Direct Capex'!G$69:I$69)</f>
        <v>47916.682401792183</v>
      </c>
      <c r="E17" s="165">
        <f>SUM('Direct Capex'!J$69:L$69)</f>
        <v>18705.707770003406</v>
      </c>
      <c r="F17" s="165">
        <f>SUM('Direct Capex'!M$69:O$69)</f>
        <v>28975.780183709117</v>
      </c>
      <c r="G17" s="165">
        <f>SUM('Direct Capex'!P$69:R$69)</f>
        <v>40157.435123668642</v>
      </c>
      <c r="H17" s="165">
        <f>SUM('Direct Capex'!S$69:U$69)</f>
        <v>41069.092676115324</v>
      </c>
      <c r="I17" s="165">
        <f>SUM('Direct Capex'!V$69:X$69)</f>
        <v>38880.970034903658</v>
      </c>
      <c r="J17" s="165">
        <f>SUM('Direct Capex'!Y$69:AA$69)</f>
        <v>62597.13740886849</v>
      </c>
      <c r="K17" s="165">
        <f>SUM('Direct Capex'!AB$69:AD$69)</f>
        <v>42931.545126722107</v>
      </c>
      <c r="L17" s="165">
        <f>SUM('Direct Capex'!AE$69:AG$69)</f>
        <v>24327.742147700686</v>
      </c>
      <c r="M17" s="166">
        <f>SUM('Direct Capex'!AH$69:AJ$69)</f>
        <v>11153.263498436463</v>
      </c>
    </row>
    <row r="18" spans="2:13">
      <c r="B18" s="102" t="s">
        <v>28</v>
      </c>
      <c r="C18" s="165">
        <f>SUM('Direct Capex'!D$68:F$68)</f>
        <v>42655.529353723003</v>
      </c>
      <c r="D18" s="165">
        <f>SUM('Direct Capex'!G$68:I$68)</f>
        <v>57432.670033057802</v>
      </c>
      <c r="E18" s="165">
        <f>SUM('Direct Capex'!J$68:L$68)</f>
        <v>60309.394357276738</v>
      </c>
      <c r="F18" s="165">
        <f>SUM('Direct Capex'!M$68:O$68)</f>
        <v>58636.529349453791</v>
      </c>
      <c r="G18" s="165">
        <f>SUM('Direct Capex'!P$68:R$68)</f>
        <v>55425.471863811428</v>
      </c>
      <c r="H18" s="165">
        <f>SUM('Direct Capex'!S$68:U$68)</f>
        <v>66407.350042248989</v>
      </c>
      <c r="I18" s="165">
        <f>SUM('Direct Capex'!V$68:X$68)</f>
        <v>71617.451462545097</v>
      </c>
      <c r="J18" s="165">
        <f>SUM('Direct Capex'!Y$68:AA$68)</f>
        <v>71044.218441777935</v>
      </c>
      <c r="K18" s="165">
        <f>SUM('Direct Capex'!AB$68:AD$68)</f>
        <v>63927.724582697832</v>
      </c>
      <c r="L18" s="165">
        <f>SUM('Direct Capex'!AE$68:AG$68)</f>
        <v>62419.432907109207</v>
      </c>
      <c r="M18" s="166">
        <f>SUM('Direct Capex'!AH$68:AJ$68)</f>
        <v>63132.796472523813</v>
      </c>
    </row>
    <row r="19" spans="2:13">
      <c r="B19" s="102" t="s">
        <v>29</v>
      </c>
      <c r="C19" s="165">
        <f>SUM('Direct Capex'!D$70:F$72)-C20</f>
        <v>37054.232668894911</v>
      </c>
      <c r="D19" s="165">
        <f>SUM('Direct Capex'!G$70:I$72)-D20</f>
        <v>26369.372083435053</v>
      </c>
      <c r="E19" s="165">
        <f>SUM('Direct Capex'!J$70:L$72)-E20</f>
        <v>22874.395925748857</v>
      </c>
      <c r="F19" s="165">
        <f>SUM('Direct Capex'!M$70:O$72)-F20</f>
        <v>36062.179682392882</v>
      </c>
      <c r="G19" s="165">
        <f>SUM('Direct Capex'!P$70:R$72)-G20</f>
        <v>30408.979298506918</v>
      </c>
      <c r="H19" s="165">
        <f>SUM('Direct Capex'!S$70:U$72)-H20</f>
        <v>37802.830674858895</v>
      </c>
      <c r="I19" s="165">
        <f>SUM('Direct Capex'!V$70:X$72)-I20</f>
        <v>48939.417600979323</v>
      </c>
      <c r="J19" s="165">
        <f>SUM('Direct Capex'!Y$70:AA$72)-J20</f>
        <v>49999.030399620962</v>
      </c>
      <c r="K19" s="165">
        <f>SUM('Direct Capex'!AB$70:AD$72)-K20</f>
        <v>62482.758831401239</v>
      </c>
      <c r="L19" s="165">
        <f>SUM('Direct Capex'!AE$70:AG$72)-L20</f>
        <v>57293.755565856249</v>
      </c>
      <c r="M19" s="166">
        <f>SUM('Direct Capex'!AH$70:AJ$72)-M20</f>
        <v>41311.652293886073</v>
      </c>
    </row>
    <row r="20" spans="2:13">
      <c r="B20" s="102" t="s">
        <v>20</v>
      </c>
      <c r="C20" s="165">
        <f>SUM('Direct Capex'!D$50:F$50)</f>
        <v>0</v>
      </c>
      <c r="D20" s="165">
        <f>SUM('Direct Capex'!G$50:I$50)</f>
        <v>0</v>
      </c>
      <c r="E20" s="165">
        <f>SUM('Direct Capex'!J$50:L$50)</f>
        <v>0</v>
      </c>
      <c r="F20" s="165">
        <f>SUM('Direct Capex'!M$50:O$50)</f>
        <v>0</v>
      </c>
      <c r="G20" s="165">
        <f>SUM('Direct Capex'!P$50:R$50)</f>
        <v>0</v>
      </c>
      <c r="H20" s="165">
        <f>SUM('Direct Capex'!S$50:U$50)</f>
        <v>0</v>
      </c>
      <c r="I20" s="165">
        <f>SUM('Direct Capex'!V$50:X$50)</f>
        <v>640.4531475062131</v>
      </c>
      <c r="J20" s="165">
        <f>SUM('Direct Capex'!Y$50:AA$50)</f>
        <v>2607.4099424451933</v>
      </c>
      <c r="K20" s="165">
        <f>SUM('Direct Capex'!AB$50:AD$50)</f>
        <v>2249.8477390037147</v>
      </c>
      <c r="L20" s="165">
        <f>SUM('Direct Capex'!AE$50:AG$50)</f>
        <v>2280.6152800441073</v>
      </c>
      <c r="M20" s="166">
        <f>SUM('Direct Capex'!AH$50:AJ$50)</f>
        <v>2051.824978353814</v>
      </c>
    </row>
    <row r="21" spans="2:13">
      <c r="B21" s="102" t="s">
        <v>30</v>
      </c>
      <c r="C21" s="165">
        <f>SUM('Direct Capex'!D73:F73)</f>
        <v>711.93975440025929</v>
      </c>
      <c r="D21" s="165">
        <f>SUM('Direct Capex'!G73:I73)</f>
        <v>823.8435950835202</v>
      </c>
      <c r="E21" s="165">
        <f>SUM('Direct Capex'!J73:L73)</f>
        <v>2967.8067371414609</v>
      </c>
      <c r="F21" s="165">
        <f>SUM('Direct Capex'!M73:O73)</f>
        <v>2277.2535512340651</v>
      </c>
      <c r="G21" s="165">
        <f>SUM('Direct Capex'!P73:R73)</f>
        <v>2198.9797103191504</v>
      </c>
      <c r="H21" s="165">
        <f>SUM('Direct Capex'!S73:U73)</f>
        <v>1715.0799999999995</v>
      </c>
      <c r="I21" s="165">
        <f>SUM('Direct Capex'!V73:X73)</f>
        <v>2743.2870955230501</v>
      </c>
      <c r="J21" s="165">
        <f>SUM('Direct Capex'!Y73:AA73)</f>
        <v>2530.4205519713796</v>
      </c>
      <c r="K21" s="165">
        <f>SUM('Direct Capex'!AB73:AD73)</f>
        <v>2606.5392864647383</v>
      </c>
      <c r="L21" s="165">
        <f>SUM('Direct Capex'!AE73:AG73)</f>
        <v>2642.4335156451157</v>
      </c>
      <c r="M21" s="166">
        <f>SUM('Direct Capex'!AH73:AJ73)</f>
        <v>3063.2622892568634</v>
      </c>
    </row>
    <row r="22" spans="2:13">
      <c r="B22" s="102" t="s">
        <v>31</v>
      </c>
      <c r="C22" s="165">
        <f>SUM('Direct Capex'!D74:F74)</f>
        <v>5257.1452982854807</v>
      </c>
      <c r="D22" s="165">
        <f>SUM('Direct Capex'!G74:I74)</f>
        <v>3959.4799032535398</v>
      </c>
      <c r="E22" s="165">
        <f>SUM('Direct Capex'!J74:L74)</f>
        <v>6340.6544877332035</v>
      </c>
      <c r="F22" s="165">
        <f>SUM('Direct Capex'!M74:O74)</f>
        <v>5402.2078934811379</v>
      </c>
      <c r="G22" s="165">
        <f>SUM('Direct Capex'!P74:R74)</f>
        <v>9023.9199986310305</v>
      </c>
      <c r="H22" s="165">
        <f>SUM('Direct Capex'!S74:U74)</f>
        <v>15500.636999999999</v>
      </c>
      <c r="I22" s="165">
        <f>SUM('Direct Capex'!V74:X74)</f>
        <v>18596.801446243728</v>
      </c>
      <c r="J22" s="165">
        <f>SUM('Direct Capex'!Y74:AA74)</f>
        <v>18719.225727163233</v>
      </c>
      <c r="K22" s="165">
        <f>SUM('Direct Capex'!AB74:AD74)</f>
        <v>17337.367896866537</v>
      </c>
      <c r="L22" s="165">
        <f>SUM('Direct Capex'!AE74:AG74)</f>
        <v>15294.510571429568</v>
      </c>
      <c r="M22" s="166">
        <f>SUM('Direct Capex'!AH74:AJ74)</f>
        <v>11182.976658952786</v>
      </c>
    </row>
    <row r="23" spans="2:13">
      <c r="B23" s="102" t="s">
        <v>32</v>
      </c>
      <c r="C23" s="165">
        <f>SUM('Direct Capex'!D75:F75)</f>
        <v>1400.8703093573595</v>
      </c>
      <c r="D23" s="165">
        <f>SUM('Direct Capex'!G75:I75)</f>
        <v>2166.8907034172016</v>
      </c>
      <c r="E23" s="165">
        <f>SUM('Direct Capex'!J75:L75)</f>
        <v>663.0791558183023</v>
      </c>
      <c r="F23" s="165">
        <f>SUM('Direct Capex'!M75:O75)</f>
        <v>2678.1789267494196</v>
      </c>
      <c r="G23" s="165">
        <f>SUM('Direct Capex'!P75:R75)</f>
        <v>5313.4026560455259</v>
      </c>
      <c r="H23" s="165">
        <f>SUM('Direct Capex'!S75:U75)</f>
        <v>2702.2712590173942</v>
      </c>
      <c r="I23" s="165">
        <f>SUM('Direct Capex'!V75:X75)</f>
        <v>3340.9752220045448</v>
      </c>
      <c r="J23" s="165">
        <f>SUM('Direct Capex'!Y75:AA75)</f>
        <v>8844.6297450965649</v>
      </c>
      <c r="K23" s="165">
        <f>SUM('Direct Capex'!AB75:AD75)</f>
        <v>4348.252169977829</v>
      </c>
      <c r="L23" s="165">
        <f>SUM('Direct Capex'!AE75:AG75)</f>
        <v>3901.9312718016863</v>
      </c>
      <c r="M23" s="166">
        <f>SUM('Direct Capex'!AH75:AJ75)</f>
        <v>2435.6793923708133</v>
      </c>
    </row>
    <row r="24" spans="2:13">
      <c r="B24" s="102" t="s">
        <v>175</v>
      </c>
      <c r="C24" s="165">
        <f>[7]Input!G49*'General Inputs'!F12*1000</f>
        <v>0</v>
      </c>
      <c r="D24" s="165">
        <f>[7]Input!H49*'General Inputs'!G12*1000</f>
        <v>3541.5986978707333</v>
      </c>
      <c r="E24" s="165">
        <f>[7]Input!I49*'General Inputs'!H12*1000</f>
        <v>0</v>
      </c>
      <c r="F24" s="165">
        <f>[7]Input!J49*'General Inputs'!I12*1000</f>
        <v>0</v>
      </c>
      <c r="G24" s="165">
        <f>[7]Input!K49*'General Inputs'!J12*1000</f>
        <v>0</v>
      </c>
      <c r="H24" s="165">
        <f>[7]Input!L49*'General Inputs'!K12*1000</f>
        <v>0</v>
      </c>
      <c r="I24" s="165">
        <f>'[22]PTRM input'!G70*1000</f>
        <v>2344.4398704573473</v>
      </c>
      <c r="J24" s="165">
        <f>'[22]PTRM input'!H70*1000</f>
        <v>0</v>
      </c>
      <c r="K24" s="165">
        <f>'[22]PTRM input'!I70*1000</f>
        <v>0</v>
      </c>
      <c r="L24" s="165">
        <f>'[22]PTRM input'!J70*1000</f>
        <v>0</v>
      </c>
      <c r="M24" s="166">
        <f>'[22]PTRM input'!K70*1000</f>
        <v>0</v>
      </c>
    </row>
    <row r="25" spans="2:13">
      <c r="B25" s="238" t="s">
        <v>176</v>
      </c>
      <c r="C25" s="171">
        <f>SUM(C17:C24)</f>
        <v>113846.15752948358</v>
      </c>
      <c r="D25" s="171">
        <f t="shared" ref="D25:M25" si="1">SUM(D17:D24)</f>
        <v>142210.53741791003</v>
      </c>
      <c r="E25" s="171">
        <f t="shared" si="1"/>
        <v>111861.03843372197</v>
      </c>
      <c r="F25" s="171">
        <f t="shared" si="1"/>
        <v>134032.12958702043</v>
      </c>
      <c r="G25" s="171">
        <f t="shared" si="1"/>
        <v>142528.18865098272</v>
      </c>
      <c r="H25" s="171">
        <f t="shared" si="1"/>
        <v>165197.26165224059</v>
      </c>
      <c r="I25" s="171">
        <f t="shared" si="1"/>
        <v>187103.795880163</v>
      </c>
      <c r="J25" s="171">
        <f t="shared" si="1"/>
        <v>216342.07221694378</v>
      </c>
      <c r="K25" s="171">
        <f t="shared" si="1"/>
        <v>195884.03563313399</v>
      </c>
      <c r="L25" s="171">
        <f t="shared" si="1"/>
        <v>168160.42125958661</v>
      </c>
      <c r="M25" s="244">
        <f t="shared" si="1"/>
        <v>134331.45558378063</v>
      </c>
    </row>
    <row r="26" spans="2:13">
      <c r="B26" s="102" t="s">
        <v>25</v>
      </c>
      <c r="C26" s="165">
        <f>SUM('Direct OH'!D$76:F$76)</f>
        <v>16448.238829102353</v>
      </c>
      <c r="D26" s="165">
        <f>SUM('Direct OH'!G$76:I$76)</f>
        <v>16889.291903396646</v>
      </c>
      <c r="E26" s="165">
        <f>SUM('Direct OH'!J$76:L$76)</f>
        <v>12658.121031059021</v>
      </c>
      <c r="F26" s="165">
        <f>SUM('Direct OH'!M$76:O$76)</f>
        <v>14713.318007233571</v>
      </c>
      <c r="G26" s="165">
        <f>SUM('Direct OH'!P$76:R$76)</f>
        <v>15973.545116719592</v>
      </c>
      <c r="H26" s="165">
        <f>SUM('Direct OH'!S$76:U$76)</f>
        <v>16748.634439894355</v>
      </c>
      <c r="I26" s="165">
        <f>SUM('Direct OH'!V$76:X$76)</f>
        <v>17414.815744033705</v>
      </c>
      <c r="J26" s="165">
        <f>SUM('Direct OH'!Y$76:AA$76)</f>
        <v>18094.423104496876</v>
      </c>
      <c r="K26" s="165">
        <f>SUM('Direct OH'!AB$76:AD$76)</f>
        <v>18752.828717088567</v>
      </c>
      <c r="L26" s="165">
        <f>SUM('Direct OH'!AE$76:AG$76)</f>
        <v>19345.358591365592</v>
      </c>
      <c r="M26" s="166">
        <f>SUM('Direct OH'!AH$76:AJ$76)</f>
        <v>19892.199837872322</v>
      </c>
    </row>
    <row r="27" spans="2:13">
      <c r="B27" s="102" t="s">
        <v>26</v>
      </c>
      <c r="C27" s="165">
        <f>SUM('Indirect OH'!D$76:F$76)</f>
        <v>13812.716149018175</v>
      </c>
      <c r="D27" s="165">
        <f>SUM('Indirect OH'!G$76:I$76)</f>
        <v>15434.708149303609</v>
      </c>
      <c r="E27" s="165">
        <f>SUM('Indirect OH'!J$76:L$76)</f>
        <v>16123.533163390199</v>
      </c>
      <c r="F27" s="165">
        <f>SUM('Indirect OH'!M$76:O$76)</f>
        <v>16470.875314641653</v>
      </c>
      <c r="G27" s="165">
        <f>SUM('Indirect OH'!P$76:R$76)</f>
        <v>18953.07805296424</v>
      </c>
      <c r="H27" s="165">
        <f>SUM('Indirect OH'!S$76:U$76)</f>
        <v>19810.09442558587</v>
      </c>
      <c r="I27" s="165">
        <f>SUM('Indirect OH'!V$76:X$76)</f>
        <v>0</v>
      </c>
      <c r="J27" s="165">
        <f>SUM('Indirect OH'!Y$76:AA$76)</f>
        <v>0</v>
      </c>
      <c r="K27" s="165">
        <f>SUM('Indirect OH'!AB$76:AD$76)</f>
        <v>0</v>
      </c>
      <c r="L27" s="165">
        <f>SUM('Indirect OH'!AE$76:AG$76)</f>
        <v>0</v>
      </c>
      <c r="M27" s="166">
        <f>SUM('Indirect OH'!AH$76:AJ$76)</f>
        <v>0</v>
      </c>
    </row>
    <row r="28" spans="2:13">
      <c r="B28" s="238" t="s">
        <v>177</v>
      </c>
      <c r="C28" s="171">
        <f>SUM(C25:C27)</f>
        <v>144107.11250760412</v>
      </c>
      <c r="D28" s="171">
        <f t="shared" ref="D28:M28" si="2">SUM(D25:D27)</f>
        <v>174534.53747061029</v>
      </c>
      <c r="E28" s="171">
        <f t="shared" si="2"/>
        <v>140642.69262817121</v>
      </c>
      <c r="F28" s="171">
        <f t="shared" si="2"/>
        <v>165216.32290889567</v>
      </c>
      <c r="G28" s="171">
        <f t="shared" si="2"/>
        <v>177454.81182066654</v>
      </c>
      <c r="H28" s="171">
        <f t="shared" si="2"/>
        <v>201755.99051772081</v>
      </c>
      <c r="I28" s="171">
        <f t="shared" si="2"/>
        <v>204518.6116241967</v>
      </c>
      <c r="J28" s="171">
        <f t="shared" si="2"/>
        <v>234436.49532144066</v>
      </c>
      <c r="K28" s="171">
        <f t="shared" si="2"/>
        <v>214636.86435022255</v>
      </c>
      <c r="L28" s="171">
        <f t="shared" si="2"/>
        <v>187505.77985095221</v>
      </c>
      <c r="M28" s="244">
        <f t="shared" si="2"/>
        <v>154223.65542165295</v>
      </c>
    </row>
    <row r="29" spans="2:13">
      <c r="B29" s="102" t="s">
        <v>178</v>
      </c>
      <c r="C29" s="165">
        <f>-('Cash Contributions'!D$65+('Gifted Assets'!D$65-'Cash Rebates'!D$65))</f>
        <v>-24085.721706194483</v>
      </c>
      <c r="D29" s="165">
        <f>-('Cash Contributions'!E$65+('Gifted Assets'!E$65-'Cash Rebates'!E$65))</f>
        <v>-22925.518375461681</v>
      </c>
      <c r="E29" s="165">
        <f>-('Cash Contributions'!F$65+('Gifted Assets'!F$65-'Cash Rebates'!F$65))</f>
        <v>-19013.93631419868</v>
      </c>
      <c r="F29" s="165">
        <f>-('Cash Contributions'!G$65+('Gifted Assets'!G$65-'Cash Rebates'!G$65))</f>
        <v>-21752.941866540743</v>
      </c>
      <c r="G29" s="165">
        <f>-('Cash Contributions'!H$65+('Gifted Assets'!H$65-'Cash Rebates'!H$65))</f>
        <v>-22265.337942070029</v>
      </c>
      <c r="H29" s="165">
        <f>-('Cash Contributions'!I$65+('Gifted Assets'!I$65-'Cash Rebates'!I$65))</f>
        <v>-22554.654210788078</v>
      </c>
      <c r="I29" s="165">
        <f>-('Cash Contributions'!J$65+('Gifted Assets'!J$65-'Cash Rebates'!J$65))</f>
        <v>-31546.864798272971</v>
      </c>
      <c r="J29" s="165">
        <f>-('Cash Contributions'!K$65+('Gifted Assets'!K$65-'Cash Rebates'!K$65))</f>
        <v>-34137.502807310419</v>
      </c>
      <c r="K29" s="165">
        <f>-('Cash Contributions'!L$65+('Gifted Assets'!L$65-'Cash Rebates'!L$65))</f>
        <v>-27988.511192848644</v>
      </c>
      <c r="L29" s="165">
        <f>-('Cash Contributions'!M$65+('Gifted Assets'!M$65-'Cash Rebates'!M$65))</f>
        <v>-25837.358266500945</v>
      </c>
      <c r="M29" s="166">
        <f>-('Cash Contributions'!N$65+('Gifted Assets'!N$65-'Cash Rebates'!N$65))</f>
        <v>-25428.010133219283</v>
      </c>
    </row>
    <row r="30" spans="2:13">
      <c r="B30" s="109" t="s">
        <v>179</v>
      </c>
      <c r="C30" s="172">
        <f>SUM(C28:C29)</f>
        <v>120021.39080140964</v>
      </c>
      <c r="D30" s="172">
        <f t="shared" ref="D30:M30" si="3">SUM(D28:D29)</f>
        <v>151609.0190951486</v>
      </c>
      <c r="E30" s="172">
        <f t="shared" si="3"/>
        <v>121628.75631397252</v>
      </c>
      <c r="F30" s="172">
        <f t="shared" si="3"/>
        <v>143463.38104235491</v>
      </c>
      <c r="G30" s="172">
        <f t="shared" si="3"/>
        <v>155189.4738785965</v>
      </c>
      <c r="H30" s="172">
        <f t="shared" si="3"/>
        <v>179201.33630693273</v>
      </c>
      <c r="I30" s="172">
        <f t="shared" si="3"/>
        <v>172971.74682592374</v>
      </c>
      <c r="J30" s="172">
        <f t="shared" si="3"/>
        <v>200298.99251413025</v>
      </c>
      <c r="K30" s="172">
        <f t="shared" si="3"/>
        <v>186648.3531573739</v>
      </c>
      <c r="L30" s="172">
        <f t="shared" si="3"/>
        <v>161668.42158445128</v>
      </c>
      <c r="M30" s="173">
        <f t="shared" si="3"/>
        <v>128795.64528843366</v>
      </c>
    </row>
    <row r="31" spans="2:13">
      <c r="B31" s="191" t="s">
        <v>140</v>
      </c>
      <c r="C31" s="210">
        <f>C28-C24-C12</f>
        <v>0</v>
      </c>
      <c r="D31" s="210">
        <f t="shared" ref="D31:M31" si="4">D28-D24-D12</f>
        <v>0</v>
      </c>
      <c r="E31" s="210">
        <f t="shared" si="4"/>
        <v>0</v>
      </c>
      <c r="F31" s="210">
        <f t="shared" si="4"/>
        <v>0</v>
      </c>
      <c r="G31" s="210">
        <f t="shared" si="4"/>
        <v>0</v>
      </c>
      <c r="H31" s="210">
        <f t="shared" si="4"/>
        <v>0</v>
      </c>
      <c r="I31" s="210">
        <f t="shared" si="4"/>
        <v>0</v>
      </c>
      <c r="J31" s="210">
        <f t="shared" si="4"/>
        <v>0</v>
      </c>
      <c r="K31" s="210">
        <f t="shared" si="4"/>
        <v>0</v>
      </c>
      <c r="L31" s="210">
        <f t="shared" si="4"/>
        <v>0</v>
      </c>
      <c r="M31" s="210">
        <f t="shared" si="4"/>
        <v>0</v>
      </c>
    </row>
    <row r="32" spans="2:13">
      <c r="B32" s="191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</row>
    <row r="34" spans="2:13">
      <c r="B34" s="96" t="s">
        <v>38</v>
      </c>
      <c r="C34" s="83"/>
      <c r="D34" s="83">
        <v>2011</v>
      </c>
      <c r="E34" s="83">
        <v>2012</v>
      </c>
      <c r="F34" s="83">
        <v>2013</v>
      </c>
      <c r="G34" s="83">
        <v>2014</v>
      </c>
      <c r="H34" s="83">
        <v>2015</v>
      </c>
      <c r="I34" s="83">
        <v>2016</v>
      </c>
      <c r="J34" s="83">
        <v>2017</v>
      </c>
      <c r="K34" s="83">
        <v>2018</v>
      </c>
      <c r="L34" s="83">
        <v>2019</v>
      </c>
      <c r="M34" s="85">
        <v>2020</v>
      </c>
    </row>
    <row r="35" spans="2:13">
      <c r="B35" s="101"/>
      <c r="C35" s="86"/>
      <c r="D35" s="86" t="str">
        <f>"$'000 "&amp;'General Inputs'!$B$11</f>
        <v>$'000 2015</v>
      </c>
      <c r="E35" s="86" t="str">
        <f>"$'000 "&amp;'General Inputs'!$B$11</f>
        <v>$'000 2015</v>
      </c>
      <c r="F35" s="86" t="str">
        <f>"$'000 "&amp;'General Inputs'!$B$11</f>
        <v>$'000 2015</v>
      </c>
      <c r="G35" s="86" t="str">
        <f>"$'000 "&amp;'General Inputs'!$B$11</f>
        <v>$'000 2015</v>
      </c>
      <c r="H35" s="86" t="str">
        <f>"$'000 "&amp;'General Inputs'!$B$11</f>
        <v>$'000 2015</v>
      </c>
      <c r="I35" s="86" t="str">
        <f>"$'000 "&amp;'General Inputs'!$B$11</f>
        <v>$'000 2015</v>
      </c>
      <c r="J35" s="86" t="str">
        <f>"$'000 "&amp;'General Inputs'!$B$11</f>
        <v>$'000 2015</v>
      </c>
      <c r="K35" s="86" t="str">
        <f>"$'000 "&amp;'General Inputs'!$B$11</f>
        <v>$'000 2015</v>
      </c>
      <c r="L35" s="86" t="str">
        <f>"$'000 "&amp;'General Inputs'!$B$11</f>
        <v>$'000 2015</v>
      </c>
      <c r="M35" s="87" t="str">
        <f>"$'000 "&amp;'General Inputs'!$B$11</f>
        <v>$'000 2015</v>
      </c>
    </row>
    <row r="36" spans="2:13">
      <c r="B36" s="102" t="s">
        <v>185</v>
      </c>
      <c r="C36" s="165"/>
      <c r="D36" s="165">
        <f t="shared" ref="D36:M36" si="5">D28-D37</f>
        <v>174162.08855798258</v>
      </c>
      <c r="E36" s="165">
        <f t="shared" si="5"/>
        <v>139922.08736281595</v>
      </c>
      <c r="F36" s="165">
        <f t="shared" si="5"/>
        <v>163701.32504700124</v>
      </c>
      <c r="G36" s="165">
        <f t="shared" si="5"/>
        <v>174795.83685496458</v>
      </c>
      <c r="H36" s="165">
        <f t="shared" si="5"/>
        <v>201755.99051772081</v>
      </c>
      <c r="I36" s="165">
        <f t="shared" si="5"/>
        <v>204518.6116241967</v>
      </c>
      <c r="J36" s="165">
        <f t="shared" si="5"/>
        <v>234436.49532144066</v>
      </c>
      <c r="K36" s="165">
        <f t="shared" si="5"/>
        <v>214636.86435022255</v>
      </c>
      <c r="L36" s="165">
        <f t="shared" si="5"/>
        <v>187505.77985095221</v>
      </c>
      <c r="M36" s="166">
        <f t="shared" si="5"/>
        <v>154223.65542165295</v>
      </c>
    </row>
    <row r="37" spans="2:13">
      <c r="B37" s="102" t="s">
        <v>180</v>
      </c>
      <c r="C37" s="165"/>
      <c r="D37" s="165">
        <f>'Gifted Assets'!E65</f>
        <v>372.44891262769545</v>
      </c>
      <c r="E37" s="165">
        <f>'Gifted Assets'!F65</f>
        <v>720.60526535525992</v>
      </c>
      <c r="F37" s="165">
        <f>'Gifted Assets'!G65</f>
        <v>1514.9978618944297</v>
      </c>
      <c r="G37" s="165">
        <f>'Gifted Assets'!H65</f>
        <v>2658.9749657019606</v>
      </c>
      <c r="H37" s="165">
        <f>'Gifted Assets'!I65</f>
        <v>0</v>
      </c>
      <c r="I37" s="165">
        <f>'Gifted Assets'!J65</f>
        <v>0</v>
      </c>
      <c r="J37" s="165">
        <f>'Gifted Assets'!K65</f>
        <v>0</v>
      </c>
      <c r="K37" s="165">
        <f>'Gifted Assets'!L65</f>
        <v>0</v>
      </c>
      <c r="L37" s="165">
        <f>'Gifted Assets'!M65</f>
        <v>0</v>
      </c>
      <c r="M37" s="166">
        <f>'Gifted Assets'!N65</f>
        <v>0</v>
      </c>
    </row>
    <row r="38" spans="2:13">
      <c r="B38" s="238" t="s">
        <v>181</v>
      </c>
      <c r="C38" s="171"/>
      <c r="D38" s="171">
        <f t="shared" ref="D38:M38" si="6">SUM(D36:D37)</f>
        <v>174534.53747061029</v>
      </c>
      <c r="E38" s="171">
        <f t="shared" si="6"/>
        <v>140642.69262817121</v>
      </c>
      <c r="F38" s="171">
        <f t="shared" si="6"/>
        <v>165216.32290889567</v>
      </c>
      <c r="G38" s="171">
        <f t="shared" si="6"/>
        <v>177454.81182066654</v>
      </c>
      <c r="H38" s="171">
        <f t="shared" si="6"/>
        <v>201755.99051772081</v>
      </c>
      <c r="I38" s="171">
        <f t="shared" si="6"/>
        <v>204518.6116241967</v>
      </c>
      <c r="J38" s="171">
        <f t="shared" si="6"/>
        <v>234436.49532144066</v>
      </c>
      <c r="K38" s="171">
        <f t="shared" si="6"/>
        <v>214636.86435022255</v>
      </c>
      <c r="L38" s="171">
        <f t="shared" si="6"/>
        <v>187505.77985095221</v>
      </c>
      <c r="M38" s="244">
        <f t="shared" si="6"/>
        <v>154223.65542165295</v>
      </c>
    </row>
    <row r="39" spans="2:13">
      <c r="B39" s="102" t="s">
        <v>182</v>
      </c>
      <c r="C39" s="165"/>
      <c r="D39" s="165">
        <f>-'Cash Contributions'!E65</f>
        <v>-22553.069462833984</v>
      </c>
      <c r="E39" s="165">
        <f>-'Cash Contributions'!F65</f>
        <v>-18293.331048843418</v>
      </c>
      <c r="F39" s="165">
        <f>-'Cash Contributions'!G65</f>
        <v>-20237.944004646313</v>
      </c>
      <c r="G39" s="165">
        <f>-'Cash Contributions'!H65</f>
        <v>-19606.362976368069</v>
      </c>
      <c r="H39" s="165">
        <f>-'Cash Contributions'!I65</f>
        <v>-22554.654210788078</v>
      </c>
      <c r="I39" s="165">
        <f>-'Cash Contributions'!J65</f>
        <v>-31546.864798272971</v>
      </c>
      <c r="J39" s="165">
        <f>-'Cash Contributions'!K65</f>
        <v>-34137.502807310419</v>
      </c>
      <c r="K39" s="165">
        <f>-'Cash Contributions'!L65</f>
        <v>-27988.511192848644</v>
      </c>
      <c r="L39" s="165">
        <f>-'Cash Contributions'!M65</f>
        <v>-25837.358266500945</v>
      </c>
      <c r="M39" s="166">
        <f>-'Cash Contributions'!N65</f>
        <v>-25428.010133219283</v>
      </c>
    </row>
    <row r="40" spans="2:13">
      <c r="B40" s="102" t="s">
        <v>183</v>
      </c>
      <c r="C40" s="165"/>
      <c r="D40" s="165">
        <f t="shared" ref="D40:M40" si="7">-D37</f>
        <v>-372.44891262769545</v>
      </c>
      <c r="E40" s="165">
        <f t="shared" si="7"/>
        <v>-720.60526535525992</v>
      </c>
      <c r="F40" s="165">
        <f t="shared" si="7"/>
        <v>-1514.9978618944297</v>
      </c>
      <c r="G40" s="165">
        <f t="shared" si="7"/>
        <v>-2658.9749657019606</v>
      </c>
      <c r="H40" s="165">
        <f t="shared" si="7"/>
        <v>0</v>
      </c>
      <c r="I40" s="165">
        <f t="shared" si="7"/>
        <v>0</v>
      </c>
      <c r="J40" s="165">
        <f t="shared" si="7"/>
        <v>0</v>
      </c>
      <c r="K40" s="165">
        <f t="shared" si="7"/>
        <v>0</v>
      </c>
      <c r="L40" s="165">
        <f t="shared" si="7"/>
        <v>0</v>
      </c>
      <c r="M40" s="166">
        <f t="shared" si="7"/>
        <v>0</v>
      </c>
    </row>
    <row r="41" spans="2:13">
      <c r="B41" s="102" t="s">
        <v>184</v>
      </c>
      <c r="C41" s="165"/>
      <c r="D41" s="165">
        <f>'Cash Rebates'!E65</f>
        <v>0</v>
      </c>
      <c r="E41" s="165">
        <f>'Cash Rebates'!F65</f>
        <v>0</v>
      </c>
      <c r="F41" s="165">
        <f>'Cash Rebates'!G65</f>
        <v>0</v>
      </c>
      <c r="G41" s="165">
        <f>'Cash Rebates'!H65</f>
        <v>0</v>
      </c>
      <c r="H41" s="165">
        <f>'Cash Rebates'!I65</f>
        <v>0</v>
      </c>
      <c r="I41" s="165">
        <f>'Cash Rebates'!J65</f>
        <v>0</v>
      </c>
      <c r="J41" s="165">
        <f>'Cash Rebates'!K65</f>
        <v>0</v>
      </c>
      <c r="K41" s="165">
        <f>'Cash Rebates'!L65</f>
        <v>0</v>
      </c>
      <c r="L41" s="165">
        <f>'Cash Rebates'!M65</f>
        <v>0</v>
      </c>
      <c r="M41" s="166">
        <f>'Cash Rebates'!N65</f>
        <v>0</v>
      </c>
    </row>
    <row r="42" spans="2:13">
      <c r="B42" s="109" t="s">
        <v>179</v>
      </c>
      <c r="C42" s="208"/>
      <c r="D42" s="208">
        <f t="shared" ref="D42:M42" si="8">SUM(D38:D41)</f>
        <v>151609.0190951486</v>
      </c>
      <c r="E42" s="208">
        <f t="shared" si="8"/>
        <v>121628.75631397252</v>
      </c>
      <c r="F42" s="208">
        <f t="shared" si="8"/>
        <v>143463.38104235491</v>
      </c>
      <c r="G42" s="208">
        <f t="shared" si="8"/>
        <v>155189.4738785965</v>
      </c>
      <c r="H42" s="208">
        <f t="shared" si="8"/>
        <v>179201.33630693273</v>
      </c>
      <c r="I42" s="208">
        <f t="shared" si="8"/>
        <v>172971.74682592374</v>
      </c>
      <c r="J42" s="208">
        <f t="shared" si="8"/>
        <v>200298.99251413025</v>
      </c>
      <c r="K42" s="208">
        <f t="shared" si="8"/>
        <v>186648.3531573739</v>
      </c>
      <c r="L42" s="208">
        <f t="shared" si="8"/>
        <v>161668.42158445128</v>
      </c>
      <c r="M42" s="209">
        <f t="shared" si="8"/>
        <v>128795.64528843366</v>
      </c>
    </row>
    <row r="43" spans="2:13">
      <c r="B43" s="191" t="s">
        <v>140</v>
      </c>
      <c r="C43" s="210"/>
      <c r="D43" s="210">
        <f t="shared" ref="D43:M43" si="9">D42-D30</f>
        <v>0</v>
      </c>
      <c r="E43" s="210">
        <f t="shared" si="9"/>
        <v>0</v>
      </c>
      <c r="F43" s="210">
        <f t="shared" si="9"/>
        <v>0</v>
      </c>
      <c r="G43" s="210">
        <f t="shared" si="9"/>
        <v>0</v>
      </c>
      <c r="H43" s="210">
        <f t="shared" si="9"/>
        <v>0</v>
      </c>
      <c r="I43" s="210">
        <f t="shared" si="9"/>
        <v>0</v>
      </c>
      <c r="J43" s="210">
        <f t="shared" si="9"/>
        <v>0</v>
      </c>
      <c r="K43" s="210">
        <f t="shared" si="9"/>
        <v>0</v>
      </c>
      <c r="L43" s="210">
        <f t="shared" si="9"/>
        <v>0</v>
      </c>
      <c r="M43" s="210">
        <f t="shared" si="9"/>
        <v>0</v>
      </c>
    </row>
    <row r="46" spans="2:13">
      <c r="B46" s="96" t="s">
        <v>38</v>
      </c>
      <c r="C46" s="83">
        <v>2010</v>
      </c>
      <c r="D46" s="83">
        <v>2011</v>
      </c>
      <c r="E46" s="83">
        <v>2012</v>
      </c>
      <c r="F46" s="83">
        <v>2013</v>
      </c>
      <c r="G46" s="83">
        <v>2014</v>
      </c>
      <c r="H46" s="83">
        <v>2015</v>
      </c>
      <c r="I46" s="83">
        <v>2016</v>
      </c>
      <c r="J46" s="83">
        <v>2017</v>
      </c>
      <c r="K46" s="83">
        <v>2018</v>
      </c>
      <c r="L46" s="83">
        <v>2019</v>
      </c>
      <c r="M46" s="85">
        <v>2020</v>
      </c>
    </row>
    <row r="47" spans="2:13">
      <c r="B47" s="101"/>
      <c r="C47" s="86" t="str">
        <f>"$'000 "&amp;'General Inputs'!$B$11</f>
        <v>$'000 2015</v>
      </c>
      <c r="D47" s="86" t="str">
        <f>"$'000 "&amp;'General Inputs'!$B$11</f>
        <v>$'000 2015</v>
      </c>
      <c r="E47" s="86" t="str">
        <f>"$'000 "&amp;'General Inputs'!$B$11</f>
        <v>$'000 2015</v>
      </c>
      <c r="F47" s="86" t="str">
        <f>"$'000 "&amp;'General Inputs'!$B$11</f>
        <v>$'000 2015</v>
      </c>
      <c r="G47" s="86" t="str">
        <f>"$'000 "&amp;'General Inputs'!$B$11</f>
        <v>$'000 2015</v>
      </c>
      <c r="H47" s="86" t="str">
        <f>"$'000 "&amp;'General Inputs'!$B$11</f>
        <v>$'000 2015</v>
      </c>
      <c r="I47" s="86" t="str">
        <f>"$'000 "&amp;'General Inputs'!$B$11</f>
        <v>$'000 2015</v>
      </c>
      <c r="J47" s="86" t="str">
        <f>"$'000 "&amp;'General Inputs'!$B$11</f>
        <v>$'000 2015</v>
      </c>
      <c r="K47" s="86" t="str">
        <f>"$'000 "&amp;'General Inputs'!$B$11</f>
        <v>$'000 2015</v>
      </c>
      <c r="L47" s="86" t="str">
        <f>"$'000 "&amp;'General Inputs'!$B$11</f>
        <v>$'000 2015</v>
      </c>
      <c r="M47" s="87" t="str">
        <f>"$'000 "&amp;'General Inputs'!$B$11</f>
        <v>$'000 2015</v>
      </c>
    </row>
    <row r="48" spans="2:13">
      <c r="B48" s="102" t="s">
        <v>27</v>
      </c>
      <c r="C48" s="165">
        <f>SUM('Total Gross Capex'!D$69:F$69)</f>
        <v>31996.96129116552</v>
      </c>
      <c r="D48" s="165">
        <f>SUM('Total Gross Capex'!G$69:I$69)</f>
        <v>60511.189768163647</v>
      </c>
      <c r="E48" s="165">
        <f>SUM('Total Gross Capex'!J$69:L$69)</f>
        <v>23689.059520845596</v>
      </c>
      <c r="F48" s="165">
        <f>SUM('Total Gross Capex'!M$69:O$69)</f>
        <v>36104.592271013062</v>
      </c>
      <c r="G48" s="165">
        <f>SUM('Total Gross Capex'!P$69:R$69)</f>
        <v>51329.146521422052</v>
      </c>
      <c r="H48" s="165">
        <f>SUM('Total Gross Capex'!S$69:U$69)</f>
        <v>51283.320564726178</v>
      </c>
      <c r="I48" s="165">
        <f>SUM('Total Gross Capex'!V$69:X$69)</f>
        <v>43039.5399974709</v>
      </c>
      <c r="J48" s="165">
        <f>SUM('Total Gross Capex'!Y$69:AA$69)</f>
        <v>68597.083318614401</v>
      </c>
      <c r="K48" s="165">
        <f>SUM('Total Gross Capex'!AB$69:AD$69)</f>
        <v>47553.216969741872</v>
      </c>
      <c r="L48" s="165">
        <f>SUM('Total Gross Capex'!AE$69:AG$69)</f>
        <v>27487.089108016084</v>
      </c>
      <c r="M48" s="166">
        <f>SUM('Total Gross Capex'!AH$69:AJ$69)</f>
        <v>12991.204025163217</v>
      </c>
    </row>
    <row r="49" spans="2:24">
      <c r="B49" s="102" t="s">
        <v>28</v>
      </c>
      <c r="C49" s="165">
        <f>SUM('Total Gross Capex'!D$68:F$68)</f>
        <v>56350.477303272914</v>
      </c>
      <c r="D49" s="165">
        <f>SUM('Total Gross Capex'!G$68:I$68)</f>
        <v>70982.472863467963</v>
      </c>
      <c r="E49" s="165">
        <f>SUM('Total Gross Capex'!J$68:L$68)</f>
        <v>77183.385355912164</v>
      </c>
      <c r="F49" s="165">
        <f>SUM('Total Gross Capex'!M$68:O$68)</f>
        <v>73275.612846816555</v>
      </c>
      <c r="G49" s="165">
        <f>SUM('Total Gross Capex'!P$68:R$68)</f>
        <v>70623.445989535918</v>
      </c>
      <c r="H49" s="165">
        <f>SUM('Total Gross Capex'!S$68:U$68)</f>
        <v>82923.415107517969</v>
      </c>
      <c r="I49" s="165">
        <f>SUM('Total Gross Capex'!V$68:X$68)</f>
        <v>79277.398788457926</v>
      </c>
      <c r="J49" s="165">
        <f>SUM('Total Gross Capex'!Y$68:AA$68)</f>
        <v>77853.818456976878</v>
      </c>
      <c r="K49" s="165">
        <f>SUM('Total Gross Capex'!AB$68:AD$68)</f>
        <v>70809.67965373199</v>
      </c>
      <c r="L49" s="165">
        <f>SUM('Total Gross Capex'!AE$68:AG$68)</f>
        <v>70525.596003643237</v>
      </c>
      <c r="M49" s="166">
        <f>SUM('Total Gross Capex'!AH$68:AJ$68)</f>
        <v>73536.417369556322</v>
      </c>
    </row>
    <row r="50" spans="2:24">
      <c r="B50" s="102" t="s">
        <v>29</v>
      </c>
      <c r="C50" s="165">
        <f>SUM('Total Gross Capex'!D$70:F$72)-C51</f>
        <v>48220.155059788034</v>
      </c>
      <c r="D50" s="165">
        <f>SUM('Total Gross Capex'!G$70:I$72)-D51</f>
        <v>32364.068128190516</v>
      </c>
      <c r="E50" s="165">
        <f>SUM('Total Gross Capex'!J$70:L$72)-E51</f>
        <v>29133.225346099782</v>
      </c>
      <c r="F50" s="165">
        <f>SUM('Total Gross Capex'!M$70:O$72)-F51</f>
        <v>44941.953574308405</v>
      </c>
      <c r="G50" s="165">
        <f>SUM('Total Gross Capex'!P$70:R$72)-G51</f>
        <v>38433.987254393025</v>
      </c>
      <c r="H50" s="165">
        <f>SUM('Total Gross Capex'!S$70:U$72)-H51</f>
        <v>47204.711802175298</v>
      </c>
      <c r="I50" s="165">
        <f>SUM('Total Gross Capex'!V$70:X$72)-I51</f>
        <v>54173.803261580586</v>
      </c>
      <c r="J50" s="165">
        <f>SUM('Total Gross Capex'!Y$70:AA$72)-J51</f>
        <v>54791.445681776764</v>
      </c>
      <c r="K50" s="165">
        <f>SUM('Total Gross Capex'!AB$70:AD$72)-K51</f>
        <v>69209.160276140727</v>
      </c>
      <c r="L50" s="165">
        <f>SUM('Total Gross Capex'!AE$70:AG$72)-L51</f>
        <v>64734.26736481698</v>
      </c>
      <c r="M50" s="166">
        <f>SUM('Total Gross Capex'!AH$70:AJ$72)-M51</f>
        <v>48119.378121185102</v>
      </c>
    </row>
    <row r="51" spans="2:24">
      <c r="B51" s="102" t="s">
        <v>20</v>
      </c>
      <c r="C51" s="165">
        <f>SUM('Total Gross Capex'!D$50:F$50)</f>
        <v>0</v>
      </c>
      <c r="D51" s="165">
        <f>SUM('Total Gross Capex'!G$50:I$50)</f>
        <v>0</v>
      </c>
      <c r="E51" s="165">
        <f>SUM('Total Gross Capex'!J$50:L$50)</f>
        <v>0</v>
      </c>
      <c r="F51" s="165">
        <f>SUM('Total Gross Capex'!M$50:O$50)</f>
        <v>0</v>
      </c>
      <c r="G51" s="165">
        <f>SUM('Total Gross Capex'!P$50:R$50)</f>
        <v>0</v>
      </c>
      <c r="H51" s="165">
        <f>SUM('Total Gross Capex'!S$50:U$50)</f>
        <v>0</v>
      </c>
      <c r="I51" s="165">
        <f>SUM('Total Gross Capex'!V$50:X$50)</f>
        <v>708.95373324931722</v>
      </c>
      <c r="J51" s="165">
        <f>SUM('Total Gross Capex'!Y$50:AA$50)</f>
        <v>2857.3306140091372</v>
      </c>
      <c r="K51" s="165">
        <f>SUM('Total Gross Capex'!AB$50:AD$50)</f>
        <v>2492.0486175358747</v>
      </c>
      <c r="L51" s="165">
        <f>SUM('Total Gross Capex'!AE$50:AG$50)</f>
        <v>2576.7897013657011</v>
      </c>
      <c r="M51" s="166">
        <f>SUM('Total Gross Capex'!AH$50:AJ$50)</f>
        <v>2389.944155937611</v>
      </c>
    </row>
    <row r="52" spans="2:24">
      <c r="B52" s="102" t="s">
        <v>30</v>
      </c>
      <c r="C52" s="165">
        <f>SUM('Total Gross Capex'!D73:F73)</f>
        <v>914.15136491158796</v>
      </c>
      <c r="D52" s="165">
        <f>SUM('Total Gross Capex'!G73:I73)</f>
        <v>1008.7972619320309</v>
      </c>
      <c r="E52" s="165">
        <f>SUM('Total Gross Capex'!J73:L73)</f>
        <v>3633.2885673795877</v>
      </c>
      <c r="F52" s="165">
        <f>SUM('Total Gross Capex'!M73:O73)</f>
        <v>2813.7773541795787</v>
      </c>
      <c r="G52" s="165">
        <f>SUM('Total Gross Capex'!P73:R73)</f>
        <v>2730.9094006389796</v>
      </c>
      <c r="H52" s="165">
        <f>SUM('Total Gross Capex'!S73:U73)</f>
        <v>2141.6347842839682</v>
      </c>
      <c r="I52" s="165">
        <f>SUM('Total Gross Capex'!V73:X73)</f>
        <v>3036.6993047323194</v>
      </c>
      <c r="J52" s="165">
        <f>SUM('Total Gross Capex'!Y73:AA73)</f>
        <v>2772.9617778036445</v>
      </c>
      <c r="K52" s="165">
        <f>SUM('Total Gross Capex'!AB73:AD73)</f>
        <v>2887.1387662277139</v>
      </c>
      <c r="L52" s="165">
        <f>SUM('Total Gross Capex'!AE73:AG73)</f>
        <v>2985.5958298789492</v>
      </c>
      <c r="M52" s="166">
        <f>SUM('Total Gross Capex'!AH73:AJ73)</f>
        <v>3568.0556984871055</v>
      </c>
    </row>
    <row r="53" spans="2:24">
      <c r="B53" s="102" t="s">
        <v>31</v>
      </c>
      <c r="C53" s="165">
        <f>SUM('Total Gross Capex'!D74:F74)</f>
        <v>5257.1452982854807</v>
      </c>
      <c r="D53" s="165">
        <f>SUM('Total Gross Capex'!G74:I74)</f>
        <v>3959.5200475682091</v>
      </c>
      <c r="E53" s="165">
        <f>SUM('Total Gross Capex'!J74:L74)</f>
        <v>6340.6544877332035</v>
      </c>
      <c r="F53" s="165">
        <f>SUM('Total Gross Capex'!M74:O74)</f>
        <v>5402.2078934811379</v>
      </c>
      <c r="G53" s="165">
        <f>SUM('Total Gross Capex'!P74:R74)</f>
        <v>9023.9199986310305</v>
      </c>
      <c r="H53" s="165">
        <f>SUM('Total Gross Capex'!S74:U74)</f>
        <v>15500.636999999999</v>
      </c>
      <c r="I53" s="165">
        <f>SUM('Total Gross Capex'!V74:X74)</f>
        <v>18596.801446243728</v>
      </c>
      <c r="J53" s="165">
        <f>SUM('Total Gross Capex'!Y74:AA74)</f>
        <v>18719.225727163233</v>
      </c>
      <c r="K53" s="165">
        <f>SUM('Total Gross Capex'!AB74:AD74)</f>
        <v>17337.367896866537</v>
      </c>
      <c r="L53" s="165">
        <f>SUM('Total Gross Capex'!AE74:AG74)</f>
        <v>15294.510571429568</v>
      </c>
      <c r="M53" s="166">
        <f>SUM('Total Gross Capex'!AH74:AJ74)</f>
        <v>11182.976658952786</v>
      </c>
    </row>
    <row r="54" spans="2:24">
      <c r="B54" s="102" t="s">
        <v>32</v>
      </c>
      <c r="C54" s="165">
        <f>SUM('Total Gross Capex'!D75:F75)</f>
        <v>1368.2221901805906</v>
      </c>
      <c r="D54" s="165">
        <f>SUM('Total Gross Capex'!G75:I75)</f>
        <v>2166.8907034172016</v>
      </c>
      <c r="E54" s="165">
        <f>SUM('Total Gross Capex'!J75:L75)</f>
        <v>663.07935020085108</v>
      </c>
      <c r="F54" s="165">
        <f>SUM('Total Gross Capex'!M75:O75)</f>
        <v>2678.1789690968949</v>
      </c>
      <c r="G54" s="165">
        <f>SUM('Total Gross Capex'!P75:R75)</f>
        <v>5313.4026560455259</v>
      </c>
      <c r="H54" s="165">
        <f>SUM('Total Gross Capex'!S75:U75)</f>
        <v>2702.2712590173942</v>
      </c>
      <c r="I54" s="165">
        <f>SUM('Total Gross Capex'!V75:X75)</f>
        <v>3340.9752220045448</v>
      </c>
      <c r="J54" s="165">
        <f>SUM('Total Gross Capex'!Y75:AA75)</f>
        <v>8844.6297450965649</v>
      </c>
      <c r="K54" s="165">
        <f>SUM('Total Gross Capex'!AB75:AD75)</f>
        <v>4348.252169977829</v>
      </c>
      <c r="L54" s="165">
        <f>SUM('Total Gross Capex'!AE75:AG75)</f>
        <v>3901.9312718016863</v>
      </c>
      <c r="M54" s="166">
        <f>SUM('Total Gross Capex'!AH75:AJ75)</f>
        <v>2435.6793923708133</v>
      </c>
    </row>
    <row r="55" spans="2:24" s="108" customFormat="1">
      <c r="B55" s="109" t="s">
        <v>42</v>
      </c>
      <c r="C55" s="208">
        <f>SUM(C48:C54)</f>
        <v>144107.11250760409</v>
      </c>
      <c r="D55" s="208">
        <f t="shared" ref="D55:M55" si="10">SUM(D48:D54)</f>
        <v>170992.93877273958</v>
      </c>
      <c r="E55" s="208">
        <f t="shared" si="10"/>
        <v>140642.69262817118</v>
      </c>
      <c r="F55" s="208">
        <f t="shared" si="10"/>
        <v>165216.32290889561</v>
      </c>
      <c r="G55" s="208">
        <f t="shared" si="10"/>
        <v>177454.81182066654</v>
      </c>
      <c r="H55" s="208">
        <f t="shared" si="10"/>
        <v>201755.99051772081</v>
      </c>
      <c r="I55" s="208">
        <f t="shared" si="10"/>
        <v>202174.17175373933</v>
      </c>
      <c r="J55" s="208">
        <f t="shared" si="10"/>
        <v>234436.49532144063</v>
      </c>
      <c r="K55" s="208">
        <f t="shared" si="10"/>
        <v>214636.86435022255</v>
      </c>
      <c r="L55" s="208">
        <f t="shared" si="10"/>
        <v>187505.77985095218</v>
      </c>
      <c r="M55" s="209">
        <f t="shared" si="10"/>
        <v>154223.65542165295</v>
      </c>
      <c r="O55" s="88"/>
      <c r="P55" s="88"/>
      <c r="Q55" s="88"/>
      <c r="R55" s="88"/>
      <c r="S55" s="88"/>
      <c r="T55" s="88"/>
      <c r="U55" s="88"/>
      <c r="V55" s="88"/>
      <c r="W55" s="88"/>
      <c r="X55" s="88"/>
    </row>
    <row r="56" spans="2:24" s="191" customFormat="1">
      <c r="B56" s="191" t="s">
        <v>140</v>
      </c>
      <c r="C56" s="210">
        <f>C12-C55</f>
        <v>0</v>
      </c>
      <c r="D56" s="210">
        <f t="shared" ref="D56:M56" si="11">D12-D55</f>
        <v>0</v>
      </c>
      <c r="E56" s="210">
        <f t="shared" si="11"/>
        <v>0</v>
      </c>
      <c r="F56" s="210">
        <f t="shared" si="11"/>
        <v>0</v>
      </c>
      <c r="G56" s="210">
        <f t="shared" si="11"/>
        <v>0</v>
      </c>
      <c r="H56" s="210">
        <f t="shared" si="11"/>
        <v>0</v>
      </c>
      <c r="I56" s="210">
        <f t="shared" si="11"/>
        <v>0</v>
      </c>
      <c r="J56" s="210">
        <f t="shared" si="11"/>
        <v>0</v>
      </c>
      <c r="K56" s="210">
        <f t="shared" si="11"/>
        <v>0</v>
      </c>
      <c r="L56" s="210">
        <f t="shared" si="11"/>
        <v>0</v>
      </c>
      <c r="M56" s="210">
        <f t="shared" si="11"/>
        <v>0</v>
      </c>
      <c r="O56" s="88"/>
      <c r="P56" s="88"/>
      <c r="Q56" s="88"/>
      <c r="R56" s="88"/>
      <c r="S56" s="88"/>
      <c r="T56" s="88"/>
      <c r="U56" s="88"/>
      <c r="V56" s="88"/>
      <c r="W56" s="88"/>
      <c r="X56" s="88"/>
    </row>
    <row r="59" spans="2:24">
      <c r="B59" s="96" t="s">
        <v>39</v>
      </c>
      <c r="C59" s="83">
        <v>2010</v>
      </c>
      <c r="D59" s="83">
        <v>2011</v>
      </c>
      <c r="E59" s="83">
        <v>2012</v>
      </c>
      <c r="F59" s="83">
        <v>2013</v>
      </c>
      <c r="G59" s="83">
        <v>2014</v>
      </c>
      <c r="H59" s="85">
        <v>2015</v>
      </c>
    </row>
    <row r="60" spans="2:24">
      <c r="B60" s="97" t="s">
        <v>22</v>
      </c>
      <c r="C60" s="86" t="s">
        <v>40</v>
      </c>
      <c r="D60" s="86" t="s">
        <v>40</v>
      </c>
      <c r="E60" s="86" t="s">
        <v>40</v>
      </c>
      <c r="F60" s="86" t="s">
        <v>40</v>
      </c>
      <c r="G60" s="86" t="s">
        <v>40</v>
      </c>
      <c r="H60" s="87" t="s">
        <v>40</v>
      </c>
    </row>
    <row r="61" spans="2:24">
      <c r="B61" s="102" t="s">
        <v>13</v>
      </c>
      <c r="C61" s="219">
        <f>SUM(C$48:C$50)*'General Inputs'!F49/'General Inputs'!F$12/1000</f>
        <v>41.060965494018966</v>
      </c>
      <c r="D61" s="219">
        <f>SUM(D$48:D$50)*'General Inputs'!G49/'General Inputs'!G$12/1000</f>
        <v>95.716806692124436</v>
      </c>
      <c r="E61" s="219">
        <f>SUM(E$48:E$50)*'General Inputs'!H49/'General Inputs'!H$12/1000</f>
        <v>33.274173675302379</v>
      </c>
      <c r="F61" s="219">
        <f>SUM(F$48:F$50)*'General Inputs'!I49/'General Inputs'!I$12/1000</f>
        <v>67.928287275392265</v>
      </c>
      <c r="G61" s="219">
        <f>SUM(G$48:G$50)*'General Inputs'!J49/'General Inputs'!J$12/1000</f>
        <v>32.158281571242838</v>
      </c>
      <c r="H61" s="220">
        <f>SUM(H$48:H$50)*'General Inputs'!K49/'General Inputs'!K$12/1000</f>
        <v>48.565814694944798</v>
      </c>
    </row>
    <row r="62" spans="2:24">
      <c r="B62" s="102" t="s">
        <v>14</v>
      </c>
      <c r="C62" s="219">
        <f>SUM(C$48:C$50)*'General Inputs'!F50/'General Inputs'!F$12/1000</f>
        <v>77.788715850139084</v>
      </c>
      <c r="D62" s="219">
        <f>SUM(D$48:D$50)*'General Inputs'!G50/'General Inputs'!G$12/1000</f>
        <v>50.857649991645545</v>
      </c>
      <c r="E62" s="219">
        <f>SUM(E$48:E$50)*'General Inputs'!H50/'General Inputs'!H$12/1000</f>
        <v>87.112254008141576</v>
      </c>
      <c r="F62" s="219">
        <f>SUM(F$48:F$50)*'General Inputs'!I50/'General Inputs'!I$12/1000</f>
        <v>77.839230816575366</v>
      </c>
      <c r="G62" s="219">
        <f>SUM(G$48:G$50)*'General Inputs'!J50/'General Inputs'!J$12/1000</f>
        <v>122.61145989631632</v>
      </c>
      <c r="H62" s="220">
        <f>SUM(H$48:H$50)*'General Inputs'!K50/'General Inputs'!K$12/1000</f>
        <v>132.84563277947467</v>
      </c>
    </row>
    <row r="63" spans="2:24">
      <c r="B63" s="102" t="s">
        <v>15</v>
      </c>
      <c r="C63" s="219"/>
      <c r="D63" s="219"/>
      <c r="E63" s="219"/>
      <c r="F63" s="219"/>
      <c r="G63" s="219"/>
      <c r="H63" s="220"/>
    </row>
    <row r="64" spans="2:24">
      <c r="B64" s="102" t="s">
        <v>16</v>
      </c>
      <c r="C64" s="219"/>
      <c r="D64" s="219"/>
      <c r="E64" s="219"/>
      <c r="F64" s="219"/>
      <c r="G64" s="219"/>
      <c r="H64" s="220"/>
    </row>
    <row r="65" spans="2:15">
      <c r="B65" s="102" t="s">
        <v>17</v>
      </c>
      <c r="C65" s="219">
        <f>C52/'General Inputs'!F$12/1000</f>
        <v>0.79555182538509217</v>
      </c>
      <c r="D65" s="219">
        <f>D52/'General Inputs'!G$12/1000</f>
        <v>0.90239203171009863</v>
      </c>
      <c r="E65" s="219">
        <f>E52/'General Inputs'!H$12/1000</f>
        <v>3.3644581087896523</v>
      </c>
      <c r="F65" s="219">
        <f>F52/'General Inputs'!I$12/1000</f>
        <v>2.6577994039104653</v>
      </c>
      <c r="G65" s="219">
        <f>G52/'General Inputs'!J$12/1000</f>
        <v>2.6352712460517926</v>
      </c>
      <c r="H65" s="220">
        <f>H52/'General Inputs'!K$12/1000</f>
        <v>2.1416347842839683</v>
      </c>
    </row>
    <row r="66" spans="2:15">
      <c r="B66" s="102" t="s">
        <v>18</v>
      </c>
      <c r="C66" s="219">
        <f>C53/'General Inputs'!F$12/1000</f>
        <v>4.575097406073624</v>
      </c>
      <c r="D66" s="219">
        <f>D53/'General Inputs'!G$12/1000</f>
        <v>3.5418804899201648</v>
      </c>
      <c r="E66" s="219">
        <f>E53/'General Inputs'!H$12/1000</f>
        <v>5.8715034632311722</v>
      </c>
      <c r="F66" s="219">
        <f>F53/'General Inputs'!I$12/1000</f>
        <v>5.1027437895067491</v>
      </c>
      <c r="G66" s="219">
        <f>G53/'General Inputs'!J$12/1000</f>
        <v>8.7078966784837029</v>
      </c>
      <c r="H66" s="220">
        <f>H53/'General Inputs'!K$12/1000</f>
        <v>15.500636999999999</v>
      </c>
    </row>
    <row r="67" spans="2:15">
      <c r="B67" s="102" t="s">
        <v>19</v>
      </c>
      <c r="C67" s="219">
        <f>C54/'General Inputs'!F$12/1000</f>
        <v>1.1907127229808718</v>
      </c>
      <c r="D67" s="219">
        <f>D54/'General Inputs'!G$12/1000</f>
        <v>1.9383328822735448</v>
      </c>
      <c r="E67" s="219">
        <f>E54/'General Inputs'!H$12/1000</f>
        <v>0.61401748173369175</v>
      </c>
      <c r="F67" s="219">
        <f>F54/'General Inputs'!I$12/1000</f>
        <v>2.5297177323067572</v>
      </c>
      <c r="G67" s="219">
        <f>G54/'General Inputs'!J$12/1000</f>
        <v>5.1273239730676323</v>
      </c>
      <c r="H67" s="220">
        <f>H54/'General Inputs'!K$12/1000</f>
        <v>2.7022712590173943</v>
      </c>
    </row>
    <row r="68" spans="2:15">
      <c r="B68" s="105" t="s">
        <v>20</v>
      </c>
      <c r="C68" s="221">
        <f>C51/'General Inputs'!F$12/1000</f>
        <v>0</v>
      </c>
      <c r="D68" s="221">
        <f>D51/'General Inputs'!G$12/1000</f>
        <v>0</v>
      </c>
      <c r="E68" s="221">
        <f>E51/'General Inputs'!H$12/1000</f>
        <v>0</v>
      </c>
      <c r="F68" s="221">
        <f>F51/'General Inputs'!I$12/1000</f>
        <v>0</v>
      </c>
      <c r="G68" s="221">
        <f>G51/'General Inputs'!J$12/1000</f>
        <v>0</v>
      </c>
      <c r="H68" s="222">
        <f>H51/'General Inputs'!K$12/1000</f>
        <v>0</v>
      </c>
    </row>
    <row r="69" spans="2:15" s="191" customFormat="1">
      <c r="B69" s="191" t="s">
        <v>140</v>
      </c>
      <c r="C69" s="210">
        <f>SUM(C61:C68)*'General Inputs'!F12*1000-C55</f>
        <v>0</v>
      </c>
      <c r="D69" s="210">
        <f>SUM(D61:D68)*'General Inputs'!G12*1000-D55</f>
        <v>0</v>
      </c>
      <c r="E69" s="210">
        <f>SUM(E61:E68)*'General Inputs'!H12*1000-E55</f>
        <v>0</v>
      </c>
      <c r="F69" s="210">
        <f>SUM(F61:F68)*'General Inputs'!I12*1000-F55</f>
        <v>0</v>
      </c>
      <c r="G69" s="210">
        <f>SUM(G61:G68)*'General Inputs'!J12*1000-G55</f>
        <v>0</v>
      </c>
      <c r="H69" s="210">
        <f>SUM(H61:H68)*'General Inputs'!K12*1000-H55</f>
        <v>0</v>
      </c>
      <c r="J69" s="88"/>
      <c r="K69" s="88"/>
      <c r="L69" s="88"/>
      <c r="M69" s="88"/>
      <c r="N69" s="88"/>
      <c r="O69" s="88"/>
    </row>
    <row r="72" spans="2:15">
      <c r="B72" s="96" t="s">
        <v>39</v>
      </c>
      <c r="C72" s="83">
        <v>2010</v>
      </c>
      <c r="D72" s="83">
        <v>2011</v>
      </c>
      <c r="E72" s="83">
        <v>2012</v>
      </c>
      <c r="F72" s="83">
        <v>2013</v>
      </c>
      <c r="G72" s="83">
        <v>2014</v>
      </c>
      <c r="H72" s="85">
        <v>2015</v>
      </c>
    </row>
    <row r="73" spans="2:15">
      <c r="B73" s="97" t="s">
        <v>41</v>
      </c>
      <c r="C73" s="86" t="s">
        <v>40</v>
      </c>
      <c r="D73" s="86" t="s">
        <v>40</v>
      </c>
      <c r="E73" s="86" t="s">
        <v>40</v>
      </c>
      <c r="F73" s="86" t="s">
        <v>40</v>
      </c>
      <c r="G73" s="86" t="s">
        <v>40</v>
      </c>
      <c r="H73" s="87" t="s">
        <v>40</v>
      </c>
    </row>
    <row r="74" spans="2:15">
      <c r="B74" s="102" t="s">
        <v>13</v>
      </c>
      <c r="C74" s="219">
        <f>'General Inputs'!F54</f>
        <v>0</v>
      </c>
      <c r="D74" s="219">
        <f>'General Inputs'!G54</f>
        <v>0</v>
      </c>
      <c r="E74" s="219">
        <f>'General Inputs'!H54</f>
        <v>0</v>
      </c>
      <c r="F74" s="219">
        <f>'General Inputs'!I54</f>
        <v>0</v>
      </c>
      <c r="G74" s="219">
        <f>'General Inputs'!J54</f>
        <v>0</v>
      </c>
      <c r="H74" s="220">
        <f>'General Inputs'!K54</f>
        <v>0</v>
      </c>
    </row>
    <row r="75" spans="2:15">
      <c r="B75" s="102" t="s">
        <v>14</v>
      </c>
      <c r="C75" s="219">
        <f>'General Inputs'!F55</f>
        <v>0</v>
      </c>
      <c r="D75" s="219">
        <f>'General Inputs'!G55</f>
        <v>0</v>
      </c>
      <c r="E75" s="219">
        <f>'General Inputs'!H55</f>
        <v>0</v>
      </c>
      <c r="F75" s="219">
        <f>'General Inputs'!I55</f>
        <v>0</v>
      </c>
      <c r="G75" s="219">
        <f>'General Inputs'!J55</f>
        <v>0</v>
      </c>
      <c r="H75" s="220">
        <f>'General Inputs'!K55</f>
        <v>0</v>
      </c>
    </row>
    <row r="76" spans="2:15">
      <c r="B76" s="102" t="s">
        <v>15</v>
      </c>
      <c r="C76" s="219">
        <f>'General Inputs'!F56</f>
        <v>0</v>
      </c>
      <c r="D76" s="219">
        <f>'General Inputs'!G56</f>
        <v>0</v>
      </c>
      <c r="E76" s="219">
        <f>'General Inputs'!H56</f>
        <v>0</v>
      </c>
      <c r="F76" s="219">
        <f>'General Inputs'!I56</f>
        <v>0</v>
      </c>
      <c r="G76" s="219">
        <f>'General Inputs'!J56</f>
        <v>0</v>
      </c>
      <c r="H76" s="220">
        <f>'General Inputs'!K56</f>
        <v>0</v>
      </c>
    </row>
    <row r="77" spans="2:15">
      <c r="B77" s="102" t="s">
        <v>16</v>
      </c>
      <c r="C77" s="219">
        <f>'General Inputs'!F57</f>
        <v>0</v>
      </c>
      <c r="D77" s="219">
        <f>'General Inputs'!G57</f>
        <v>0</v>
      </c>
      <c r="E77" s="219">
        <f>'General Inputs'!H57</f>
        <v>0</v>
      </c>
      <c r="F77" s="219">
        <f>'General Inputs'!I57</f>
        <v>0</v>
      </c>
      <c r="G77" s="219">
        <f>'General Inputs'!J57</f>
        <v>0</v>
      </c>
      <c r="H77" s="220">
        <f>'General Inputs'!K57</f>
        <v>0</v>
      </c>
    </row>
    <row r="78" spans="2:15">
      <c r="B78" s="102" t="s">
        <v>17</v>
      </c>
      <c r="C78" s="219">
        <f>'General Inputs'!F58</f>
        <v>0</v>
      </c>
      <c r="D78" s="219">
        <f>'General Inputs'!G58</f>
        <v>0</v>
      </c>
      <c r="E78" s="219">
        <f>'General Inputs'!H58</f>
        <v>0</v>
      </c>
      <c r="F78" s="219">
        <f>'General Inputs'!I58</f>
        <v>0</v>
      </c>
      <c r="G78" s="219">
        <f>'General Inputs'!J58</f>
        <v>0</v>
      </c>
      <c r="H78" s="220">
        <f>'General Inputs'!K58</f>
        <v>0</v>
      </c>
    </row>
    <row r="79" spans="2:15">
      <c r="B79" s="102" t="s">
        <v>18</v>
      </c>
      <c r="C79" s="219">
        <f>'General Inputs'!F59</f>
        <v>0</v>
      </c>
      <c r="D79" s="219">
        <f>'General Inputs'!G59</f>
        <v>0</v>
      </c>
      <c r="E79" s="219">
        <f>'General Inputs'!H59</f>
        <v>0</v>
      </c>
      <c r="F79" s="219">
        <f>'General Inputs'!I59</f>
        <v>0</v>
      </c>
      <c r="G79" s="219">
        <f>'General Inputs'!J59</f>
        <v>0</v>
      </c>
      <c r="H79" s="220">
        <f>'General Inputs'!K59</f>
        <v>0</v>
      </c>
    </row>
    <row r="80" spans="2:15">
      <c r="B80" s="102" t="s">
        <v>19</v>
      </c>
      <c r="C80" s="219">
        <f>'General Inputs'!F60</f>
        <v>5.8063160000000003E-2</v>
      </c>
      <c r="D80" s="219">
        <f>'General Inputs'!G60</f>
        <v>1.0092501999999999</v>
      </c>
      <c r="E80" s="219">
        <f>'General Inputs'!H60</f>
        <v>0.39294074000000001</v>
      </c>
      <c r="F80" s="219">
        <f>'General Inputs'!I60</f>
        <v>0</v>
      </c>
      <c r="G80" s="219">
        <f>'General Inputs'!J60</f>
        <v>0.21054274000000001</v>
      </c>
      <c r="H80" s="220">
        <f>'General Inputs'!K60</f>
        <v>0</v>
      </c>
    </row>
    <row r="81" spans="2:17">
      <c r="B81" s="105" t="s">
        <v>20</v>
      </c>
      <c r="C81" s="221">
        <f>'General Inputs'!F61</f>
        <v>0</v>
      </c>
      <c r="D81" s="221">
        <f>'General Inputs'!G61</f>
        <v>0</v>
      </c>
      <c r="E81" s="221">
        <f>'General Inputs'!H61</f>
        <v>0</v>
      </c>
      <c r="F81" s="221">
        <f>'General Inputs'!I61</f>
        <v>0</v>
      </c>
      <c r="G81" s="221">
        <f>'General Inputs'!J61</f>
        <v>0</v>
      </c>
      <c r="H81" s="222">
        <f>'General Inputs'!K61</f>
        <v>0</v>
      </c>
    </row>
    <row r="85" spans="2:17">
      <c r="B85" s="96" t="s">
        <v>39</v>
      </c>
      <c r="C85" s="83">
        <v>2010</v>
      </c>
      <c r="D85" s="83">
        <v>2011</v>
      </c>
      <c r="E85" s="83">
        <v>2012</v>
      </c>
      <c r="F85" s="83">
        <v>2013</v>
      </c>
      <c r="G85" s="83">
        <v>2014</v>
      </c>
      <c r="H85" s="85">
        <v>2015</v>
      </c>
    </row>
    <row r="86" spans="2:17">
      <c r="B86" s="97" t="s">
        <v>24</v>
      </c>
      <c r="C86" s="86" t="s">
        <v>40</v>
      </c>
      <c r="D86" s="86" t="s">
        <v>40</v>
      </c>
      <c r="E86" s="86" t="s">
        <v>40</v>
      </c>
      <c r="F86" s="86" t="s">
        <v>40</v>
      </c>
      <c r="G86" s="86" t="s">
        <v>40</v>
      </c>
      <c r="H86" s="87" t="s">
        <v>40</v>
      </c>
    </row>
    <row r="87" spans="2:17">
      <c r="B87" s="102" t="s">
        <v>13</v>
      </c>
      <c r="C87" s="219">
        <f>('Cash Contributions'!D$65+('Gifted Assets'!D$65-'Cash Rebates'!D$65))*'General Inputs'!F49/'General Inputs'!F$12/1000</f>
        <v>7.2417105801877657</v>
      </c>
      <c r="D87" s="219">
        <f>('Cash Contributions'!E$65+('Gifted Assets'!E$65-'Cash Rebates'!E$65))*'General Inputs'!G49/'General Inputs'!G$12/1000</f>
        <v>13.391845477692092</v>
      </c>
      <c r="E87" s="219">
        <f>('Cash Contributions'!F$65+('Gifted Assets'!F$65-'Cash Rebates'!F$65))*'General Inputs'!H49/'General Inputs'!H$12/1000</f>
        <v>4.8665032693208596</v>
      </c>
      <c r="F87" s="219">
        <f>('Cash Contributions'!G$65+('Gifted Assets'!G$65-'Cash Rebates'!G$65))*'General Inputs'!I49/'General Inputs'!I$12/1000</f>
        <v>9.5750350871068175</v>
      </c>
      <c r="G87" s="219">
        <f>('Cash Contributions'!H$65+('Gifted Assets'!H$65-'Cash Rebates'!H$65))*'General Inputs'!J49/'General Inputs'!J$12/1000</f>
        <v>4.4643074742756523</v>
      </c>
      <c r="H87" s="220">
        <f>('Cash Contributions'!I$65+('Gifted Assets'!I$65-'Cash Rebates'!I$65))*'General Inputs'!K49/'General Inputs'!K$12/1000</f>
        <v>6.0381258854359157</v>
      </c>
      <c r="Q87" s="226"/>
    </row>
    <row r="88" spans="2:17">
      <c r="B88" s="102" t="s">
        <v>14</v>
      </c>
      <c r="C88" s="219">
        <f>('Cash Contributions'!D$65+('Gifted Assets'!D$65-'Cash Rebates'!D$65))*'General Inputs'!F50/'General Inputs'!F$12/1000</f>
        <v>13.71919436899814</v>
      </c>
      <c r="D88" s="219">
        <f>('Cash Contributions'!E$65+('Gifted Assets'!E$65-'Cash Rebates'!E$65))*'General Inputs'!G50/'General Inputs'!G$12/1000</f>
        <v>7.1155506915036337</v>
      </c>
      <c r="E88" s="219">
        <f>('Cash Contributions'!F$65+('Gifted Assets'!F$65-'Cash Rebates'!F$65))*'General Inputs'!H50/'General Inputs'!H$12/1000</f>
        <v>12.740573907720869</v>
      </c>
      <c r="F88" s="219">
        <f>('Cash Contributions'!G$65+('Gifted Assets'!G$65-'Cash Rebates'!G$65))*'General Inputs'!I50/'General Inputs'!I$12/1000</f>
        <v>10.972061803950602</v>
      </c>
      <c r="G88" s="219">
        <f>('Cash Contributions'!H$65+('Gifted Assets'!H$65-'Cash Rebates'!H$65))*'General Inputs'!J50/'General Inputs'!J$12/1000</f>
        <v>17.021284412673907</v>
      </c>
      <c r="H88" s="220">
        <f>('Cash Contributions'!I$65+('Gifted Assets'!I$65-'Cash Rebates'!I$65))*'General Inputs'!K50/'General Inputs'!K$12/1000</f>
        <v>16.516528325352159</v>
      </c>
      <c r="Q88" s="226"/>
    </row>
    <row r="89" spans="2:17">
      <c r="B89" s="102" t="s">
        <v>15</v>
      </c>
      <c r="C89" s="103"/>
      <c r="D89" s="103"/>
      <c r="E89" s="103"/>
      <c r="F89" s="103"/>
      <c r="G89" s="103"/>
      <c r="H89" s="104"/>
    </row>
    <row r="90" spans="2:17">
      <c r="B90" s="102" t="s">
        <v>16</v>
      </c>
      <c r="C90" s="103"/>
      <c r="D90" s="103"/>
      <c r="E90" s="103"/>
      <c r="F90" s="103"/>
      <c r="G90" s="103"/>
      <c r="H90" s="104"/>
    </row>
    <row r="91" spans="2:17">
      <c r="B91" s="102" t="s">
        <v>17</v>
      </c>
      <c r="C91" s="103"/>
      <c r="D91" s="103"/>
      <c r="E91" s="103"/>
      <c r="F91" s="103"/>
      <c r="G91" s="103"/>
      <c r="H91" s="104"/>
    </row>
    <row r="92" spans="2:17">
      <c r="B92" s="102" t="s">
        <v>18</v>
      </c>
      <c r="C92" s="103"/>
      <c r="D92" s="103"/>
      <c r="E92" s="103"/>
      <c r="F92" s="103"/>
      <c r="G92" s="103"/>
      <c r="H92" s="104"/>
    </row>
    <row r="93" spans="2:17">
      <c r="B93" s="102" t="s">
        <v>19</v>
      </c>
      <c r="C93" s="103"/>
      <c r="D93" s="103"/>
      <c r="E93" s="103"/>
      <c r="F93" s="103"/>
      <c r="G93" s="103"/>
      <c r="H93" s="104"/>
    </row>
    <row r="94" spans="2:17">
      <c r="B94" s="105" t="s">
        <v>20</v>
      </c>
      <c r="C94" s="106"/>
      <c r="D94" s="106"/>
      <c r="E94" s="106"/>
      <c r="F94" s="106"/>
      <c r="G94" s="106"/>
      <c r="H94" s="107"/>
    </row>
    <row r="98" spans="2:9">
      <c r="B98" s="96" t="s">
        <v>39</v>
      </c>
      <c r="C98" s="83">
        <v>2010</v>
      </c>
      <c r="D98" s="83">
        <v>2011</v>
      </c>
      <c r="E98" s="83">
        <v>2012</v>
      </c>
      <c r="F98" s="83">
        <v>2013</v>
      </c>
      <c r="G98" s="83">
        <v>2014</v>
      </c>
      <c r="H98" s="85">
        <v>2015</v>
      </c>
    </row>
    <row r="99" spans="2:9">
      <c r="B99" s="97" t="s">
        <v>22</v>
      </c>
      <c r="C99" s="86" t="s">
        <v>40</v>
      </c>
      <c r="D99" s="86" t="s">
        <v>40</v>
      </c>
      <c r="E99" s="86" t="s">
        <v>40</v>
      </c>
      <c r="F99" s="86" t="s">
        <v>40</v>
      </c>
      <c r="G99" s="86" t="s">
        <v>40</v>
      </c>
      <c r="H99" s="87" t="s">
        <v>40</v>
      </c>
    </row>
    <row r="100" spans="2:9">
      <c r="B100" s="102" t="s">
        <v>33</v>
      </c>
      <c r="C100" s="219">
        <f>SUM('Total Gross Capex'!D$68:F$69)/'General Inputs'!F$12/1000</f>
        <v>76.885479516513584</v>
      </c>
      <c r="D100" s="219">
        <f>SUM('Total Gross Capex'!G$68:I$69)/'General Inputs'!G$12/1000</f>
        <v>117.6240636814448</v>
      </c>
      <c r="E100" s="219">
        <f>SUM('Total Gross Capex'!J$68:L$69)/'General Inputs'!H$12/1000</f>
        <v>93.408797243928916</v>
      </c>
      <c r="F100" s="219">
        <f>SUM('Total Gross Capex'!M$68:O$69)/'General Inputs'!I$12/1000</f>
        <v>103.31686106221268</v>
      </c>
      <c r="G100" s="219">
        <f>SUM('Total Gross Capex'!P$68:R$69)/'General Inputs'!J$12/1000</f>
        <v>117.68173647591624</v>
      </c>
      <c r="H100" s="220">
        <f>SUM('Total Gross Capex'!S$68:U$69)/'General Inputs'!K$12/1000</f>
        <v>134.20673567224415</v>
      </c>
    </row>
    <row r="101" spans="2:9">
      <c r="B101" s="102" t="s">
        <v>34</v>
      </c>
      <c r="C101" s="219">
        <f>SUM('Total Gross Capex'!D$70:F$71)*'General Inputs'!F43/'General Inputs'!F$12/1000</f>
        <v>18.45726054337106</v>
      </c>
      <c r="D101" s="219">
        <f>SUM('Total Gross Capex'!G$70:I$71)*'General Inputs'!G43/'General Inputs'!G$12/1000</f>
        <v>12.472931699968855</v>
      </c>
      <c r="E101" s="219">
        <f>SUM('Total Gross Capex'!J$70:L$71)*'General Inputs'!H43/'General Inputs'!H$12/1000</f>
        <v>10.169430726010216</v>
      </c>
      <c r="F101" s="219">
        <f>SUM('Total Gross Capex'!M$70:O$71)*'General Inputs'!I43/'General Inputs'!I$12/1000</f>
        <v>19.729100356968065</v>
      </c>
      <c r="G101" s="219">
        <f>SUM('Total Gross Capex'!P$70:R$71)*'General Inputs'!J43/'General Inputs'!J$12/1000</f>
        <v>16.541984586306391</v>
      </c>
      <c r="H101" s="220">
        <f>SUM('Total Gross Capex'!S$70:U$71)*'General Inputs'!K43/'General Inputs'!K$12/1000</f>
        <v>20.510146699661792</v>
      </c>
    </row>
    <row r="102" spans="2:9">
      <c r="B102" s="102" t="s">
        <v>35</v>
      </c>
      <c r="C102" s="219">
        <f>SUM('Total Gross Capex'!D$70:F$71)*'General Inputs'!F44/'General Inputs'!F$12/1000</f>
        <v>3.0559497558474904</v>
      </c>
      <c r="D102" s="219">
        <f>SUM('Total Gross Capex'!G$70:I$71)*'General Inputs'!G44/'General Inputs'!G$12/1000</f>
        <v>2.317373981941703</v>
      </c>
      <c r="E102" s="219">
        <f>SUM('Total Gross Capex'!J$70:L$71)*'General Inputs'!H44/'General Inputs'!H$12/1000</f>
        <v>2.1732550696295947</v>
      </c>
      <c r="F102" s="219">
        <f>SUM('Total Gross Capex'!M$70:O$71)*'General Inputs'!I44/'General Inputs'!I$12/1000</f>
        <v>4.1236538379653274</v>
      </c>
      <c r="G102" s="219">
        <f>SUM('Total Gross Capex'!P$70:R$71)*'General Inputs'!J44/'General Inputs'!J$12/1000</f>
        <v>3.1600025626608401</v>
      </c>
      <c r="H102" s="220">
        <f>SUM('Total Gross Capex'!S$70:U$71)*'General Inputs'!K44/'General Inputs'!K$12/1000</f>
        <v>2.7956765394455383</v>
      </c>
    </row>
    <row r="103" spans="2:9">
      <c r="B103" s="102" t="s">
        <v>36</v>
      </c>
      <c r="C103" s="219">
        <f>SUM('Total Gross Capex'!D$70:F$71)*'General Inputs'!F45/'General Inputs'!F$12/1000</f>
        <v>19.058201582158276</v>
      </c>
      <c r="D103" s="219">
        <f>SUM('Total Gross Capex'!G$70:I$71)*'General Inputs'!G45/'General Inputs'!G$12/1000</f>
        <v>6.3008922926976494</v>
      </c>
      <c r="E103" s="219">
        <f>SUM('Total Gross Capex'!J$70:L$71)*'General Inputs'!H45/'General Inputs'!H$12/1000</f>
        <v>6.0986592075726547</v>
      </c>
      <c r="F103" s="219">
        <f>SUM('Total Gross Capex'!M$70:O$71)*'General Inputs'!I45/'General Inputs'!I$12/1000</f>
        <v>4.7836250366915376</v>
      </c>
      <c r="G103" s="219">
        <f>SUM('Total Gross Capex'!P$70:R$71)*'General Inputs'!J45/'General Inputs'!J$12/1000</f>
        <v>5.2823794440878968</v>
      </c>
      <c r="H103" s="220">
        <f>SUM('Total Gross Capex'!S$70:U$71)*'General Inputs'!K45/'General Inputs'!K$12/1000</f>
        <v>11.261711827360612</v>
      </c>
    </row>
    <row r="104" spans="2:9">
      <c r="B104" s="102" t="s">
        <v>37</v>
      </c>
      <c r="C104" s="219">
        <f>SUM('Total Gross Capex'!D$72:F$72)/'General Inputs'!F$12/1000</f>
        <v>1.3927899462676534</v>
      </c>
      <c r="D104" s="219">
        <f>SUM('Total Gross Capex'!G$72:I$72)/'General Inputs'!G$12/1000</f>
        <v>7.8591950277169937</v>
      </c>
      <c r="E104" s="219">
        <f>SUM('Total Gross Capex'!J$72:L$72)/'General Inputs'!H$12/1000</f>
        <v>8.53628543630259</v>
      </c>
      <c r="F104" s="219">
        <f>SUM('Total Gross Capex'!M$72:O$72)/'General Inputs'!I$12/1000</f>
        <v>13.814277798130037</v>
      </c>
      <c r="G104" s="219">
        <f>SUM('Total Gross Capex'!P$72:R$72)/'General Inputs'!J$12/1000</f>
        <v>12.10363839858778</v>
      </c>
      <c r="H104" s="220">
        <f>SUM('Total Gross Capex'!S$72:U$72)/'General Inputs'!K$12/1000</f>
        <v>12.637176735707355</v>
      </c>
    </row>
    <row r="105" spans="2:9">
      <c r="B105" s="102" t="s">
        <v>17</v>
      </c>
      <c r="C105" s="219">
        <f>SUM('Total Gross Capex'!D$73:F$73)/'General Inputs'!F$12/1000</f>
        <v>0.79555182538509217</v>
      </c>
      <c r="D105" s="219">
        <f>SUM('Total Gross Capex'!G$73:I$73)/'General Inputs'!G$12/1000</f>
        <v>0.90239203171009863</v>
      </c>
      <c r="E105" s="219">
        <f>SUM('Total Gross Capex'!J$73:L$73)/'General Inputs'!H$12/1000</f>
        <v>3.3644581087896523</v>
      </c>
      <c r="F105" s="219">
        <f>SUM('Total Gross Capex'!M$73:O$73)/'General Inputs'!I$12/1000</f>
        <v>2.6577994039104653</v>
      </c>
      <c r="G105" s="219">
        <f>SUM('Total Gross Capex'!P$73:R$73)/'General Inputs'!J$12/1000</f>
        <v>2.6352712460517926</v>
      </c>
      <c r="H105" s="220">
        <f>SUM('Total Gross Capex'!S$73:U$73)/'General Inputs'!K$12/1000</f>
        <v>2.1416347842839683</v>
      </c>
    </row>
    <row r="106" spans="2:9">
      <c r="B106" s="102" t="s">
        <v>18</v>
      </c>
      <c r="C106" s="219">
        <f>SUM('Total Gross Capex'!D$74:F$74)/'General Inputs'!F$12/1000</f>
        <v>4.575097406073624</v>
      </c>
      <c r="D106" s="219">
        <f>SUM('Total Gross Capex'!G$74:I$74)/'General Inputs'!G$12/1000</f>
        <v>3.5418804899201648</v>
      </c>
      <c r="E106" s="219">
        <f>SUM('Total Gross Capex'!J$74:L$74)/'General Inputs'!H$12/1000</f>
        <v>5.8715034632311722</v>
      </c>
      <c r="F106" s="219">
        <f>SUM('Total Gross Capex'!M$74:O$74)/'General Inputs'!I$12/1000</f>
        <v>5.1027437895067491</v>
      </c>
      <c r="G106" s="219">
        <f>SUM('Total Gross Capex'!P$74:R$74)/'General Inputs'!J$12/1000</f>
        <v>8.7078966784837029</v>
      </c>
      <c r="H106" s="220">
        <f>SUM('Total Gross Capex'!S$74:U$74)/'General Inputs'!K$12/1000</f>
        <v>15.500636999999999</v>
      </c>
    </row>
    <row r="107" spans="2:9">
      <c r="B107" s="105" t="s">
        <v>19</v>
      </c>
      <c r="C107" s="221">
        <f>SUM('Total Gross Capex'!D$75:F$75)/'General Inputs'!F$12/1000</f>
        <v>1.1907127229808718</v>
      </c>
      <c r="D107" s="221">
        <f>SUM('Total Gross Capex'!G$75:I$75)/'General Inputs'!G$12/1000</f>
        <v>1.9383328822735448</v>
      </c>
      <c r="E107" s="221">
        <f>SUM('Total Gross Capex'!J$75:L$75)/'General Inputs'!H$12/1000</f>
        <v>0.61401748173369175</v>
      </c>
      <c r="F107" s="221">
        <f>SUM('Total Gross Capex'!M$75:O$75)/'General Inputs'!I$12/1000</f>
        <v>2.5297177323067572</v>
      </c>
      <c r="G107" s="221">
        <f>SUM('Total Gross Capex'!P$75:R$75)/'General Inputs'!J$12/1000</f>
        <v>5.1273239730676323</v>
      </c>
      <c r="H107" s="222">
        <f>SUM('Total Gross Capex'!S$75:U$75)/'General Inputs'!K$12/1000</f>
        <v>2.7022712590173943</v>
      </c>
    </row>
    <row r="108" spans="2:9">
      <c r="I108" s="165"/>
    </row>
    <row r="111" spans="2:9">
      <c r="B111" s="96" t="s">
        <v>21</v>
      </c>
      <c r="C111" s="83">
        <v>2016</v>
      </c>
      <c r="D111" s="83">
        <v>2017</v>
      </c>
      <c r="E111" s="84">
        <v>2018</v>
      </c>
      <c r="F111" s="83">
        <v>2019</v>
      </c>
      <c r="G111" s="85">
        <v>2020</v>
      </c>
    </row>
    <row r="112" spans="2:9">
      <c r="B112" s="97" t="s">
        <v>22</v>
      </c>
      <c r="C112" s="86" t="str">
        <f>"$m "&amp;'General Inputs'!$B$11</f>
        <v>$m 2015</v>
      </c>
      <c r="D112" s="86" t="str">
        <f>"$m "&amp;'General Inputs'!$B$11</f>
        <v>$m 2015</v>
      </c>
      <c r="E112" s="86" t="str">
        <f>"$m "&amp;'General Inputs'!$B$11</f>
        <v>$m 2015</v>
      </c>
      <c r="F112" s="86" t="str">
        <f>"$m "&amp;'General Inputs'!$B$11</f>
        <v>$m 2015</v>
      </c>
      <c r="G112" s="86" t="str">
        <f>"$m "&amp;'General Inputs'!$B$11</f>
        <v>$m 2015</v>
      </c>
    </row>
    <row r="113" spans="2:7">
      <c r="B113" s="93" t="s">
        <v>13</v>
      </c>
      <c r="C113" s="94">
        <f>SUM(I$48:I$50)*'General Inputs'!L49/1000</f>
        <v>47.248488411191836</v>
      </c>
      <c r="D113" s="94">
        <f>SUM(J$48:J$50)*'General Inputs'!M49/1000</f>
        <v>53.874761992450217</v>
      </c>
      <c r="E113" s="94">
        <f>SUM(K$48:K$50)*'General Inputs'!N49/1000</f>
        <v>50.215076744927309</v>
      </c>
      <c r="F113" s="94">
        <f>SUM(L$48:L$50)*'General Inputs'!O49/1000</f>
        <v>43.569126679583199</v>
      </c>
      <c r="G113" s="95">
        <f>SUM(M$48:M$50)*'General Inputs'!P49/1000</f>
        <v>36.046464094509986</v>
      </c>
    </row>
    <row r="114" spans="2:7">
      <c r="B114" s="93" t="s">
        <v>14</v>
      </c>
      <c r="C114" s="94">
        <f>SUM(I$48:I$50)*'General Inputs'!L50/1000</f>
        <v>129.24225363631757</v>
      </c>
      <c r="D114" s="94">
        <f>SUM(J$48:J$50)*'General Inputs'!M50/1000</f>
        <v>147.36758546491782</v>
      </c>
      <c r="E114" s="94">
        <f>SUM(K$48:K$50)*'General Inputs'!N50/1000</f>
        <v>137.35698015468725</v>
      </c>
      <c r="F114" s="94">
        <f>SUM(L$48:L$50)*'General Inputs'!O50/1000</f>
        <v>119.17782579689309</v>
      </c>
      <c r="G114" s="95">
        <f>SUM(M$48:M$50)*'General Inputs'!P50/1000</f>
        <v>98.600535421394639</v>
      </c>
    </row>
    <row r="115" spans="2:7">
      <c r="B115" s="93" t="s">
        <v>15</v>
      </c>
      <c r="C115" s="94"/>
      <c r="D115" s="94"/>
      <c r="E115" s="94"/>
      <c r="F115" s="94"/>
      <c r="G115" s="95"/>
    </row>
    <row r="116" spans="2:7">
      <c r="B116" s="93" t="s">
        <v>16</v>
      </c>
      <c r="C116" s="94"/>
      <c r="D116" s="94"/>
      <c r="E116" s="94"/>
      <c r="F116" s="94"/>
      <c r="G116" s="95"/>
    </row>
    <row r="117" spans="2:7">
      <c r="B117" s="93" t="s">
        <v>17</v>
      </c>
      <c r="C117" s="94">
        <f t="shared" ref="C117:G119" si="12">I52/1000</f>
        <v>3.0366993047323194</v>
      </c>
      <c r="D117" s="94">
        <f t="shared" si="12"/>
        <v>2.7729617778036446</v>
      </c>
      <c r="E117" s="94">
        <f t="shared" si="12"/>
        <v>2.8871387662277139</v>
      </c>
      <c r="F117" s="94">
        <f t="shared" si="12"/>
        <v>2.9855958298789491</v>
      </c>
      <c r="G117" s="95">
        <f t="shared" si="12"/>
        <v>3.5680556984871057</v>
      </c>
    </row>
    <row r="118" spans="2:7">
      <c r="B118" s="93" t="s">
        <v>18</v>
      </c>
      <c r="C118" s="94">
        <f t="shared" si="12"/>
        <v>18.596801446243727</v>
      </c>
      <c r="D118" s="94">
        <f t="shared" si="12"/>
        <v>18.719225727163234</v>
      </c>
      <c r="E118" s="94">
        <f t="shared" si="12"/>
        <v>17.337367896866539</v>
      </c>
      <c r="F118" s="94">
        <f t="shared" si="12"/>
        <v>15.294510571429567</v>
      </c>
      <c r="G118" s="95">
        <f t="shared" si="12"/>
        <v>11.182976658952786</v>
      </c>
    </row>
    <row r="119" spans="2:7">
      <c r="B119" s="93" t="s">
        <v>19</v>
      </c>
      <c r="C119" s="94">
        <f t="shared" si="12"/>
        <v>3.3409752220045448</v>
      </c>
      <c r="D119" s="94">
        <f t="shared" si="12"/>
        <v>8.8446297450965652</v>
      </c>
      <c r="E119" s="94">
        <f t="shared" si="12"/>
        <v>4.3482521699778287</v>
      </c>
      <c r="F119" s="94">
        <f t="shared" si="12"/>
        <v>3.9019312718016863</v>
      </c>
      <c r="G119" s="95">
        <f t="shared" si="12"/>
        <v>2.4356793923708131</v>
      </c>
    </row>
    <row r="120" spans="2:7">
      <c r="B120" s="98" t="s">
        <v>20</v>
      </c>
      <c r="C120" s="99">
        <f>I51/1000</f>
        <v>0.70895373324931721</v>
      </c>
      <c r="D120" s="99">
        <f>J51/1000</f>
        <v>2.857330614009137</v>
      </c>
      <c r="E120" s="99">
        <f>K51/1000</f>
        <v>2.4920486175358745</v>
      </c>
      <c r="F120" s="99">
        <f>L51/1000</f>
        <v>2.5767897013657013</v>
      </c>
      <c r="G120" s="100">
        <f>M51/1000</f>
        <v>2.3899441559376111</v>
      </c>
    </row>
    <row r="121" spans="2:7">
      <c r="C121" s="230"/>
      <c r="D121" s="230"/>
      <c r="E121" s="230"/>
      <c r="F121" s="230"/>
      <c r="G121" s="230"/>
    </row>
    <row r="124" spans="2:7">
      <c r="B124" s="96" t="s">
        <v>21</v>
      </c>
      <c r="C124" s="83">
        <v>2016</v>
      </c>
      <c r="D124" s="83">
        <v>2017</v>
      </c>
      <c r="E124" s="84">
        <v>2018</v>
      </c>
      <c r="F124" s="83">
        <v>2019</v>
      </c>
      <c r="G124" s="85">
        <v>2020</v>
      </c>
    </row>
    <row r="125" spans="2:7">
      <c r="B125" s="97" t="s">
        <v>24</v>
      </c>
      <c r="C125" s="86" t="str">
        <f>"$m "&amp;'General Inputs'!$B$11</f>
        <v>$m 2015</v>
      </c>
      <c r="D125" s="86" t="str">
        <f>"$m "&amp;'General Inputs'!$B$11</f>
        <v>$m 2015</v>
      </c>
      <c r="E125" s="86" t="str">
        <f>"$m "&amp;'General Inputs'!$B$11</f>
        <v>$m 2015</v>
      </c>
      <c r="F125" s="86" t="str">
        <f>"$m "&amp;'General Inputs'!$B$11</f>
        <v>$m 2015</v>
      </c>
      <c r="G125" s="86" t="str">
        <f>"$m "&amp;'General Inputs'!$B$11</f>
        <v>$m 2015</v>
      </c>
    </row>
    <row r="126" spans="2:7">
      <c r="B126" s="93" t="s">
        <v>13</v>
      </c>
      <c r="C126" s="94">
        <f>('Cash Contributions'!J$65+('Gifted Assets'!J$65-'Cash Rebates'!J$65))*'General Inputs'!L49/1000</f>
        <v>8.445438318965186</v>
      </c>
      <c r="D126" s="94">
        <f>('Cash Contributions'!K$65+('Gifted Assets'!K$65-'Cash Rebates'!K$65))*'General Inputs'!M49/1000</f>
        <v>9.1389802494232093</v>
      </c>
      <c r="E126" s="94">
        <f>('Cash Contributions'!L$65+('Gifted Assets'!L$65-'Cash Rebates'!L$65))*'General Inputs'!N49/1000</f>
        <v>7.4928284135484127</v>
      </c>
      <c r="F126" s="94">
        <f>('Cash Contributions'!M$65+('Gifted Assets'!M$65-'Cash Rebates'!M$65))*'General Inputs'!O49/1000</f>
        <v>6.9169414127227231</v>
      </c>
      <c r="G126" s="95">
        <f>('Cash Contributions'!N$65+('Gifted Assets'!N$65-'Cash Rebates'!N$65))*'General Inputs'!P49/1000</f>
        <v>6.8073544717471153</v>
      </c>
    </row>
    <row r="127" spans="2:7">
      <c r="B127" s="93" t="s">
        <v>14</v>
      </c>
      <c r="C127" s="94">
        <f>('Cash Contributions'!J$65+('Gifted Assets'!J$65-'Cash Rebates'!J$65))*'General Inputs'!L50/1000</f>
        <v>23.101426479307783</v>
      </c>
      <c r="D127" s="94">
        <f>('Cash Contributions'!K$65+('Gifted Assets'!K$65-'Cash Rebates'!K$65))*'General Inputs'!M50/1000</f>
        <v>24.998522557887206</v>
      </c>
      <c r="E127" s="94">
        <f>('Cash Contributions'!L$65+('Gifted Assets'!L$65-'Cash Rebates'!L$65))*'General Inputs'!N50/1000</f>
        <v>20.495682779300232</v>
      </c>
      <c r="F127" s="94">
        <f>('Cash Contributions'!M$65+('Gifted Assets'!M$65-'Cash Rebates'!M$65))*'General Inputs'!O50/1000</f>
        <v>18.920416853778221</v>
      </c>
      <c r="G127" s="95">
        <f>('Cash Contributions'!N$65+('Gifted Assets'!N$65-'Cash Rebates'!N$65))*'General Inputs'!P50/1000</f>
        <v>18.620655661472167</v>
      </c>
    </row>
    <row r="128" spans="2:7">
      <c r="B128" s="93" t="s">
        <v>15</v>
      </c>
      <c r="C128" s="94"/>
      <c r="D128" s="94"/>
      <c r="E128" s="94"/>
      <c r="F128" s="94"/>
      <c r="G128" s="95"/>
    </row>
    <row r="129" spans="2:7">
      <c r="B129" s="93" t="s">
        <v>16</v>
      </c>
      <c r="C129" s="94"/>
      <c r="D129" s="94"/>
      <c r="E129" s="94"/>
      <c r="F129" s="94"/>
      <c r="G129" s="95"/>
    </row>
    <row r="130" spans="2:7">
      <c r="B130" s="93" t="s">
        <v>17</v>
      </c>
      <c r="C130" s="94"/>
      <c r="D130" s="94"/>
      <c r="E130" s="94"/>
      <c r="F130" s="94"/>
      <c r="G130" s="95"/>
    </row>
    <row r="131" spans="2:7">
      <c r="B131" s="93" t="s">
        <v>18</v>
      </c>
      <c r="C131" s="94"/>
      <c r="D131" s="94"/>
      <c r="E131" s="94"/>
      <c r="F131" s="94"/>
      <c r="G131" s="95"/>
    </row>
    <row r="132" spans="2:7">
      <c r="B132" s="93" t="s">
        <v>19</v>
      </c>
      <c r="C132" s="94"/>
      <c r="D132" s="94"/>
      <c r="E132" s="94"/>
      <c r="F132" s="94"/>
      <c r="G132" s="95"/>
    </row>
    <row r="133" spans="2:7">
      <c r="B133" s="98" t="s">
        <v>20</v>
      </c>
      <c r="C133" s="99"/>
      <c r="D133" s="99"/>
      <c r="E133" s="99"/>
      <c r="F133" s="99"/>
      <c r="G133" s="10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68"/>
  <sheetViews>
    <sheetView zoomScale="85" zoomScaleNormal="85" workbookViewId="0">
      <pane xSplit="3" ySplit="6" topLeftCell="D7" activePane="bottomRight" state="frozen"/>
      <selection activeCell="R40" sqref="R40"/>
      <selection pane="topRight" activeCell="R40" sqref="R40"/>
      <selection pane="bottomLeft" activeCell="R40" sqref="R40"/>
      <selection pane="bottomRight" activeCell="J39" sqref="J39:K39"/>
    </sheetView>
  </sheetViews>
  <sheetFormatPr defaultRowHeight="12.75"/>
  <cols>
    <col min="2" max="2" width="35.25" customWidth="1"/>
    <col min="3" max="3" width="33.25" customWidth="1"/>
    <col min="4" max="14" width="7.75" customWidth="1"/>
  </cols>
  <sheetData>
    <row r="1" spans="1:14" ht="18">
      <c r="A1" s="1" t="s">
        <v>152</v>
      </c>
      <c r="B1" s="110"/>
      <c r="C1" s="110"/>
      <c r="D1" s="110"/>
      <c r="E1" s="110"/>
      <c r="F1" s="110"/>
      <c r="G1" s="110"/>
      <c r="H1" s="110"/>
      <c r="I1" s="111"/>
      <c r="J1" s="111"/>
      <c r="K1" s="111"/>
      <c r="L1" s="111"/>
      <c r="M1" s="111"/>
      <c r="N1" s="111"/>
    </row>
    <row r="2" spans="1:14" ht="15.75">
      <c r="A2" s="112" t="s">
        <v>148</v>
      </c>
      <c r="B2" s="113"/>
      <c r="C2" s="113"/>
      <c r="D2" s="113"/>
      <c r="E2" s="113"/>
      <c r="F2" s="113"/>
      <c r="G2" s="113"/>
      <c r="H2" s="113"/>
      <c r="I2" s="114"/>
      <c r="J2" s="114"/>
      <c r="K2" s="114"/>
      <c r="L2" s="114"/>
      <c r="M2" s="114"/>
      <c r="N2" s="114"/>
    </row>
    <row r="3" spans="1:14">
      <c r="A3" s="115" t="s">
        <v>43</v>
      </c>
      <c r="I3" s="116"/>
      <c r="J3" s="116"/>
      <c r="K3" s="116"/>
      <c r="L3" s="116"/>
      <c r="M3" s="116"/>
      <c r="N3" s="116"/>
    </row>
    <row r="4" spans="1:14">
      <c r="I4" s="116"/>
      <c r="J4" s="116"/>
      <c r="K4" s="116"/>
      <c r="L4" s="116"/>
      <c r="M4" s="116"/>
      <c r="N4" s="116"/>
    </row>
    <row r="5" spans="1:14">
      <c r="A5" s="123" t="s">
        <v>44</v>
      </c>
      <c r="B5" s="124" t="s">
        <v>45</v>
      </c>
      <c r="C5" s="125" t="s">
        <v>109</v>
      </c>
      <c r="D5" s="126">
        <v>2010</v>
      </c>
      <c r="E5" s="126">
        <v>2011</v>
      </c>
      <c r="F5" s="126">
        <v>2012</v>
      </c>
      <c r="G5" s="126">
        <v>2013</v>
      </c>
      <c r="H5" s="126">
        <v>2014</v>
      </c>
      <c r="I5" s="126">
        <v>2015</v>
      </c>
      <c r="J5" s="126">
        <v>2016</v>
      </c>
      <c r="K5" s="126">
        <v>2017</v>
      </c>
      <c r="L5" s="126">
        <v>2018</v>
      </c>
      <c r="M5" s="126">
        <v>2019</v>
      </c>
      <c r="N5" s="126">
        <v>2020</v>
      </c>
    </row>
    <row r="6" spans="1:14">
      <c r="A6" s="123"/>
      <c r="B6" s="124"/>
      <c r="C6" s="125"/>
      <c r="D6" s="125"/>
      <c r="E6" s="125"/>
      <c r="F6" s="125"/>
      <c r="G6" s="125"/>
      <c r="H6" s="125"/>
      <c r="I6" s="126"/>
      <c r="J6" s="126"/>
      <c r="K6" s="126"/>
      <c r="L6" s="126"/>
      <c r="M6" s="126"/>
      <c r="N6" s="126"/>
    </row>
    <row r="7" spans="1:14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227"/>
      <c r="E7" s="227"/>
      <c r="F7" s="227"/>
      <c r="G7" s="227"/>
      <c r="H7" s="227"/>
      <c r="I7" s="188">
        <f>[12]Export!C45/1000</f>
        <v>0</v>
      </c>
      <c r="J7" s="188">
        <f>[12]Export!D45/1000</f>
        <v>0</v>
      </c>
      <c r="K7" s="188">
        <f>[12]Export!E45/1000</f>
        <v>0</v>
      </c>
      <c r="L7" s="188">
        <f>[12]Export!F45/1000</f>
        <v>0</v>
      </c>
      <c r="M7" s="188">
        <f>[12]Export!G45/1000</f>
        <v>0</v>
      </c>
      <c r="N7" s="188">
        <f>[12]Export!H45/1000</f>
        <v>0</v>
      </c>
    </row>
    <row r="8" spans="1:14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227"/>
      <c r="E8" s="227"/>
      <c r="F8" s="227"/>
      <c r="G8" s="227"/>
      <c r="H8" s="227"/>
      <c r="I8" s="188">
        <f>[12]Export!C46/1000</f>
        <v>0</v>
      </c>
      <c r="J8" s="188">
        <f>[12]Export!D46/1000</f>
        <v>0</v>
      </c>
      <c r="K8" s="188">
        <f>[12]Export!E46/1000</f>
        <v>0</v>
      </c>
      <c r="L8" s="188">
        <f>[12]Export!F46/1000</f>
        <v>0</v>
      </c>
      <c r="M8" s="188">
        <f>[12]Export!G46/1000</f>
        <v>0</v>
      </c>
      <c r="N8" s="188">
        <f>[12]Export!H46/1000</f>
        <v>0</v>
      </c>
    </row>
    <row r="9" spans="1:14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227"/>
      <c r="E9" s="227"/>
      <c r="F9" s="227"/>
      <c r="G9" s="227"/>
      <c r="H9" s="227"/>
      <c r="I9" s="188">
        <f>[12]Export!C47/1000</f>
        <v>0</v>
      </c>
      <c r="J9" s="188">
        <f>[12]Export!D47/1000</f>
        <v>0</v>
      </c>
      <c r="K9" s="188">
        <f>[12]Export!E47/1000</f>
        <v>0</v>
      </c>
      <c r="L9" s="188">
        <f>[12]Export!F47/1000</f>
        <v>0</v>
      </c>
      <c r="M9" s="188">
        <f>[12]Export!G47/1000</f>
        <v>0</v>
      </c>
      <c r="N9" s="188">
        <f>[12]Export!H47/1000</f>
        <v>0</v>
      </c>
    </row>
    <row r="10" spans="1:14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227"/>
      <c r="E10" s="227"/>
      <c r="F10" s="227"/>
      <c r="G10" s="227"/>
      <c r="H10" s="227"/>
      <c r="I10" s="188">
        <f>[12]Export!C48/1000</f>
        <v>0</v>
      </c>
      <c r="J10" s="188">
        <f>[12]Export!D48/1000</f>
        <v>0</v>
      </c>
      <c r="K10" s="188">
        <f>[12]Export!E48/1000</f>
        <v>0</v>
      </c>
      <c r="L10" s="188">
        <f>[12]Export!F48/1000</f>
        <v>0</v>
      </c>
      <c r="M10" s="188">
        <f>[12]Export!G48/1000</f>
        <v>0</v>
      </c>
      <c r="N10" s="188">
        <f>[12]Export!H48/1000</f>
        <v>0</v>
      </c>
    </row>
    <row r="11" spans="1:14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227"/>
      <c r="E11" s="227"/>
      <c r="F11" s="227"/>
      <c r="G11" s="227"/>
      <c r="H11" s="227"/>
      <c r="I11" s="188">
        <f>[12]Export!C49/1000</f>
        <v>0</v>
      </c>
      <c r="J11" s="188">
        <f>[12]Export!D49/1000</f>
        <v>0</v>
      </c>
      <c r="K11" s="188">
        <f>[12]Export!E49/1000</f>
        <v>0</v>
      </c>
      <c r="L11" s="188">
        <f>[12]Export!F49/1000</f>
        <v>0</v>
      </c>
      <c r="M11" s="188">
        <f>[12]Export!G49/1000</f>
        <v>0</v>
      </c>
      <c r="N11" s="188">
        <f>[12]Export!H49/1000</f>
        <v>0</v>
      </c>
    </row>
    <row r="12" spans="1:14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227"/>
      <c r="E12" s="227"/>
      <c r="F12" s="227"/>
      <c r="G12" s="227"/>
      <c r="H12" s="227"/>
      <c r="I12" s="188">
        <f>[12]Export!C50/1000</f>
        <v>0</v>
      </c>
      <c r="J12" s="188">
        <f>[12]Export!D50/1000</f>
        <v>0</v>
      </c>
      <c r="K12" s="188">
        <f>[12]Export!E50/1000</f>
        <v>0</v>
      </c>
      <c r="L12" s="188">
        <f>[12]Export!F50/1000</f>
        <v>0</v>
      </c>
      <c r="M12" s="188">
        <f>[12]Export!G50/1000</f>
        <v>0</v>
      </c>
      <c r="N12" s="188">
        <f>[12]Export!H50/1000</f>
        <v>0</v>
      </c>
    </row>
    <row r="13" spans="1:14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227"/>
      <c r="E13" s="227"/>
      <c r="F13" s="227"/>
      <c r="G13" s="227"/>
      <c r="H13" s="227"/>
      <c r="I13" s="188">
        <f>[12]Export!C51/1000</f>
        <v>0</v>
      </c>
      <c r="J13" s="188">
        <f>[12]Export!D51/1000</f>
        <v>0</v>
      </c>
      <c r="K13" s="188">
        <f>[12]Export!E51/1000</f>
        <v>0</v>
      </c>
      <c r="L13" s="188">
        <f>[12]Export!F51/1000</f>
        <v>0</v>
      </c>
      <c r="M13" s="188">
        <f>[12]Export!G51/1000</f>
        <v>0</v>
      </c>
      <c r="N13" s="188">
        <f>[12]Export!H51/1000</f>
        <v>0</v>
      </c>
    </row>
    <row r="14" spans="1:14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227"/>
      <c r="E14" s="227"/>
      <c r="F14" s="227"/>
      <c r="G14" s="227"/>
      <c r="H14" s="227"/>
      <c r="I14" s="188">
        <f>[12]Export!C52/1000</f>
        <v>0</v>
      </c>
      <c r="J14" s="188">
        <f>[12]Export!D52/1000</f>
        <v>0</v>
      </c>
      <c r="K14" s="188">
        <f>[12]Export!E52/1000</f>
        <v>0</v>
      </c>
      <c r="L14" s="188">
        <f>[12]Export!F52/1000</f>
        <v>0</v>
      </c>
      <c r="M14" s="188">
        <f>[12]Export!G52/1000</f>
        <v>0</v>
      </c>
      <c r="N14" s="188">
        <f>[12]Export!H52/1000</f>
        <v>0</v>
      </c>
    </row>
    <row r="15" spans="1:14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227"/>
      <c r="E15" s="227"/>
      <c r="F15" s="227"/>
      <c r="G15" s="227"/>
      <c r="H15" s="227"/>
      <c r="I15" s="188">
        <f>[12]Export!C53/1000</f>
        <v>0</v>
      </c>
      <c r="J15" s="188">
        <f>[12]Export!D53/1000</f>
        <v>0</v>
      </c>
      <c r="K15" s="188">
        <f>[12]Export!E53/1000</f>
        <v>0</v>
      </c>
      <c r="L15" s="188">
        <f>[12]Export!F53/1000</f>
        <v>0</v>
      </c>
      <c r="M15" s="188">
        <f>[12]Export!G53/1000</f>
        <v>0</v>
      </c>
      <c r="N15" s="188">
        <f>[12]Export!H53/1000</f>
        <v>0</v>
      </c>
    </row>
    <row r="16" spans="1:14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227"/>
      <c r="E16" s="227"/>
      <c r="F16" s="227"/>
      <c r="G16" s="227"/>
      <c r="H16" s="227"/>
      <c r="I16" s="188">
        <f>[12]Export!C54/1000</f>
        <v>0</v>
      </c>
      <c r="J16" s="188">
        <f>[12]Export!D54/1000</f>
        <v>0</v>
      </c>
      <c r="K16" s="188">
        <f>[12]Export!E54/1000</f>
        <v>0</v>
      </c>
      <c r="L16" s="188">
        <f>[12]Export!F54/1000</f>
        <v>0</v>
      </c>
      <c r="M16" s="188">
        <f>[12]Export!G54/1000</f>
        <v>0</v>
      </c>
      <c r="N16" s="188">
        <f>[12]Export!H54/1000</f>
        <v>0</v>
      </c>
    </row>
    <row r="17" spans="1:14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227"/>
      <c r="E17" s="227"/>
      <c r="F17" s="227"/>
      <c r="G17" s="227"/>
      <c r="H17" s="227"/>
      <c r="I17" s="188">
        <f>[12]Export!C55/1000</f>
        <v>0</v>
      </c>
      <c r="J17" s="188">
        <f>[12]Export!D55/1000</f>
        <v>0</v>
      </c>
      <c r="K17" s="188">
        <f>[12]Export!E55/1000</f>
        <v>0</v>
      </c>
      <c r="L17" s="188">
        <f>[12]Export!F55/1000</f>
        <v>0</v>
      </c>
      <c r="M17" s="188">
        <f>[12]Export!G55/1000</f>
        <v>0</v>
      </c>
      <c r="N17" s="188">
        <f>[12]Export!H55/1000</f>
        <v>0</v>
      </c>
    </row>
    <row r="18" spans="1:14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227"/>
      <c r="E18" s="227"/>
      <c r="F18" s="227"/>
      <c r="G18" s="227"/>
      <c r="H18" s="227"/>
      <c r="I18" s="188">
        <f>[12]Export!C56/1000</f>
        <v>0</v>
      </c>
      <c r="J18" s="188">
        <f>[12]Export!D56/1000</f>
        <v>0</v>
      </c>
      <c r="K18" s="188">
        <f>[12]Export!E56/1000</f>
        <v>0</v>
      </c>
      <c r="L18" s="188">
        <f>[12]Export!F56/1000</f>
        <v>0</v>
      </c>
      <c r="M18" s="188">
        <f>[12]Export!G56/1000</f>
        <v>0</v>
      </c>
      <c r="N18" s="188">
        <f>[12]Export!H56/1000</f>
        <v>0</v>
      </c>
    </row>
    <row r="19" spans="1:14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227"/>
      <c r="E19" s="227"/>
      <c r="F19" s="227"/>
      <c r="G19" s="227"/>
      <c r="H19" s="227"/>
      <c r="I19" s="188">
        <f>[12]Export!C57/1000</f>
        <v>0</v>
      </c>
      <c r="J19" s="188">
        <f>[12]Export!D57/1000</f>
        <v>0</v>
      </c>
      <c r="K19" s="188">
        <f>[12]Export!E57/1000</f>
        <v>0</v>
      </c>
      <c r="L19" s="188">
        <f>[12]Export!F57/1000</f>
        <v>0</v>
      </c>
      <c r="M19" s="188">
        <f>[12]Export!G57/1000</f>
        <v>0</v>
      </c>
      <c r="N19" s="188">
        <f>[12]Export!H57/1000</f>
        <v>0</v>
      </c>
    </row>
    <row r="20" spans="1:14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227"/>
      <c r="E20" s="227"/>
      <c r="F20" s="227"/>
      <c r="G20" s="227"/>
      <c r="H20" s="227"/>
      <c r="I20" s="188">
        <f>[12]Export!C58/1000</f>
        <v>0</v>
      </c>
      <c r="J20" s="188">
        <f>[12]Export!D58/1000</f>
        <v>0</v>
      </c>
      <c r="K20" s="188">
        <f>[12]Export!E58/1000</f>
        <v>0</v>
      </c>
      <c r="L20" s="188">
        <f>[12]Export!F58/1000</f>
        <v>0</v>
      </c>
      <c r="M20" s="188">
        <f>[12]Export!G58/1000</f>
        <v>0</v>
      </c>
      <c r="N20" s="188">
        <f>[12]Export!H58/1000</f>
        <v>0</v>
      </c>
    </row>
    <row r="21" spans="1:14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227"/>
      <c r="E21" s="227"/>
      <c r="F21" s="227"/>
      <c r="G21" s="227"/>
      <c r="H21" s="227"/>
      <c r="I21" s="188">
        <f>[12]Export!C59/1000</f>
        <v>0</v>
      </c>
      <c r="J21" s="188">
        <f>[12]Export!D59/1000</f>
        <v>0</v>
      </c>
      <c r="K21" s="188">
        <f>[12]Export!E59/1000</f>
        <v>0</v>
      </c>
      <c r="L21" s="188">
        <f>[12]Export!F59/1000</f>
        <v>0</v>
      </c>
      <c r="M21" s="188">
        <f>[12]Export!G59/1000</f>
        <v>0</v>
      </c>
      <c r="N21" s="188">
        <f>[12]Export!H59/1000</f>
        <v>0</v>
      </c>
    </row>
    <row r="22" spans="1:14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</row>
    <row r="23" spans="1:14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</row>
    <row r="24" spans="1:14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</row>
    <row r="25" spans="1:14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</row>
    <row r="26" spans="1:14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</row>
    <row r="27" spans="1:14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</row>
    <row r="28" spans="1:14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</row>
    <row r="29" spans="1:14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</row>
    <row r="30" spans="1:14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</row>
    <row r="31" spans="1:14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</row>
    <row r="32" spans="1:14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</row>
    <row r="33" spans="1:14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</row>
    <row r="34" spans="1:14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</row>
    <row r="35" spans="1:14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</row>
    <row r="36" spans="1:14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</row>
    <row r="37" spans="1:14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</row>
    <row r="38" spans="1:14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</row>
    <row r="39" spans="1:14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</row>
    <row r="40" spans="1:14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</row>
    <row r="41" spans="1:14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</row>
    <row r="42" spans="1:14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</row>
    <row r="43" spans="1:14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</row>
    <row r="44" spans="1:14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</row>
    <row r="45" spans="1:14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</row>
    <row r="46" spans="1:14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</row>
    <row r="47" spans="1:14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</row>
    <row r="48" spans="1:14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</row>
    <row r="49" spans="1:14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</row>
    <row r="50" spans="1:14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</row>
    <row r="51" spans="1:14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</row>
    <row r="52" spans="1:14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</row>
    <row r="53" spans="1:14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</row>
    <row r="54" spans="1:14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</row>
    <row r="55" spans="1:14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</row>
    <row r="56" spans="1:14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</row>
    <row r="57" spans="1:14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</row>
    <row r="58" spans="1:14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</row>
    <row r="59" spans="1:14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</row>
    <row r="60" spans="1:14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</row>
    <row r="61" spans="1:14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</row>
    <row r="62" spans="1:14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</row>
    <row r="63" spans="1:14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</row>
    <row r="64" spans="1:14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</row>
    <row r="65" spans="1:26">
      <c r="A65" s="128"/>
      <c r="B65" s="146" t="s">
        <v>146</v>
      </c>
      <c r="C65" s="147"/>
      <c r="D65" s="171">
        <f>SUM(D7:D64)</f>
        <v>0</v>
      </c>
      <c r="E65" s="171">
        <f>SUM(E7:E64)</f>
        <v>0</v>
      </c>
      <c r="F65" s="171">
        <f>SUM(F7:F64)</f>
        <v>0</v>
      </c>
      <c r="G65" s="171">
        <f>SUM(G7:G64)</f>
        <v>0</v>
      </c>
      <c r="H65" s="171">
        <f>SUM(H7:H64)</f>
        <v>0</v>
      </c>
      <c r="I65" s="171">
        <f t="shared" ref="I65:N65" si="0">SUM(I7:I64)</f>
        <v>0</v>
      </c>
      <c r="J65" s="171">
        <f t="shared" si="0"/>
        <v>0</v>
      </c>
      <c r="K65" s="171">
        <f t="shared" si="0"/>
        <v>0</v>
      </c>
      <c r="L65" s="171">
        <f t="shared" si="0"/>
        <v>0</v>
      </c>
      <c r="M65" s="171">
        <f t="shared" si="0"/>
        <v>0</v>
      </c>
      <c r="N65" s="171">
        <f t="shared" si="0"/>
        <v>0</v>
      </c>
    </row>
    <row r="68" spans="1:26"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68"/>
  <sheetViews>
    <sheetView zoomScale="85" zoomScaleNormal="85" workbookViewId="0">
      <pane xSplit="3" ySplit="6" topLeftCell="D7" activePane="bottomRight" state="frozen"/>
      <selection activeCell="R40" sqref="R40"/>
      <selection pane="topRight" activeCell="R40" sqref="R40"/>
      <selection pane="bottomLeft" activeCell="R40" sqref="R40"/>
      <selection pane="bottomRight" activeCell="Q23" sqref="Q23"/>
    </sheetView>
  </sheetViews>
  <sheetFormatPr defaultRowHeight="12.75"/>
  <cols>
    <col min="2" max="2" width="35.25" customWidth="1"/>
    <col min="3" max="3" width="33.25" customWidth="1"/>
    <col min="4" max="14" width="7.75" customWidth="1"/>
  </cols>
  <sheetData>
    <row r="1" spans="1:16" ht="18">
      <c r="A1" s="1" t="s">
        <v>152</v>
      </c>
      <c r="B1" s="110"/>
      <c r="C1" s="110"/>
      <c r="D1" s="110"/>
      <c r="E1" s="110"/>
      <c r="F1" s="110"/>
      <c r="G1" s="110"/>
      <c r="H1" s="110"/>
      <c r="I1" s="111"/>
      <c r="J1" s="111"/>
      <c r="K1" s="111"/>
      <c r="L1" s="111"/>
      <c r="M1" s="111"/>
      <c r="N1" s="111"/>
    </row>
    <row r="2" spans="1:16" ht="15.75">
      <c r="A2" s="112" t="s">
        <v>149</v>
      </c>
      <c r="B2" s="113"/>
      <c r="C2" s="113"/>
      <c r="D2" s="113"/>
      <c r="E2" s="113"/>
      <c r="F2" s="113"/>
      <c r="G2" s="113"/>
      <c r="H2" s="113"/>
      <c r="I2" s="114"/>
      <c r="J2" s="114"/>
      <c r="K2" s="114"/>
      <c r="L2" s="114"/>
      <c r="M2" s="114"/>
      <c r="N2" s="114"/>
    </row>
    <row r="3" spans="1:16">
      <c r="A3" s="115" t="s">
        <v>43</v>
      </c>
      <c r="I3" s="116"/>
      <c r="J3" s="116"/>
      <c r="K3" s="116"/>
      <c r="L3" s="116"/>
      <c r="M3" s="116"/>
      <c r="N3" s="116"/>
    </row>
    <row r="4" spans="1:16">
      <c r="D4" s="258" t="s">
        <v>150</v>
      </c>
      <c r="E4" s="258"/>
      <c r="F4" s="258"/>
      <c r="G4" s="258"/>
      <c r="H4" s="259"/>
      <c r="I4" s="260" t="s">
        <v>151</v>
      </c>
      <c r="J4" s="260"/>
      <c r="K4" s="260"/>
      <c r="L4" s="260"/>
      <c r="M4" s="260"/>
      <c r="N4" s="260"/>
    </row>
    <row r="5" spans="1:16">
      <c r="A5" s="123" t="s">
        <v>44</v>
      </c>
      <c r="B5" s="124" t="s">
        <v>45</v>
      </c>
      <c r="C5" s="125" t="s">
        <v>109</v>
      </c>
      <c r="D5" s="126">
        <v>2010</v>
      </c>
      <c r="E5" s="126">
        <v>2011</v>
      </c>
      <c r="F5" s="126">
        <v>2012</v>
      </c>
      <c r="G5" s="126">
        <v>2013</v>
      </c>
      <c r="H5" s="228">
        <v>2014</v>
      </c>
      <c r="I5" s="126">
        <v>2015</v>
      </c>
      <c r="J5" s="126">
        <v>2016</v>
      </c>
      <c r="K5" s="126">
        <v>2017</v>
      </c>
      <c r="L5" s="126">
        <v>2018</v>
      </c>
      <c r="M5" s="126">
        <v>2019</v>
      </c>
      <c r="N5" s="126">
        <v>2020</v>
      </c>
    </row>
    <row r="6" spans="1:16">
      <c r="A6" s="123"/>
      <c r="B6" s="124"/>
      <c r="C6" s="125"/>
      <c r="D6" s="125"/>
      <c r="E6" s="125"/>
      <c r="F6" s="125"/>
      <c r="G6" s="125"/>
      <c r="H6" s="229"/>
      <c r="I6" s="126"/>
      <c r="J6" s="126"/>
      <c r="K6" s="126"/>
      <c r="L6" s="126"/>
      <c r="M6" s="126"/>
      <c r="N6" s="126"/>
    </row>
    <row r="7" spans="1:16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186">
        <v>68.189113843273148</v>
      </c>
      <c r="E7" s="186">
        <v>47.099608465136583</v>
      </c>
      <c r="F7" s="186">
        <v>77.971592731915536</v>
      </c>
      <c r="G7" s="186">
        <v>71.763315843265673</v>
      </c>
      <c r="H7" s="186">
        <v>148.68337636075316</v>
      </c>
      <c r="I7" s="188">
        <f>[12]Export!C64/1000</f>
        <v>279.5824808486571</v>
      </c>
      <c r="J7" s="188">
        <f>[12]Export!D64/1000</f>
        <v>605.15066435179301</v>
      </c>
      <c r="K7" s="188">
        <f>[12]Export!E64/1000</f>
        <v>504.89316855804265</v>
      </c>
      <c r="L7" s="188">
        <f>[12]Export!F64/1000</f>
        <v>492.94569825803563</v>
      </c>
      <c r="M7" s="188">
        <f>[12]Export!G64/1000</f>
        <v>496.77583603803998</v>
      </c>
      <c r="N7" s="188">
        <f>[12]Export!H64/1000</f>
        <v>509.6636182261999</v>
      </c>
      <c r="P7" s="188"/>
    </row>
    <row r="8" spans="1:16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186">
        <v>10.263395303924058</v>
      </c>
      <c r="E8" s="186">
        <v>0</v>
      </c>
      <c r="F8" s="186">
        <v>0</v>
      </c>
      <c r="G8" s="186">
        <v>0</v>
      </c>
      <c r="H8" s="186">
        <v>0</v>
      </c>
      <c r="I8" s="188">
        <f>[12]Export!C65/1000</f>
        <v>0</v>
      </c>
      <c r="J8" s="188">
        <f>[12]Export!D65/1000</f>
        <v>0</v>
      </c>
      <c r="K8" s="188">
        <f>[12]Export!E65/1000</f>
        <v>0</v>
      </c>
      <c r="L8" s="188">
        <f>[12]Export!F65/1000</f>
        <v>0</v>
      </c>
      <c r="M8" s="188">
        <f>[12]Export!G65/1000</f>
        <v>0</v>
      </c>
      <c r="N8" s="188">
        <f>[12]Export!H65/1000</f>
        <v>0</v>
      </c>
      <c r="P8" s="188"/>
    </row>
    <row r="9" spans="1:16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186">
        <v>1073.4548148729587</v>
      </c>
      <c r="E9" s="186">
        <v>128.46993117672227</v>
      </c>
      <c r="F9" s="186">
        <v>58.233654852978241</v>
      </c>
      <c r="G9" s="186">
        <v>309.39199741428615</v>
      </c>
      <c r="H9" s="186">
        <v>4.5959815551804741</v>
      </c>
      <c r="I9" s="188">
        <f>[12]Export!C66/1000</f>
        <v>0</v>
      </c>
      <c r="J9" s="188">
        <f>[12]Export!D66/1000</f>
        <v>0</v>
      </c>
      <c r="K9" s="188">
        <f>[12]Export!E66/1000</f>
        <v>0</v>
      </c>
      <c r="L9" s="188">
        <f>[12]Export!F66/1000</f>
        <v>0</v>
      </c>
      <c r="M9" s="188">
        <f>[12]Export!G66/1000</f>
        <v>0</v>
      </c>
      <c r="N9" s="188">
        <f>[12]Export!H66/1000</f>
        <v>0</v>
      </c>
      <c r="P9" s="188"/>
    </row>
    <row r="10" spans="1:16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186">
        <v>401.16280274892176</v>
      </c>
      <c r="E10" s="186">
        <v>991.98576547198581</v>
      </c>
      <c r="F10" s="186">
        <v>550.98629284118988</v>
      </c>
      <c r="G10" s="186">
        <v>1077.7199355487373</v>
      </c>
      <c r="H10" s="186">
        <v>1629.1654302980112</v>
      </c>
      <c r="I10" s="188">
        <f>[12]Export!C67/1000</f>
        <v>799.01642809011253</v>
      </c>
      <c r="J10" s="188">
        <f>[12]Export!D67/1000</f>
        <v>1123.2001168633296</v>
      </c>
      <c r="K10" s="188">
        <f>[12]Export!E67/1000</f>
        <v>933.29742066946403</v>
      </c>
      <c r="L10" s="188">
        <f>[12]Export!F67/1000</f>
        <v>936.16428731807969</v>
      </c>
      <c r="M10" s="188">
        <f>[12]Export!G67/1000</f>
        <v>944.63158089287833</v>
      </c>
      <c r="N10" s="188">
        <f>[12]Export!H67/1000</f>
        <v>968.35444111944639</v>
      </c>
      <c r="P10" s="188"/>
    </row>
    <row r="11" spans="1:16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186">
        <v>651.87605703526356</v>
      </c>
      <c r="E11" s="186">
        <v>1717.8198081832365</v>
      </c>
      <c r="F11" s="186">
        <v>1428.592866121927</v>
      </c>
      <c r="G11" s="186">
        <v>2069.6716039448006</v>
      </c>
      <c r="H11" s="186">
        <v>3379.5407638290335</v>
      </c>
      <c r="I11" s="188">
        <f>[12]Export!C68/1000</f>
        <v>3944.2753004709211</v>
      </c>
      <c r="J11" s="188">
        <f>[12]Export!D68/1000</f>
        <v>5835.6669141695402</v>
      </c>
      <c r="K11" s="188">
        <f>[12]Export!E68/1000</f>
        <v>4769.3104357945294</v>
      </c>
      <c r="L11" s="188">
        <f>[12]Export!F68/1000</f>
        <v>4931.5137814907184</v>
      </c>
      <c r="M11" s="188">
        <f>[12]Export!G68/1000</f>
        <v>5003.8611228178197</v>
      </c>
      <c r="N11" s="188">
        <f>[12]Export!H68/1000</f>
        <v>5122.9873711097098</v>
      </c>
      <c r="P11" s="188"/>
    </row>
    <row r="12" spans="1:16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186">
        <v>0</v>
      </c>
      <c r="E12" s="186">
        <v>221.194054126411</v>
      </c>
      <c r="F12" s="186">
        <v>413.61154736952221</v>
      </c>
      <c r="G12" s="186">
        <v>300.90663702876071</v>
      </c>
      <c r="H12" s="186">
        <v>37.336758775039151</v>
      </c>
      <c r="I12" s="188">
        <f>[12]Export!C69/1000</f>
        <v>507.51350812447544</v>
      </c>
      <c r="J12" s="188">
        <f>[12]Export!D69/1000</f>
        <v>5865.5873876051328</v>
      </c>
      <c r="K12" s="188">
        <f>[12]Export!E69/1000</f>
        <v>4495.0002144535156</v>
      </c>
      <c r="L12" s="188">
        <f>[12]Export!F69/1000</f>
        <v>1091.0536670487968</v>
      </c>
      <c r="M12" s="188">
        <f>[12]Export!G69/1000</f>
        <v>2202.7523664278265</v>
      </c>
      <c r="N12" s="188">
        <f>[12]Export!H69/1000</f>
        <v>1439.4382658874019</v>
      </c>
      <c r="P12" s="188"/>
    </row>
    <row r="13" spans="1:16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186">
        <v>6403.7458932481904</v>
      </c>
      <c r="E13" s="186">
        <v>2620.1064827811783</v>
      </c>
      <c r="F13" s="186">
        <v>49.812283654485491</v>
      </c>
      <c r="G13" s="186">
        <v>-47.294061881949844</v>
      </c>
      <c r="H13" s="186">
        <v>-34.601280807463397</v>
      </c>
      <c r="I13" s="188">
        <f>[12]Export!C70/1000</f>
        <v>0</v>
      </c>
      <c r="J13" s="188">
        <f>[12]Export!D70/1000</f>
        <v>0</v>
      </c>
      <c r="K13" s="188">
        <f>[12]Export!E70/1000</f>
        <v>0</v>
      </c>
      <c r="L13" s="188">
        <f>[12]Export!F70/1000</f>
        <v>0</v>
      </c>
      <c r="M13" s="188">
        <f>[12]Export!G70/1000</f>
        <v>0</v>
      </c>
      <c r="N13" s="188">
        <f>[12]Export!H70/1000</f>
        <v>0</v>
      </c>
      <c r="P13" s="188"/>
    </row>
    <row r="14" spans="1:16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186">
        <v>195.7207736285242</v>
      </c>
      <c r="E14" s="186">
        <v>198.17238193076705</v>
      </c>
      <c r="F14" s="186">
        <v>170.85388309956824</v>
      </c>
      <c r="G14" s="186">
        <v>272.57155162389802</v>
      </c>
      <c r="H14" s="186">
        <v>209.99757760309546</v>
      </c>
      <c r="I14" s="188">
        <f>[12]Export!C71/1000</f>
        <v>787.36871699448989</v>
      </c>
      <c r="J14" s="188">
        <f>[12]Export!D71/1000</f>
        <v>1424.0946069744009</v>
      </c>
      <c r="K14" s="188">
        <f>[12]Export!E71/1000</f>
        <v>1137.4027109205565</v>
      </c>
      <c r="L14" s="188">
        <f>[12]Export!F71/1000</f>
        <v>1163.8578837773994</v>
      </c>
      <c r="M14" s="188">
        <f>[12]Export!G71/1000</f>
        <v>1190.9283850171887</v>
      </c>
      <c r="N14" s="188">
        <f>[12]Export!H71/1000</f>
        <v>1218.6285267376581</v>
      </c>
      <c r="P14" s="188"/>
    </row>
    <row r="15" spans="1:16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8">
        <f>[12]Export!C72/1000</f>
        <v>0</v>
      </c>
      <c r="J15" s="188">
        <f>[12]Export!D72/1000</f>
        <v>0</v>
      </c>
      <c r="K15" s="188">
        <f>[12]Export!E72/1000</f>
        <v>0</v>
      </c>
      <c r="L15" s="188">
        <f>[12]Export!F72/1000</f>
        <v>0</v>
      </c>
      <c r="M15" s="188">
        <f>[12]Export!G72/1000</f>
        <v>0</v>
      </c>
      <c r="N15" s="188">
        <f>[12]Export!H72/1000</f>
        <v>0</v>
      </c>
      <c r="P15" s="188"/>
    </row>
    <row r="16" spans="1:16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186">
        <v>6302.0074343261495</v>
      </c>
      <c r="E16" s="186">
        <v>5673.944666461518</v>
      </c>
      <c r="F16" s="186">
        <v>6685.9126322659795</v>
      </c>
      <c r="G16" s="186">
        <v>3916.5637683881591</v>
      </c>
      <c r="H16" s="186">
        <v>4369.5467624829216</v>
      </c>
      <c r="I16" s="188">
        <f>[12]Export!C73/1000</f>
        <v>2265.3319978956292</v>
      </c>
      <c r="J16" s="188">
        <f>[12]Export!D73/1000</f>
        <v>5126.1888938791044</v>
      </c>
      <c r="K16" s="188">
        <f>[12]Export!E73/1000</f>
        <v>4194.6815700874695</v>
      </c>
      <c r="L16" s="188">
        <f>[12]Export!F73/1000</f>
        <v>4368.957306230338</v>
      </c>
      <c r="M16" s="188">
        <f>[12]Export!G73/1000</f>
        <v>4430.6570072814357</v>
      </c>
      <c r="N16" s="188">
        <f>[12]Export!H73/1000</f>
        <v>4535.5699248365081</v>
      </c>
      <c r="P16" s="188"/>
    </row>
    <row r="17" spans="1:16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8">
        <f>[12]Export!C74/1000</f>
        <v>0</v>
      </c>
      <c r="J17" s="188">
        <f>[12]Export!D74/1000</f>
        <v>0</v>
      </c>
      <c r="K17" s="188">
        <f>[12]Export!E74/1000</f>
        <v>0</v>
      </c>
      <c r="L17" s="188">
        <f>[12]Export!F74/1000</f>
        <v>0</v>
      </c>
      <c r="M17" s="188">
        <f>[12]Export!G74/1000</f>
        <v>0</v>
      </c>
      <c r="N17" s="188">
        <f>[12]Export!H74/1000</f>
        <v>0</v>
      </c>
      <c r="P17" s="188"/>
    </row>
    <row r="18" spans="1:16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186">
        <v>2.3778381060432081</v>
      </c>
      <c r="E18" s="186">
        <v>-106.93243168956965</v>
      </c>
      <c r="F18" s="186">
        <v>6.3115073072158632</v>
      </c>
      <c r="G18" s="186">
        <v>0.51051669677067957</v>
      </c>
      <c r="H18" s="186">
        <v>24.757484245597794</v>
      </c>
      <c r="I18" s="188">
        <f>[12]Export!C75/1000</f>
        <v>0</v>
      </c>
      <c r="J18" s="188">
        <f>[12]Export!D75/1000</f>
        <v>0</v>
      </c>
      <c r="K18" s="188">
        <f>[12]Export!E75/1000</f>
        <v>0</v>
      </c>
      <c r="L18" s="188">
        <f>[12]Export!F75/1000</f>
        <v>0</v>
      </c>
      <c r="M18" s="188">
        <f>[12]Export!G75/1000</f>
        <v>0</v>
      </c>
      <c r="N18" s="188">
        <f>[12]Export!H75/1000</f>
        <v>0</v>
      </c>
      <c r="P18" s="188"/>
    </row>
    <row r="19" spans="1:16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186">
        <v>7985.4990828640293</v>
      </c>
      <c r="E19" s="186">
        <v>8417.4642321063475</v>
      </c>
      <c r="F19" s="186">
        <v>8365.1894632372805</v>
      </c>
      <c r="G19" s="186">
        <v>11063.522777206905</v>
      </c>
      <c r="H19" s="186">
        <v>8380.1524528290447</v>
      </c>
      <c r="I19" s="188">
        <f>[12]Export!C76/1000</f>
        <v>12081.991137679999</v>
      </c>
      <c r="J19" s="188">
        <f>[12]Export!D76/1000</f>
        <v>8701.9911376799992</v>
      </c>
      <c r="K19" s="188">
        <f>[12]Export!E76/1000</f>
        <v>15461.991137680001</v>
      </c>
      <c r="L19" s="188">
        <f>[12]Export!F76/1000</f>
        <v>12081.991137679999</v>
      </c>
      <c r="M19" s="188">
        <f>[12]Export!G76/1000</f>
        <v>8701.9911376799992</v>
      </c>
      <c r="N19" s="188">
        <f>[12]Export!H76/1000</f>
        <v>8701.9911376799992</v>
      </c>
      <c r="P19" s="188"/>
    </row>
    <row r="20" spans="1:16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186">
        <v>50.760658243079064</v>
      </c>
      <c r="E20" s="186">
        <v>887.74306470388171</v>
      </c>
      <c r="F20" s="186">
        <v>34.659139883766279</v>
      </c>
      <c r="G20" s="186">
        <v>207.86557735930111</v>
      </c>
      <c r="H20" s="186">
        <v>393.3914468954211</v>
      </c>
      <c r="I20" s="188">
        <f>[12]Export!C77/1000</f>
        <v>280.36936675391996</v>
      </c>
      <c r="J20" s="188">
        <f>[12]Export!D77/1000</f>
        <v>280.36936675391996</v>
      </c>
      <c r="K20" s="188">
        <f>[12]Export!E77/1000</f>
        <v>280.36936675391996</v>
      </c>
      <c r="L20" s="188">
        <f>[12]Export!F77/1000</f>
        <v>280.36936675391996</v>
      </c>
      <c r="M20" s="188">
        <f>[12]Export!G77/1000</f>
        <v>280.36936675391996</v>
      </c>
      <c r="N20" s="188">
        <f>[12]Export!H77/1000</f>
        <v>280.36936675391996</v>
      </c>
      <c r="P20" s="188"/>
    </row>
    <row r="21" spans="1:16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186">
        <v>779.79287542751126</v>
      </c>
      <c r="E21" s="186">
        <v>1756.0018991163724</v>
      </c>
      <c r="F21" s="186">
        <v>451.19618547758807</v>
      </c>
      <c r="G21" s="186">
        <v>994.75038547337499</v>
      </c>
      <c r="H21" s="186">
        <v>1063.7962223014329</v>
      </c>
      <c r="I21" s="188">
        <f>[12]Export!C78/1000</f>
        <v>1609.2052739298729</v>
      </c>
      <c r="J21" s="188">
        <f>[12]Export!D78/1000</f>
        <v>2584.6157099957536</v>
      </c>
      <c r="K21" s="188">
        <f>[12]Export!E78/1000</f>
        <v>2360.5567823929205</v>
      </c>
      <c r="L21" s="188">
        <f>[12]Export!F78/1000</f>
        <v>2641.6580642913523</v>
      </c>
      <c r="M21" s="188">
        <f>[12]Export!G78/1000</f>
        <v>2585.3914635918354</v>
      </c>
      <c r="N21" s="188">
        <f>[12]Export!H78/1000</f>
        <v>2651.0074808684399</v>
      </c>
      <c r="P21" s="188"/>
    </row>
    <row r="22" spans="1:16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186">
        <v>0</v>
      </c>
      <c r="E22" s="186">
        <v>0</v>
      </c>
      <c r="F22" s="186">
        <v>0</v>
      </c>
      <c r="G22" s="186">
        <v>0</v>
      </c>
      <c r="H22" s="186">
        <v>0</v>
      </c>
      <c r="I22" s="227"/>
      <c r="J22" s="227"/>
      <c r="K22" s="227"/>
      <c r="L22" s="227"/>
      <c r="M22" s="227"/>
      <c r="N22" s="227"/>
    </row>
    <row r="23" spans="1:16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186">
        <v>0</v>
      </c>
      <c r="E23" s="186">
        <v>0</v>
      </c>
      <c r="F23" s="186">
        <v>0</v>
      </c>
      <c r="G23" s="186">
        <v>0</v>
      </c>
      <c r="H23" s="186">
        <v>0</v>
      </c>
      <c r="I23" s="227"/>
      <c r="J23" s="227"/>
      <c r="K23" s="227"/>
      <c r="L23" s="227"/>
      <c r="M23" s="227"/>
      <c r="N23" s="227"/>
    </row>
    <row r="24" spans="1:16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186">
        <v>0</v>
      </c>
      <c r="E24" s="186">
        <v>0</v>
      </c>
      <c r="F24" s="186">
        <v>0</v>
      </c>
      <c r="G24" s="186">
        <v>0</v>
      </c>
      <c r="H24" s="186">
        <v>0</v>
      </c>
      <c r="I24" s="227"/>
      <c r="J24" s="227"/>
      <c r="K24" s="227"/>
      <c r="L24" s="227"/>
      <c r="M24" s="227"/>
      <c r="N24" s="227"/>
    </row>
    <row r="25" spans="1:16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186">
        <v>0</v>
      </c>
      <c r="E25" s="186">
        <v>0</v>
      </c>
      <c r="F25" s="186">
        <v>0</v>
      </c>
      <c r="G25" s="186">
        <v>0</v>
      </c>
      <c r="H25" s="186">
        <v>0</v>
      </c>
      <c r="I25" s="227"/>
      <c r="J25" s="227"/>
      <c r="K25" s="227"/>
      <c r="L25" s="227"/>
      <c r="M25" s="227"/>
      <c r="N25" s="227"/>
    </row>
    <row r="26" spans="1:16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186">
        <v>0</v>
      </c>
      <c r="E26" s="186">
        <v>0</v>
      </c>
      <c r="F26" s="186">
        <v>0</v>
      </c>
      <c r="G26" s="186">
        <v>0</v>
      </c>
      <c r="H26" s="186">
        <v>0</v>
      </c>
      <c r="I26" s="227"/>
      <c r="J26" s="227"/>
      <c r="K26" s="227"/>
      <c r="L26" s="227"/>
      <c r="M26" s="227"/>
      <c r="N26" s="227"/>
    </row>
    <row r="27" spans="1:16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227"/>
      <c r="J27" s="227"/>
      <c r="K27" s="227"/>
      <c r="L27" s="227"/>
      <c r="M27" s="227"/>
      <c r="N27" s="227"/>
    </row>
    <row r="28" spans="1:16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186">
        <v>0</v>
      </c>
      <c r="E28" s="186">
        <v>0</v>
      </c>
      <c r="F28" s="186">
        <v>0</v>
      </c>
      <c r="G28" s="186">
        <v>0</v>
      </c>
      <c r="H28" s="186">
        <v>0</v>
      </c>
      <c r="I28" s="227"/>
      <c r="J28" s="227"/>
      <c r="K28" s="227"/>
      <c r="L28" s="227"/>
      <c r="M28" s="227"/>
      <c r="N28" s="227"/>
    </row>
    <row r="29" spans="1:16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186">
        <v>0</v>
      </c>
      <c r="E29" s="186">
        <v>0</v>
      </c>
      <c r="F29" s="186">
        <v>0</v>
      </c>
      <c r="G29" s="186">
        <v>0</v>
      </c>
      <c r="H29" s="186">
        <v>0</v>
      </c>
      <c r="I29" s="227"/>
      <c r="J29" s="227"/>
      <c r="K29" s="227"/>
      <c r="L29" s="227"/>
      <c r="M29" s="227"/>
      <c r="N29" s="227"/>
    </row>
    <row r="30" spans="1:16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186">
        <v>0</v>
      </c>
      <c r="E30" s="186">
        <v>0</v>
      </c>
      <c r="F30" s="186">
        <v>0</v>
      </c>
      <c r="G30" s="186">
        <v>0</v>
      </c>
      <c r="H30" s="186">
        <v>0</v>
      </c>
      <c r="I30" s="227"/>
      <c r="J30" s="227"/>
      <c r="K30" s="227"/>
      <c r="L30" s="227"/>
      <c r="M30" s="227"/>
      <c r="N30" s="227"/>
    </row>
    <row r="31" spans="1:16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186">
        <v>0</v>
      </c>
      <c r="E31" s="186">
        <v>0</v>
      </c>
      <c r="F31" s="186">
        <v>0</v>
      </c>
      <c r="G31" s="186">
        <v>0</v>
      </c>
      <c r="H31" s="186">
        <v>0</v>
      </c>
      <c r="I31" s="227"/>
      <c r="J31" s="227"/>
      <c r="K31" s="227"/>
      <c r="L31" s="227"/>
      <c r="M31" s="227"/>
      <c r="N31" s="227"/>
    </row>
    <row r="32" spans="1:16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186">
        <v>0</v>
      </c>
      <c r="E32" s="186">
        <v>0</v>
      </c>
      <c r="F32" s="186">
        <v>0</v>
      </c>
      <c r="G32" s="186">
        <v>0</v>
      </c>
      <c r="H32" s="186">
        <v>0</v>
      </c>
      <c r="I32" s="227"/>
      <c r="J32" s="227"/>
      <c r="K32" s="227"/>
      <c r="L32" s="227"/>
      <c r="M32" s="227"/>
      <c r="N32" s="227"/>
    </row>
    <row r="33" spans="1:14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186">
        <v>0</v>
      </c>
      <c r="E33" s="186">
        <v>0</v>
      </c>
      <c r="F33" s="186">
        <v>0</v>
      </c>
      <c r="G33" s="186">
        <v>0</v>
      </c>
      <c r="H33" s="186">
        <v>0</v>
      </c>
      <c r="I33" s="227"/>
      <c r="J33" s="227"/>
      <c r="K33" s="227"/>
      <c r="L33" s="227"/>
      <c r="M33" s="227"/>
      <c r="N33" s="227"/>
    </row>
    <row r="34" spans="1:14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186">
        <v>0</v>
      </c>
      <c r="E34" s="186">
        <v>0</v>
      </c>
      <c r="F34" s="186">
        <v>0</v>
      </c>
      <c r="G34" s="186">
        <v>0</v>
      </c>
      <c r="H34" s="186">
        <v>0</v>
      </c>
      <c r="I34" s="227"/>
      <c r="J34" s="227"/>
      <c r="K34" s="227"/>
      <c r="L34" s="227"/>
      <c r="M34" s="227"/>
      <c r="N34" s="227"/>
    </row>
    <row r="35" spans="1:14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186">
        <v>0</v>
      </c>
      <c r="E35" s="186">
        <v>0</v>
      </c>
      <c r="F35" s="186">
        <v>0</v>
      </c>
      <c r="G35" s="186">
        <v>0</v>
      </c>
      <c r="H35" s="186">
        <v>0</v>
      </c>
      <c r="I35" s="227"/>
      <c r="J35" s="227"/>
      <c r="K35" s="227"/>
      <c r="L35" s="227"/>
      <c r="M35" s="227"/>
      <c r="N35" s="227"/>
    </row>
    <row r="36" spans="1:14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186">
        <v>0</v>
      </c>
      <c r="E36" s="186">
        <v>0</v>
      </c>
      <c r="F36" s="186">
        <v>0</v>
      </c>
      <c r="G36" s="186">
        <v>0</v>
      </c>
      <c r="H36" s="186">
        <v>0</v>
      </c>
      <c r="I36" s="227"/>
      <c r="J36" s="227"/>
      <c r="K36" s="227"/>
      <c r="L36" s="227"/>
      <c r="M36" s="227"/>
      <c r="N36" s="227"/>
    </row>
    <row r="37" spans="1:14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186">
        <v>0</v>
      </c>
      <c r="E37" s="186">
        <v>0</v>
      </c>
      <c r="F37" s="186">
        <v>0</v>
      </c>
      <c r="G37" s="186">
        <v>0</v>
      </c>
      <c r="H37" s="186">
        <v>0</v>
      </c>
      <c r="I37" s="227"/>
      <c r="J37" s="227"/>
      <c r="K37" s="227"/>
      <c r="L37" s="227"/>
      <c r="M37" s="227"/>
      <c r="N37" s="227"/>
    </row>
    <row r="38" spans="1:14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227"/>
      <c r="J38" s="227"/>
      <c r="K38" s="227"/>
      <c r="L38" s="227"/>
      <c r="M38" s="227"/>
      <c r="N38" s="227"/>
    </row>
    <row r="39" spans="1:14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186">
        <v>0</v>
      </c>
      <c r="E39" s="186">
        <v>0</v>
      </c>
      <c r="F39" s="186">
        <v>0</v>
      </c>
      <c r="G39" s="186">
        <v>0</v>
      </c>
      <c r="H39" s="186">
        <v>0</v>
      </c>
      <c r="I39" s="227"/>
      <c r="J39" s="227"/>
      <c r="K39" s="227"/>
      <c r="L39" s="227"/>
      <c r="M39" s="227"/>
      <c r="N39" s="227"/>
    </row>
    <row r="40" spans="1:14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186">
        <v>0</v>
      </c>
      <c r="E40" s="186">
        <v>0</v>
      </c>
      <c r="F40" s="186">
        <v>0</v>
      </c>
      <c r="G40" s="186">
        <v>0</v>
      </c>
      <c r="H40" s="186">
        <v>0</v>
      </c>
      <c r="I40" s="227"/>
      <c r="J40" s="227"/>
      <c r="K40" s="227"/>
      <c r="L40" s="227"/>
      <c r="M40" s="227"/>
      <c r="N40" s="227"/>
    </row>
    <row r="41" spans="1:14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186">
        <v>0</v>
      </c>
      <c r="E41" s="186">
        <v>0</v>
      </c>
      <c r="F41" s="186">
        <v>0</v>
      </c>
      <c r="G41" s="186">
        <v>0</v>
      </c>
      <c r="H41" s="186">
        <v>0</v>
      </c>
      <c r="I41" s="227"/>
      <c r="J41" s="227"/>
      <c r="K41" s="227"/>
      <c r="L41" s="227"/>
      <c r="M41" s="227"/>
      <c r="N41" s="227"/>
    </row>
    <row r="42" spans="1:14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186">
        <v>0</v>
      </c>
      <c r="E42" s="186">
        <v>0</v>
      </c>
      <c r="F42" s="186">
        <v>0</v>
      </c>
      <c r="G42" s="186">
        <v>0</v>
      </c>
      <c r="H42" s="186">
        <v>0</v>
      </c>
      <c r="I42" s="227"/>
      <c r="J42" s="227"/>
      <c r="K42" s="227"/>
      <c r="L42" s="227"/>
      <c r="M42" s="227"/>
      <c r="N42" s="227"/>
    </row>
    <row r="43" spans="1:14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186">
        <v>0</v>
      </c>
      <c r="E43" s="186">
        <v>0</v>
      </c>
      <c r="F43" s="186">
        <v>0</v>
      </c>
      <c r="G43" s="186">
        <v>0</v>
      </c>
      <c r="H43" s="186">
        <v>0</v>
      </c>
      <c r="I43" s="227"/>
      <c r="J43" s="227"/>
      <c r="K43" s="227"/>
      <c r="L43" s="227"/>
      <c r="M43" s="227"/>
      <c r="N43" s="227"/>
    </row>
    <row r="44" spans="1:14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186">
        <v>0</v>
      </c>
      <c r="E44" s="186">
        <v>0</v>
      </c>
      <c r="F44" s="186">
        <v>0</v>
      </c>
      <c r="G44" s="186">
        <v>0</v>
      </c>
      <c r="H44" s="186">
        <v>0</v>
      </c>
      <c r="I44" s="227"/>
      <c r="J44" s="227"/>
      <c r="K44" s="227"/>
      <c r="L44" s="227"/>
      <c r="M44" s="227"/>
      <c r="N44" s="227"/>
    </row>
    <row r="45" spans="1:14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186">
        <v>0</v>
      </c>
      <c r="E45" s="186">
        <v>0</v>
      </c>
      <c r="F45" s="186">
        <v>0</v>
      </c>
      <c r="G45" s="186">
        <v>0</v>
      </c>
      <c r="H45" s="186">
        <v>0</v>
      </c>
      <c r="I45" s="227"/>
      <c r="J45" s="227"/>
      <c r="K45" s="227"/>
      <c r="L45" s="227"/>
      <c r="M45" s="227"/>
      <c r="N45" s="227"/>
    </row>
    <row r="46" spans="1:14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186">
        <v>0</v>
      </c>
      <c r="E46" s="186">
        <v>0</v>
      </c>
      <c r="F46" s="186">
        <v>0</v>
      </c>
      <c r="G46" s="186">
        <v>0</v>
      </c>
      <c r="H46" s="186">
        <v>0</v>
      </c>
      <c r="I46" s="227"/>
      <c r="J46" s="227"/>
      <c r="K46" s="227"/>
      <c r="L46" s="227"/>
      <c r="M46" s="227"/>
      <c r="N46" s="227"/>
    </row>
    <row r="47" spans="1:14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186">
        <v>0</v>
      </c>
      <c r="E47" s="186">
        <v>0</v>
      </c>
      <c r="F47" s="186">
        <v>0</v>
      </c>
      <c r="G47" s="186">
        <v>0</v>
      </c>
      <c r="H47" s="186">
        <v>0</v>
      </c>
      <c r="I47" s="227"/>
      <c r="J47" s="227"/>
      <c r="K47" s="227"/>
      <c r="L47" s="227"/>
      <c r="M47" s="227"/>
      <c r="N47" s="227"/>
    </row>
    <row r="48" spans="1:14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186">
        <v>0</v>
      </c>
      <c r="E48" s="186">
        <v>0</v>
      </c>
      <c r="F48" s="186">
        <v>0</v>
      </c>
      <c r="G48" s="186">
        <v>0</v>
      </c>
      <c r="H48" s="186">
        <v>0</v>
      </c>
      <c r="I48" s="227"/>
      <c r="J48" s="227"/>
      <c r="K48" s="227"/>
      <c r="L48" s="227"/>
      <c r="M48" s="227"/>
      <c r="N48" s="227"/>
    </row>
    <row r="49" spans="1:14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186">
        <v>0</v>
      </c>
      <c r="E49" s="186">
        <v>0</v>
      </c>
      <c r="F49" s="186">
        <v>0</v>
      </c>
      <c r="G49" s="186">
        <v>0</v>
      </c>
      <c r="H49" s="186">
        <v>0</v>
      </c>
      <c r="I49" s="227"/>
      <c r="J49" s="227"/>
      <c r="K49" s="227"/>
      <c r="L49" s="227"/>
      <c r="M49" s="227"/>
      <c r="N49" s="227"/>
    </row>
    <row r="50" spans="1:14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186">
        <v>0</v>
      </c>
      <c r="E50" s="186">
        <v>0</v>
      </c>
      <c r="F50" s="186">
        <v>0</v>
      </c>
      <c r="G50" s="186">
        <v>0</v>
      </c>
      <c r="H50" s="186">
        <v>0</v>
      </c>
      <c r="I50" s="227"/>
      <c r="J50" s="227"/>
      <c r="K50" s="227"/>
      <c r="L50" s="227"/>
      <c r="M50" s="227"/>
      <c r="N50" s="227"/>
    </row>
    <row r="51" spans="1:14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186">
        <v>0</v>
      </c>
      <c r="E51" s="186">
        <v>0</v>
      </c>
      <c r="F51" s="186">
        <v>0</v>
      </c>
      <c r="G51" s="186">
        <v>0</v>
      </c>
      <c r="H51" s="186">
        <v>0</v>
      </c>
      <c r="I51" s="227"/>
      <c r="J51" s="227"/>
      <c r="K51" s="227"/>
      <c r="L51" s="227"/>
      <c r="M51" s="227"/>
      <c r="N51" s="227"/>
    </row>
    <row r="52" spans="1:14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186">
        <v>0</v>
      </c>
      <c r="E52" s="186">
        <v>0</v>
      </c>
      <c r="F52" s="186">
        <v>0</v>
      </c>
      <c r="G52" s="186">
        <v>0</v>
      </c>
      <c r="H52" s="186">
        <v>0</v>
      </c>
      <c r="I52" s="227"/>
      <c r="J52" s="227"/>
      <c r="K52" s="227"/>
      <c r="L52" s="227"/>
      <c r="M52" s="227"/>
      <c r="N52" s="227"/>
    </row>
    <row r="53" spans="1:14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186">
        <v>0</v>
      </c>
      <c r="E53" s="186">
        <v>0</v>
      </c>
      <c r="F53" s="186">
        <v>0</v>
      </c>
      <c r="G53" s="186">
        <v>0</v>
      </c>
      <c r="H53" s="186">
        <v>0</v>
      </c>
      <c r="I53" s="227"/>
      <c r="J53" s="227"/>
      <c r="K53" s="227"/>
      <c r="L53" s="227"/>
      <c r="M53" s="227"/>
      <c r="N53" s="227"/>
    </row>
    <row r="54" spans="1:14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186">
        <v>0</v>
      </c>
      <c r="E54" s="186">
        <v>0</v>
      </c>
      <c r="F54" s="186">
        <v>0</v>
      </c>
      <c r="G54" s="186">
        <v>0</v>
      </c>
      <c r="H54" s="186">
        <v>0</v>
      </c>
      <c r="I54" s="227"/>
      <c r="J54" s="227"/>
      <c r="K54" s="227"/>
      <c r="L54" s="227"/>
      <c r="M54" s="227"/>
      <c r="N54" s="227"/>
    </row>
    <row r="55" spans="1:14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186">
        <v>0</v>
      </c>
      <c r="E55" s="186">
        <v>0</v>
      </c>
      <c r="F55" s="186">
        <v>0</v>
      </c>
      <c r="G55" s="186">
        <v>0</v>
      </c>
      <c r="H55" s="186">
        <v>0</v>
      </c>
      <c r="I55" s="227"/>
      <c r="J55" s="227"/>
      <c r="K55" s="227"/>
      <c r="L55" s="227"/>
      <c r="M55" s="227"/>
      <c r="N55" s="227"/>
    </row>
    <row r="56" spans="1:14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186">
        <v>0</v>
      </c>
      <c r="E56" s="186">
        <v>0</v>
      </c>
      <c r="F56" s="186">
        <v>0</v>
      </c>
      <c r="G56" s="186">
        <v>0</v>
      </c>
      <c r="H56" s="186">
        <v>0</v>
      </c>
      <c r="I56" s="227"/>
      <c r="J56" s="227"/>
      <c r="K56" s="227"/>
      <c r="L56" s="227"/>
      <c r="M56" s="227"/>
      <c r="N56" s="227"/>
    </row>
    <row r="57" spans="1:14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186">
        <v>0</v>
      </c>
      <c r="E57" s="186">
        <v>0</v>
      </c>
      <c r="F57" s="186">
        <v>0</v>
      </c>
      <c r="G57" s="186">
        <v>0</v>
      </c>
      <c r="H57" s="186">
        <v>0</v>
      </c>
      <c r="I57" s="227"/>
      <c r="J57" s="227"/>
      <c r="K57" s="227"/>
      <c r="L57" s="227"/>
      <c r="M57" s="227"/>
      <c r="N57" s="227"/>
    </row>
    <row r="58" spans="1:14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227"/>
      <c r="J58" s="227"/>
      <c r="K58" s="227"/>
      <c r="L58" s="227"/>
      <c r="M58" s="227"/>
      <c r="N58" s="227"/>
    </row>
    <row r="59" spans="1:14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186">
        <v>0</v>
      </c>
      <c r="E59" s="186">
        <v>0</v>
      </c>
      <c r="F59" s="186">
        <v>0</v>
      </c>
      <c r="G59" s="186">
        <v>0</v>
      </c>
      <c r="H59" s="186">
        <v>0</v>
      </c>
      <c r="I59" s="227"/>
      <c r="J59" s="227"/>
      <c r="K59" s="227"/>
      <c r="L59" s="227"/>
      <c r="M59" s="227"/>
      <c r="N59" s="227"/>
    </row>
    <row r="60" spans="1:14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227"/>
      <c r="J60" s="227"/>
      <c r="K60" s="227"/>
      <c r="L60" s="227"/>
      <c r="M60" s="227"/>
      <c r="N60" s="227"/>
    </row>
    <row r="61" spans="1:14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186">
        <v>0</v>
      </c>
      <c r="E61" s="186">
        <v>0</v>
      </c>
      <c r="F61" s="186">
        <v>0</v>
      </c>
      <c r="G61" s="186">
        <v>0</v>
      </c>
      <c r="H61" s="186">
        <v>0</v>
      </c>
      <c r="I61" s="227"/>
      <c r="J61" s="227"/>
      <c r="K61" s="227"/>
      <c r="L61" s="227"/>
      <c r="M61" s="227"/>
      <c r="N61" s="227"/>
    </row>
    <row r="62" spans="1:14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186">
        <v>0</v>
      </c>
      <c r="E62" s="186">
        <v>0</v>
      </c>
      <c r="F62" s="186">
        <v>0</v>
      </c>
      <c r="G62" s="186">
        <v>0</v>
      </c>
      <c r="H62" s="186">
        <v>0</v>
      </c>
      <c r="I62" s="227"/>
      <c r="J62" s="227"/>
      <c r="K62" s="227"/>
      <c r="L62" s="227"/>
      <c r="M62" s="227"/>
      <c r="N62" s="227"/>
    </row>
    <row r="63" spans="1:14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186">
        <v>0</v>
      </c>
      <c r="E63" s="186">
        <v>0</v>
      </c>
      <c r="F63" s="186">
        <v>0</v>
      </c>
      <c r="G63" s="186">
        <v>0</v>
      </c>
      <c r="H63" s="186">
        <v>0</v>
      </c>
      <c r="I63" s="227"/>
      <c r="J63" s="227"/>
      <c r="K63" s="227"/>
      <c r="L63" s="227"/>
      <c r="M63" s="227"/>
      <c r="N63" s="227"/>
    </row>
    <row r="64" spans="1:14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186">
        <v>0</v>
      </c>
      <c r="E64" s="186">
        <v>0</v>
      </c>
      <c r="F64" s="186">
        <v>0</v>
      </c>
      <c r="G64" s="186">
        <v>0</v>
      </c>
      <c r="H64" s="186">
        <v>0</v>
      </c>
      <c r="I64" s="227"/>
      <c r="J64" s="227"/>
      <c r="K64" s="227"/>
      <c r="L64" s="227"/>
      <c r="M64" s="227"/>
      <c r="N64" s="227"/>
    </row>
    <row r="65" spans="1:26">
      <c r="A65" s="128"/>
      <c r="B65" s="146" t="s">
        <v>147</v>
      </c>
      <c r="C65" s="147"/>
      <c r="D65" s="171">
        <f>SUM(D7:D64)</f>
        <v>23924.850739647871</v>
      </c>
      <c r="E65" s="171">
        <f>SUM(E7:E64)</f>
        <v>22553.069462833984</v>
      </c>
      <c r="F65" s="171">
        <f>SUM(F7:F64)</f>
        <v>18293.331048843418</v>
      </c>
      <c r="G65" s="171">
        <f>SUM(G7:G64)</f>
        <v>20237.944004646313</v>
      </c>
      <c r="H65" s="171">
        <f>SUM(H7:H64)</f>
        <v>19606.362976368069</v>
      </c>
      <c r="I65" s="171">
        <f t="shared" ref="I65:N65" si="0">SUM(I7:I64)</f>
        <v>22554.654210788078</v>
      </c>
      <c r="J65" s="171">
        <f t="shared" si="0"/>
        <v>31546.864798272971</v>
      </c>
      <c r="K65" s="171">
        <f t="shared" si="0"/>
        <v>34137.502807310419</v>
      </c>
      <c r="L65" s="171">
        <f t="shared" si="0"/>
        <v>27988.511192848644</v>
      </c>
      <c r="M65" s="171">
        <f t="shared" si="0"/>
        <v>25837.358266500945</v>
      </c>
      <c r="N65" s="171">
        <f t="shared" si="0"/>
        <v>25428.010133219283</v>
      </c>
    </row>
    <row r="68" spans="1:26"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</row>
  </sheetData>
  <mergeCells count="2">
    <mergeCell ref="D4:H4"/>
    <mergeCell ref="I4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77"/>
  <sheetViews>
    <sheetView zoomScale="85" zoomScaleNormal="85" workbookViewId="0">
      <pane xSplit="3" ySplit="6" topLeftCell="I35" activePane="bottomRight" state="frozen"/>
      <selection activeCell="R40" sqref="R40"/>
      <selection pane="topRight" activeCell="R40" sqref="R40"/>
      <selection pane="bottomLeft" activeCell="R40" sqref="R40"/>
      <selection pane="bottomRight" activeCell="Z59" sqref="Z59"/>
    </sheetView>
  </sheetViews>
  <sheetFormatPr defaultRowHeight="12.75"/>
  <cols>
    <col min="2" max="2" width="35.25" customWidth="1"/>
    <col min="3" max="3" width="33.25" customWidth="1"/>
    <col min="4" max="36" width="7.75" style="150" customWidth="1"/>
  </cols>
  <sheetData>
    <row r="1" spans="1:36" ht="18">
      <c r="A1" s="1" t="s">
        <v>152</v>
      </c>
      <c r="B1" s="110"/>
      <c r="C1" s="1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</row>
    <row r="2" spans="1:36" ht="15.75">
      <c r="A2" s="112" t="s">
        <v>174</v>
      </c>
      <c r="B2" s="113"/>
      <c r="C2" s="113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6">
      <c r="A3" s="115" t="s">
        <v>43</v>
      </c>
      <c r="V3" s="154"/>
      <c r="W3" s="155"/>
      <c r="X3" s="155"/>
      <c r="Y3" s="197"/>
    </row>
    <row r="5" spans="1:36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  <c r="S5" s="151"/>
      <c r="T5" s="151">
        <v>2015</v>
      </c>
      <c r="U5" s="152"/>
      <c r="V5" s="151"/>
      <c r="W5" s="151">
        <v>2016</v>
      </c>
      <c r="X5" s="152"/>
      <c r="Y5" s="151"/>
      <c r="Z5" s="151">
        <v>2017</v>
      </c>
      <c r="AA5" s="152"/>
      <c r="AB5" s="151"/>
      <c r="AC5" s="151">
        <v>2018</v>
      </c>
      <c r="AD5" s="152"/>
      <c r="AE5" s="151"/>
      <c r="AF5" s="151">
        <v>2019</v>
      </c>
      <c r="AG5" s="152"/>
      <c r="AH5" s="151"/>
      <c r="AI5" s="151">
        <v>2020</v>
      </c>
      <c r="AJ5" s="152"/>
    </row>
    <row r="6" spans="1:36">
      <c r="A6" s="123"/>
      <c r="B6" s="124"/>
      <c r="C6" s="125"/>
      <c r="D6" s="124" t="s">
        <v>46</v>
      </c>
      <c r="E6" s="124" t="s">
        <v>47</v>
      </c>
      <c r="F6" s="153" t="s">
        <v>48</v>
      </c>
      <c r="G6" s="124" t="s">
        <v>46</v>
      </c>
      <c r="H6" s="124" t="s">
        <v>47</v>
      </c>
      <c r="I6" s="153" t="s">
        <v>48</v>
      </c>
      <c r="J6" s="124" t="s">
        <v>46</v>
      </c>
      <c r="K6" s="124" t="s">
        <v>47</v>
      </c>
      <c r="L6" s="153" t="s">
        <v>48</v>
      </c>
      <c r="M6" s="124" t="s">
        <v>46</v>
      </c>
      <c r="N6" s="124" t="s">
        <v>47</v>
      </c>
      <c r="O6" s="153" t="s">
        <v>48</v>
      </c>
      <c r="P6" s="124" t="s">
        <v>46</v>
      </c>
      <c r="Q6" s="124" t="s">
        <v>47</v>
      </c>
      <c r="R6" s="153" t="s">
        <v>48</v>
      </c>
      <c r="S6" s="124" t="s">
        <v>46</v>
      </c>
      <c r="T6" s="124" t="s">
        <v>47</v>
      </c>
      <c r="U6" s="153" t="s">
        <v>48</v>
      </c>
      <c r="V6" s="124" t="s">
        <v>46</v>
      </c>
      <c r="W6" s="124" t="s">
        <v>47</v>
      </c>
      <c r="X6" s="153" t="s">
        <v>48</v>
      </c>
      <c r="Y6" s="124" t="s">
        <v>46</v>
      </c>
      <c r="Z6" s="124" t="s">
        <v>47</v>
      </c>
      <c r="AA6" s="153" t="s">
        <v>48</v>
      </c>
      <c r="AB6" s="124" t="s">
        <v>46</v>
      </c>
      <c r="AC6" s="124" t="s">
        <v>47</v>
      </c>
      <c r="AD6" s="153" t="s">
        <v>48</v>
      </c>
      <c r="AE6" s="124" t="s">
        <v>46</v>
      </c>
      <c r="AF6" s="124" t="s">
        <v>47</v>
      </c>
      <c r="AG6" s="153" t="s">
        <v>48</v>
      </c>
      <c r="AH6" s="124" t="s">
        <v>46</v>
      </c>
      <c r="AI6" s="124" t="s">
        <v>47</v>
      </c>
      <c r="AJ6" s="153" t="s">
        <v>48</v>
      </c>
    </row>
    <row r="7" spans="1:36">
      <c r="A7" s="182">
        <f>'Base Capex Actual'!A7</f>
        <v>102</v>
      </c>
      <c r="B7" s="183" t="str">
        <f>'Base Capex Actual'!B7</f>
        <v>Rural Projects &lt; 50KVA</v>
      </c>
      <c r="C7" s="183" t="str">
        <f>'Base Capex Actual'!C7</f>
        <v>New Customer Connections</v>
      </c>
      <c r="D7" s="155">
        <f>'Base Capex Actual'!D7</f>
        <v>56.75598987414692</v>
      </c>
      <c r="E7" s="155">
        <f>'Base Capex Actual'!E7</f>
        <v>-0.53567000104607965</v>
      </c>
      <c r="F7" s="156">
        <f>'Base Capex Actual'!F7</f>
        <v>15.471963678395065</v>
      </c>
      <c r="G7" s="155">
        <f>'Base Capex Actual'!G7</f>
        <v>268.50282161380323</v>
      </c>
      <c r="H7" s="155">
        <f>'Base Capex Actual'!H7</f>
        <v>24.096185704437048</v>
      </c>
      <c r="I7" s="156">
        <f>'Base Capex Actual'!I7</f>
        <v>169.03194762496338</v>
      </c>
      <c r="J7" s="155">
        <f>'Base Capex Actual'!J7</f>
        <v>256.53833102234137</v>
      </c>
      <c r="K7" s="155">
        <f>'Base Capex Actual'!K7</f>
        <v>57.08656120554275</v>
      </c>
      <c r="L7" s="156">
        <f>'Base Capex Actual'!L7</f>
        <v>354.1424880176736</v>
      </c>
      <c r="M7" s="155">
        <f>'Base Capex Actual'!M7</f>
        <v>1129.6357985059381</v>
      </c>
      <c r="N7" s="155">
        <f>'Base Capex Actual'!N7</f>
        <v>102.73483704480829</v>
      </c>
      <c r="O7" s="156">
        <f>'Base Capex Actual'!O7</f>
        <v>-257.95759359845459</v>
      </c>
      <c r="P7" s="155">
        <f>'Base Capex Actual'!P7</f>
        <v>1124.8523509268557</v>
      </c>
      <c r="Q7" s="155">
        <f>'Base Capex Actual'!Q7</f>
        <v>223.49774060787803</v>
      </c>
      <c r="R7" s="156">
        <f>'Base Capex Actual'!R7</f>
        <v>-206.73830295796319</v>
      </c>
      <c r="S7" s="154">
        <f>'Base Capex Forecast'!$D7*'Base Capex Actual'!$T7</f>
        <v>3408.3764477551913</v>
      </c>
      <c r="T7" s="155">
        <f>'Base Capex Forecast'!$D7*'Base Capex Actual'!$U7</f>
        <v>499.58991101849784</v>
      </c>
      <c r="U7" s="156">
        <f>'Base Capex Forecast'!$D7*'Base Capex Actual'!$V7</f>
        <v>71.708859184265449</v>
      </c>
      <c r="V7" s="154">
        <f>'Base Capex Forecast'!$E7*'Base Capex Actual'!$T7</f>
        <v>3512.8208934019372</v>
      </c>
      <c r="W7" s="155">
        <f>'Base Capex Forecast'!$E7*'Base Capex Actual'!$U7</f>
        <v>514.89907422475119</v>
      </c>
      <c r="X7" s="156">
        <f>'Base Capex Forecast'!$E7*'Base Capex Actual'!$V7</f>
        <v>73.906266706663374</v>
      </c>
      <c r="Y7" s="154">
        <f>'Base Capex Forecast'!$F7*'Base Capex Actual'!$T7</f>
        <v>2930.8391710127075</v>
      </c>
      <c r="Z7" s="155">
        <f>'Base Capex Forecast'!$F7*'Base Capex Actual'!$U7</f>
        <v>429.59388527054358</v>
      </c>
      <c r="AA7" s="156">
        <f>'Base Capex Forecast'!$F7*'Base Capex Actual'!$V7</f>
        <v>61.661948621989453</v>
      </c>
      <c r="AB7" s="154">
        <f>'Base Capex Forecast'!$G7*'Base Capex Actual'!$T7</f>
        <v>2861.4856599525833</v>
      </c>
      <c r="AC7" s="155">
        <f>'Base Capex Forecast'!$G7*'Base Capex Actual'!$U7</f>
        <v>419.42824924105872</v>
      </c>
      <c r="AD7" s="156">
        <f>'Base Capex Forecast'!$G7*'Base Capex Actual'!$V7</f>
        <v>60.202819551366893</v>
      </c>
      <c r="AE7" s="154">
        <f>'Base Capex Forecast'!$H7*'Base Capex Actual'!$T7</f>
        <v>2883.7191115718078</v>
      </c>
      <c r="AF7" s="155">
        <f>'Base Capex Forecast'!$H7*'Base Capex Actual'!$U7</f>
        <v>422.68716394321791</v>
      </c>
      <c r="AG7" s="156">
        <f>'Base Capex Forecast'!$H7*'Base Capex Actual'!$V7</f>
        <v>60.670589316761564</v>
      </c>
      <c r="AH7" s="154">
        <f>'Base Capex Forecast'!$I7*'Base Capex Actual'!$T7</f>
        <v>2958.531010834407</v>
      </c>
      <c r="AI7" s="155">
        <f>'Base Capex Forecast'!$I7*'Base Capex Actual'!$U7</f>
        <v>433.65287464701726</v>
      </c>
      <c r="AJ7" s="156">
        <f>'Base Capex Forecast'!$I7*'Base Capex Actual'!$V7</f>
        <v>62.244557460175535</v>
      </c>
    </row>
    <row r="8" spans="1:36">
      <c r="A8" s="182">
        <f>'Base Capex Actual'!A8</f>
        <v>103</v>
      </c>
      <c r="B8" s="183" t="str">
        <f>'Base Capex Actual'!B8</f>
        <v>Urban Projects &lt; 50KVA</v>
      </c>
      <c r="C8" s="183" t="str">
        <f>'Base Capex Actual'!C8</f>
        <v>New Customer Connections</v>
      </c>
      <c r="D8" s="155">
        <f>'Base Capex Actual'!D8</f>
        <v>14.300613499050574</v>
      </c>
      <c r="E8" s="155">
        <f>'Base Capex Actual'!E8</f>
        <v>5.8658850643394205</v>
      </c>
      <c r="F8" s="156">
        <f>'Base Capex Actual'!F8</f>
        <v>36.947254109800511</v>
      </c>
      <c r="G8" s="155">
        <f>'Base Capex Actual'!G8</f>
        <v>0</v>
      </c>
      <c r="H8" s="155">
        <f>'Base Capex Actual'!H8</f>
        <v>0</v>
      </c>
      <c r="I8" s="156">
        <f>'Base Capex Actual'!I8</f>
        <v>0</v>
      </c>
      <c r="J8" s="155">
        <f>'Base Capex Actual'!J8</f>
        <v>0</v>
      </c>
      <c r="K8" s="155">
        <f>'Base Capex Actual'!K8</f>
        <v>0</v>
      </c>
      <c r="L8" s="156">
        <f>'Base Capex Actual'!L8</f>
        <v>0</v>
      </c>
      <c r="M8" s="155">
        <f>'Base Capex Actual'!M8</f>
        <v>0</v>
      </c>
      <c r="N8" s="155">
        <f>'Base Capex Actual'!N8</f>
        <v>0</v>
      </c>
      <c r="O8" s="156">
        <f>'Base Capex Actual'!O8</f>
        <v>0</v>
      </c>
      <c r="P8" s="155">
        <f>'Base Capex Actual'!P8</f>
        <v>0</v>
      </c>
      <c r="Q8" s="155">
        <f>'Base Capex Actual'!Q8</f>
        <v>0</v>
      </c>
      <c r="R8" s="156">
        <f>'Base Capex Actual'!R8</f>
        <v>0</v>
      </c>
      <c r="S8" s="154">
        <f>'Base Capex Forecast'!$D8*'Base Capex Actual'!$T8</f>
        <v>0</v>
      </c>
      <c r="T8" s="155">
        <f>'Base Capex Forecast'!$D8*'Base Capex Actual'!$U8</f>
        <v>0</v>
      </c>
      <c r="U8" s="156">
        <f>'Base Capex Forecast'!$D8*'Base Capex Actual'!$V8</f>
        <v>0</v>
      </c>
      <c r="V8" s="154">
        <f>'Base Capex Forecast'!$E8*'Base Capex Actual'!$T8</f>
        <v>0</v>
      </c>
      <c r="W8" s="155">
        <f>'Base Capex Forecast'!$E8*'Base Capex Actual'!$U8</f>
        <v>0</v>
      </c>
      <c r="X8" s="156">
        <f>'Base Capex Forecast'!$E8*'Base Capex Actual'!$V8</f>
        <v>0</v>
      </c>
      <c r="Y8" s="154">
        <f>'Base Capex Forecast'!$F8*'Base Capex Actual'!$T8</f>
        <v>0</v>
      </c>
      <c r="Z8" s="155">
        <f>'Base Capex Forecast'!$F8*'Base Capex Actual'!$U8</f>
        <v>0</v>
      </c>
      <c r="AA8" s="156">
        <f>'Base Capex Forecast'!$F8*'Base Capex Actual'!$V8</f>
        <v>0</v>
      </c>
      <c r="AB8" s="154">
        <f>'Base Capex Forecast'!$G8*'Base Capex Actual'!$T8</f>
        <v>0</v>
      </c>
      <c r="AC8" s="155">
        <f>'Base Capex Forecast'!$G8*'Base Capex Actual'!$U8</f>
        <v>0</v>
      </c>
      <c r="AD8" s="156">
        <f>'Base Capex Forecast'!$G8*'Base Capex Actual'!$V8</f>
        <v>0</v>
      </c>
      <c r="AE8" s="154">
        <f>'Base Capex Forecast'!$H8*'Base Capex Actual'!$T8</f>
        <v>0</v>
      </c>
      <c r="AF8" s="155">
        <f>'Base Capex Forecast'!$H8*'Base Capex Actual'!$U8</f>
        <v>0</v>
      </c>
      <c r="AG8" s="156">
        <f>'Base Capex Forecast'!$H8*'Base Capex Actual'!$V8</f>
        <v>0</v>
      </c>
      <c r="AH8" s="154">
        <f>'Base Capex Forecast'!$I8*'Base Capex Actual'!$T8</f>
        <v>0</v>
      </c>
      <c r="AI8" s="155">
        <f>'Base Capex Forecast'!$I8*'Base Capex Actual'!$U8</f>
        <v>0</v>
      </c>
      <c r="AJ8" s="156">
        <f>'Base Capex Forecast'!$I8*'Base Capex Actual'!$V8</f>
        <v>0</v>
      </c>
    </row>
    <row r="9" spans="1:36">
      <c r="A9" s="182">
        <f>'Base Capex Actual'!A9</f>
        <v>104</v>
      </c>
      <c r="B9" s="183" t="str">
        <f>'Base Capex Actual'!B9</f>
        <v>Medium Density SubDivision</v>
      </c>
      <c r="C9" s="183" t="str">
        <f>'Base Capex Actual'!C9</f>
        <v>New Customer Connections</v>
      </c>
      <c r="D9" s="155">
        <f>'Base Capex Actual'!D9</f>
        <v>432.86229214372213</v>
      </c>
      <c r="E9" s="155">
        <f>'Base Capex Actual'!E9</f>
        <v>331.46809653926897</v>
      </c>
      <c r="F9" s="156">
        <f>'Base Capex Actual'!F9</f>
        <v>2081.719062369732</v>
      </c>
      <c r="G9" s="155">
        <f>'Base Capex Actual'!G9</f>
        <v>63.667110978806583</v>
      </c>
      <c r="H9" s="155">
        <f>'Base Capex Actual'!H9</f>
        <v>-108.21493024524001</v>
      </c>
      <c r="I9" s="156">
        <f>'Base Capex Actual'!I9</f>
        <v>108.23158500291247</v>
      </c>
      <c r="J9" s="155">
        <f>'Base Capex Actual'!J9</f>
        <v>34.324751386704285</v>
      </c>
      <c r="K9" s="155">
        <f>'Base Capex Actual'!K9</f>
        <v>6.0764848641172451</v>
      </c>
      <c r="L9" s="156">
        <f>'Base Capex Actual'!L9</f>
        <v>8.53185982381736</v>
      </c>
      <c r="M9" s="155">
        <f>'Base Capex Actual'!M9</f>
        <v>47.846873731308278</v>
      </c>
      <c r="N9" s="155">
        <f>'Base Capex Actual'!N9</f>
        <v>141.61833105995072</v>
      </c>
      <c r="O9" s="156">
        <f>'Base Capex Actual'!O9</f>
        <v>228.68868157597797</v>
      </c>
      <c r="P9" s="155">
        <f>'Base Capex Actual'!P9</f>
        <v>2.6047240454646015</v>
      </c>
      <c r="Q9" s="155">
        <f>'Base Capex Actual'!Q9</f>
        <v>-0.80458714484392713</v>
      </c>
      <c r="R9" s="156">
        <f>'Base Capex Actual'!R9</f>
        <v>47.650246440590045</v>
      </c>
      <c r="S9" s="154">
        <f>'Base Capex Forecast'!$D9*'Base Capex Actual'!$T9</f>
        <v>0</v>
      </c>
      <c r="T9" s="155">
        <f>'Base Capex Forecast'!$D9*'Base Capex Actual'!$U9</f>
        <v>0</v>
      </c>
      <c r="U9" s="156">
        <f>'Base Capex Forecast'!$D9*'Base Capex Actual'!$V9</f>
        <v>0</v>
      </c>
      <c r="V9" s="154">
        <f>'Base Capex Forecast'!$E9*'Base Capex Actual'!$T9</f>
        <v>0</v>
      </c>
      <c r="W9" s="155">
        <f>'Base Capex Forecast'!$E9*'Base Capex Actual'!$U9</f>
        <v>0</v>
      </c>
      <c r="X9" s="156">
        <f>'Base Capex Forecast'!$E9*'Base Capex Actual'!$V9</f>
        <v>0</v>
      </c>
      <c r="Y9" s="154">
        <f>'Base Capex Forecast'!$F9*'Base Capex Actual'!$T9</f>
        <v>0</v>
      </c>
      <c r="Z9" s="155">
        <f>'Base Capex Forecast'!$F9*'Base Capex Actual'!$U9</f>
        <v>0</v>
      </c>
      <c r="AA9" s="156">
        <f>'Base Capex Forecast'!$F9*'Base Capex Actual'!$V9</f>
        <v>0</v>
      </c>
      <c r="AB9" s="154">
        <f>'Base Capex Forecast'!$G9*'Base Capex Actual'!$T9</f>
        <v>0</v>
      </c>
      <c r="AC9" s="155">
        <f>'Base Capex Forecast'!$G9*'Base Capex Actual'!$U9</f>
        <v>0</v>
      </c>
      <c r="AD9" s="156">
        <f>'Base Capex Forecast'!$G9*'Base Capex Actual'!$V9</f>
        <v>0</v>
      </c>
      <c r="AE9" s="154">
        <f>'Base Capex Forecast'!$H9*'Base Capex Actual'!$T9</f>
        <v>0</v>
      </c>
      <c r="AF9" s="155">
        <f>'Base Capex Forecast'!$H9*'Base Capex Actual'!$U9</f>
        <v>0</v>
      </c>
      <c r="AG9" s="156">
        <f>'Base Capex Forecast'!$H9*'Base Capex Actual'!$V9</f>
        <v>0</v>
      </c>
      <c r="AH9" s="154">
        <f>'Base Capex Forecast'!$I9*'Base Capex Actual'!$T9</f>
        <v>0</v>
      </c>
      <c r="AI9" s="155">
        <f>'Base Capex Forecast'!$I9*'Base Capex Actual'!$U9</f>
        <v>0</v>
      </c>
      <c r="AJ9" s="156">
        <f>'Base Capex Forecast'!$I9*'Base Capex Actual'!$V9</f>
        <v>0</v>
      </c>
    </row>
    <row r="10" spans="1:36">
      <c r="A10" s="182">
        <f>'Base Capex Actual'!A10</f>
        <v>105</v>
      </c>
      <c r="B10" s="183" t="str">
        <f>'Base Capex Actual'!B10</f>
        <v>Business Supply &gt; 50KVA &lt; 200KVA</v>
      </c>
      <c r="C10" s="183" t="str">
        <f>'Base Capex Actual'!C10</f>
        <v>New Customer Connections</v>
      </c>
      <c r="D10" s="155">
        <f>'Base Capex Actual'!D10</f>
        <v>956.26193299336614</v>
      </c>
      <c r="E10" s="155">
        <f>'Base Capex Actual'!E10</f>
        <v>490.07501026382414</v>
      </c>
      <c r="F10" s="156">
        <f>'Base Capex Actual'!F10</f>
        <v>1026.4995455844896</v>
      </c>
      <c r="G10" s="155">
        <f>'Base Capex Actual'!G10</f>
        <v>2018.7345554137794</v>
      </c>
      <c r="H10" s="155">
        <f>'Base Capex Actual'!H10</f>
        <v>995.8638994901977</v>
      </c>
      <c r="I10" s="156">
        <f>'Base Capex Actual'!I10</f>
        <v>3705.6384438117971</v>
      </c>
      <c r="J10" s="155">
        <f>'Base Capex Actual'!J10</f>
        <v>893.22483689290311</v>
      </c>
      <c r="K10" s="155">
        <f>'Base Capex Actual'!K10</f>
        <v>758.89041585288453</v>
      </c>
      <c r="L10" s="156">
        <f>'Base Capex Actual'!L10</f>
        <v>3005.4980307101773</v>
      </c>
      <c r="M10" s="155">
        <f>'Base Capex Actual'!M10</f>
        <v>2785.9265893760471</v>
      </c>
      <c r="N10" s="155">
        <f>'Base Capex Actual'!N10</f>
        <v>548.72962629013864</v>
      </c>
      <c r="O10" s="156">
        <f>'Base Capex Actual'!O10</f>
        <v>3184.5332122358345</v>
      </c>
      <c r="P10" s="155">
        <f>'Base Capex Actual'!P10</f>
        <v>2537.68348217619</v>
      </c>
      <c r="Q10" s="155">
        <f>'Base Capex Actual'!Q10</f>
        <v>805.21895109380603</v>
      </c>
      <c r="R10" s="156">
        <f>'Base Capex Actual'!R10</f>
        <v>2725.3633793965996</v>
      </c>
      <c r="S10" s="154">
        <f>'Base Capex Forecast'!$D10*'Base Capex Actual'!$T10</f>
        <v>1644.5615381722937</v>
      </c>
      <c r="T10" s="155">
        <f>'Base Capex Forecast'!$D10*'Base Capex Actual'!$U10</f>
        <v>620.77713428553716</v>
      </c>
      <c r="U10" s="156">
        <f>'Base Capex Forecast'!$D10*'Base Capex Actual'!$V10</f>
        <v>2520.2951227215635</v>
      </c>
      <c r="V10" s="154">
        <f>'Base Capex Forecast'!$E10*'Base Capex Actual'!$T10</f>
        <v>1694.8549053763256</v>
      </c>
      <c r="W10" s="155">
        <f>'Base Capex Forecast'!$E10*'Base Capex Actual'!$U10</f>
        <v>639.761508929971</v>
      </c>
      <c r="X10" s="156">
        <f>'Base Capex Forecast'!$E10*'Base Capex Actual'!$V10</f>
        <v>2597.3698475813189</v>
      </c>
      <c r="Y10" s="154">
        <f>'Base Capex Forecast'!$F10*'Base Capex Actual'!$T10</f>
        <v>1408.3008787553269</v>
      </c>
      <c r="Z10" s="155">
        <f>'Base Capex Forecast'!$F10*'Base Capex Actual'!$U10</f>
        <v>531.59517806620693</v>
      </c>
      <c r="AA10" s="156">
        <f>'Base Capex Forecast'!$F10*'Base Capex Actual'!$V10</f>
        <v>2158.2250062810926</v>
      </c>
      <c r="AB10" s="154">
        <f>'Base Capex Forecast'!$G10*'Base Capex Actual'!$T10</f>
        <v>1412.6268425168294</v>
      </c>
      <c r="AC10" s="155">
        <f>'Base Capex Forecast'!$G10*'Base Capex Actual'!$U10</f>
        <v>533.22811141929571</v>
      </c>
      <c r="AD10" s="156">
        <f>'Base Capex Forecast'!$G10*'Base Capex Actual'!$V10</f>
        <v>2164.8545577549171</v>
      </c>
      <c r="AE10" s="154">
        <f>'Base Capex Forecast'!$H10*'Base Capex Actual'!$T10</f>
        <v>1425.4035809048071</v>
      </c>
      <c r="AF10" s="155">
        <f>'Base Capex Forecast'!$H10*'Base Capex Actual'!$U10</f>
        <v>538.05098174546151</v>
      </c>
      <c r="AG10" s="156">
        <f>'Base Capex Forecast'!$H10*'Base Capex Actual'!$V10</f>
        <v>2184.4349448040371</v>
      </c>
      <c r="AH10" s="154">
        <f>'Base Capex Forecast'!$I10*'Base Capex Actual'!$T10</f>
        <v>1461.2002349657398</v>
      </c>
      <c r="AI10" s="155">
        <f>'Base Capex Forecast'!$I10*'Base Capex Actual'!$U10</f>
        <v>551.56324249652653</v>
      </c>
      <c r="AJ10" s="156">
        <f>'Base Capex Forecast'!$I10*'Base Capex Actual'!$V10</f>
        <v>2239.293416527622</v>
      </c>
    </row>
    <row r="11" spans="1:36">
      <c r="A11" s="182">
        <f>'Base Capex Actual'!A11</f>
        <v>106</v>
      </c>
      <c r="B11" s="183" t="str">
        <f>'Base Capex Actual'!B11</f>
        <v>Business Supply &gt; 200KVA</v>
      </c>
      <c r="C11" s="183" t="str">
        <f>'Base Capex Actual'!C11</f>
        <v>New Customer Connections</v>
      </c>
      <c r="D11" s="155">
        <f>'Base Capex Actual'!D11</f>
        <v>667.48511667176967</v>
      </c>
      <c r="E11" s="155">
        <f>'Base Capex Actual'!E11</f>
        <v>314.13184860026354</v>
      </c>
      <c r="F11" s="156">
        <f>'Base Capex Actual'!F11</f>
        <v>853.62551521310809</v>
      </c>
      <c r="G11" s="155">
        <f>'Base Capex Actual'!G11</f>
        <v>1128.6371675072148</v>
      </c>
      <c r="H11" s="155">
        <f>'Base Capex Actual'!H11</f>
        <v>911.25752144770161</v>
      </c>
      <c r="I11" s="156">
        <f>'Base Capex Actual'!I11</f>
        <v>2514.1226571861944</v>
      </c>
      <c r="J11" s="155">
        <f>'Base Capex Actual'!J11</f>
        <v>1240.9172415716816</v>
      </c>
      <c r="K11" s="155">
        <f>'Base Capex Actual'!K11</f>
        <v>1137.4804209989516</v>
      </c>
      <c r="L11" s="156">
        <f>'Base Capex Actual'!L11</f>
        <v>2626.83170373859</v>
      </c>
      <c r="M11" s="155">
        <f>'Base Capex Actual'!M11</f>
        <v>1922.895180331715</v>
      </c>
      <c r="N11" s="155">
        <f>'Base Capex Actual'!N11</f>
        <v>1414.0331069627305</v>
      </c>
      <c r="O11" s="156">
        <f>'Base Capex Actual'!O11</f>
        <v>4498.8680900082445</v>
      </c>
      <c r="P11" s="155">
        <f>'Base Capex Actual'!P11</f>
        <v>2218.248246370677</v>
      </c>
      <c r="Q11" s="155">
        <f>'Base Capex Actual'!Q11</f>
        <v>2427.9823809669397</v>
      </c>
      <c r="R11" s="156">
        <f>'Base Capex Actual'!R11</f>
        <v>3506.5538626595239</v>
      </c>
      <c r="S11" s="154">
        <f>'Base Capex Forecast'!$D11*'Base Capex Actual'!$T11</f>
        <v>3115.0771656929237</v>
      </c>
      <c r="T11" s="155">
        <f>'Base Capex Forecast'!$D11*'Base Capex Actual'!$U11</f>
        <v>2818.4615478304586</v>
      </c>
      <c r="U11" s="156">
        <f>'Base Capex Forecast'!$D11*'Base Capex Actual'!$V11</f>
        <v>6289.9519681309575</v>
      </c>
      <c r="V11" s="154">
        <f>'Base Capex Forecast'!$E11*'Base Capex Actual'!$T11</f>
        <v>3209.5676243301668</v>
      </c>
      <c r="W11" s="155">
        <f>'Base Capex Forecast'!$E11*'Base Capex Actual'!$U11</f>
        <v>2903.954686568386</v>
      </c>
      <c r="X11" s="156">
        <f>'Base Capex Forecast'!$E11*'Base Capex Actual'!$V11</f>
        <v>6480.7467429187336</v>
      </c>
      <c r="Y11" s="154">
        <f>'Base Capex Forecast'!$F11*'Base Capex Actual'!$T11</f>
        <v>2623.0805476471382</v>
      </c>
      <c r="Z11" s="155">
        <f>'Base Capex Forecast'!$F11*'Base Capex Actual'!$U11</f>
        <v>2373.3125271588565</v>
      </c>
      <c r="AA11" s="156">
        <f>'Base Capex Forecast'!$F11*'Base Capex Actual'!$V11</f>
        <v>5296.514267751395</v>
      </c>
      <c r="AB11" s="154">
        <f>'Base Capex Forecast'!$G11*'Base Capex Actual'!$T11</f>
        <v>2712.2910208563694</v>
      </c>
      <c r="AC11" s="155">
        <f>'Base Capex Forecast'!$G11*'Base Capex Actual'!$U11</f>
        <v>2454.0284372406691</v>
      </c>
      <c r="AD11" s="156">
        <f>'Base Capex Forecast'!$G11*'Base Capex Actual'!$V11</f>
        <v>5476.6477160396589</v>
      </c>
      <c r="AE11" s="154">
        <f>'Base Capex Forecast'!$H11*'Base Capex Actual'!$T11</f>
        <v>2752.0814488991382</v>
      </c>
      <c r="AF11" s="155">
        <f>'Base Capex Forecast'!$H11*'Base Capex Actual'!$U11</f>
        <v>2490.0300466535491</v>
      </c>
      <c r="AG11" s="156">
        <f>'Base Capex Forecast'!$H11*'Base Capex Actual'!$V11</f>
        <v>5556.9923970436412</v>
      </c>
      <c r="AH11" s="154">
        <f>'Base Capex Forecast'!$I11*'Base Capex Actual'!$T11</f>
        <v>2817.5998815562871</v>
      </c>
      <c r="AI11" s="155">
        <f>'Base Capex Forecast'!$I11*'Base Capex Actual'!$U11</f>
        <v>2549.3098568463784</v>
      </c>
      <c r="AJ11" s="156">
        <f>'Base Capex Forecast'!$I11*'Base Capex Actual'!$V11</f>
        <v>5689.2869671362632</v>
      </c>
    </row>
    <row r="12" spans="1:36">
      <c r="A12" s="182">
        <f>'Base Capex Actual'!A12</f>
        <v>107</v>
      </c>
      <c r="B12" s="183" t="str">
        <f>'Base Capex Actual'!B12</f>
        <v>HV Connections</v>
      </c>
      <c r="C12" s="183" t="str">
        <f>'Base Capex Actual'!C12</f>
        <v>New Customer Connections</v>
      </c>
      <c r="D12" s="155">
        <f>'Base Capex Actual'!D12</f>
        <v>14.079190209346256</v>
      </c>
      <c r="E12" s="155">
        <f>'Base Capex Actual'!E12</f>
        <v>-0.38220080602009404</v>
      </c>
      <c r="F12" s="156">
        <f>'Base Capex Actual'!F12</f>
        <v>-0.62139132749489401</v>
      </c>
      <c r="G12" s="155">
        <f>'Base Capex Actual'!G12</f>
        <v>175.14998914214402</v>
      </c>
      <c r="H12" s="155">
        <f>'Base Capex Actual'!H12</f>
        <v>173.03203281616109</v>
      </c>
      <c r="I12" s="156">
        <f>'Base Capex Actual'!I12</f>
        <v>312.76017515019919</v>
      </c>
      <c r="J12" s="155">
        <f>'Base Capex Actual'!J12</f>
        <v>251.01556952937258</v>
      </c>
      <c r="K12" s="155">
        <f>'Base Capex Actual'!K12</f>
        <v>172.4322989383148</v>
      </c>
      <c r="L12" s="156">
        <f>'Base Capex Actual'!L12</f>
        <v>314.41686096392823</v>
      </c>
      <c r="M12" s="155">
        <f>'Base Capex Actual'!M12</f>
        <v>289.34365431690895</v>
      </c>
      <c r="N12" s="155">
        <f>'Base Capex Actual'!N12</f>
        <v>75.076907019898371</v>
      </c>
      <c r="O12" s="156">
        <f>'Base Capex Actual'!O12</f>
        <v>110.83235256317498</v>
      </c>
      <c r="P12" s="155">
        <f>'Base Capex Actual'!P12</f>
        <v>-1210.412584415008</v>
      </c>
      <c r="Q12" s="155">
        <f>'Base Capex Actual'!Q12</f>
        <v>134.92679056232754</v>
      </c>
      <c r="R12" s="156">
        <f>'Base Capex Actual'!R12</f>
        <v>1826.9493058615922</v>
      </c>
      <c r="S12" s="154">
        <f>'Base Capex Forecast'!$D12*'Base Capex Actual'!$T12</f>
        <v>-346.83454732006447</v>
      </c>
      <c r="T12" s="155">
        <f>'Base Capex Forecast'!$D12*'Base Capex Actual'!$U12</f>
        <v>389.27902622773541</v>
      </c>
      <c r="U12" s="156">
        <f>'Base Capex Forecast'!$D12*'Base Capex Actual'!$V12</f>
        <v>1797.5555210923294</v>
      </c>
      <c r="V12" s="154">
        <f>'Base Capex Forecast'!$E12*'Base Capex Actual'!$T12</f>
        <v>-1718.2603822627584</v>
      </c>
      <c r="W12" s="155">
        <f>'Base Capex Forecast'!$E12*'Base Capex Actual'!$U12</f>
        <v>1928.5354748576628</v>
      </c>
      <c r="X12" s="156">
        <f>'Base Capex Forecast'!$E12*'Base Capex Actual'!$V12</f>
        <v>8905.3079074050984</v>
      </c>
      <c r="Y12" s="154">
        <f>'Base Capex Forecast'!$F12*'Base Capex Actual'!$T12</f>
        <v>-1316.7616943324663</v>
      </c>
      <c r="Z12" s="155">
        <f>'Base Capex Forecast'!$F12*'Base Capex Actual'!$U12</f>
        <v>1477.9026890614255</v>
      </c>
      <c r="AA12" s="156">
        <f>'Base Capex Forecast'!$F12*'Base Capex Actual'!$V12</f>
        <v>6824.4420052710411</v>
      </c>
      <c r="AB12" s="154">
        <f>'Base Capex Forecast'!$G12*'Base Capex Actual'!$T12</f>
        <v>-319.61237078728095</v>
      </c>
      <c r="AC12" s="155">
        <f>'Base Capex Forecast'!$G12*'Base Capex Actual'!$U12</f>
        <v>358.72548865668608</v>
      </c>
      <c r="AD12" s="156">
        <f>'Base Capex Forecast'!$G12*'Base Capex Actual'!$V12</f>
        <v>1656.4698821305951</v>
      </c>
      <c r="AE12" s="154">
        <f>'Base Capex Forecast'!$H12*'Base Capex Actual'!$T12</f>
        <v>-645.27248049641889</v>
      </c>
      <c r="AF12" s="155">
        <f>'Base Capex Forecast'!$H12*'Base Capex Actual'!$U12</f>
        <v>724.23881876853011</v>
      </c>
      <c r="AG12" s="156">
        <f>'Base Capex Forecast'!$H12*'Base Capex Actual'!$V12</f>
        <v>3344.2836617278895</v>
      </c>
      <c r="AH12" s="154">
        <f>'Base Capex Forecast'!$I12*'Base Capex Actual'!$T12</f>
        <v>-421.66787084510014</v>
      </c>
      <c r="AI12" s="155">
        <f>'Base Capex Forecast'!$I12*'Base Capex Actual'!$U12</f>
        <v>473.2702074301327</v>
      </c>
      <c r="AJ12" s="156">
        <f>'Base Capex Forecast'!$I12*'Base Capex Actual'!$V12</f>
        <v>2185.3976634149676</v>
      </c>
    </row>
    <row r="13" spans="1:36">
      <c r="A13" s="182">
        <f>'Base Capex Actual'!A13</f>
        <v>108</v>
      </c>
      <c r="B13" s="183" t="str">
        <f>'Base Capex Actual'!B13</f>
        <v>Business SubDivisions</v>
      </c>
      <c r="C13" s="183" t="str">
        <f>'Base Capex Actual'!C13</f>
        <v>New Customer Connections</v>
      </c>
      <c r="D13" s="155">
        <f>'Base Capex Actual'!D13</f>
        <v>1586.7584662113009</v>
      </c>
      <c r="E13" s="155">
        <f>'Base Capex Actual'!E13</f>
        <v>2502.2564070456679</v>
      </c>
      <c r="F13" s="156">
        <f>'Base Capex Actual'!F13</f>
        <v>6915.8457064110662</v>
      </c>
      <c r="G13" s="155">
        <f>'Base Capex Actual'!G13</f>
        <v>122.94859234282987</v>
      </c>
      <c r="H13" s="155">
        <f>'Base Capex Actual'!H13</f>
        <v>475.44020656051208</v>
      </c>
      <c r="I13" s="156">
        <f>'Base Capex Actual'!I13</f>
        <v>1519.2597657205147</v>
      </c>
      <c r="J13" s="155">
        <f>'Base Capex Actual'!J13</f>
        <v>1169.3601689043194</v>
      </c>
      <c r="K13" s="155">
        <f>'Base Capex Actual'!K13</f>
        <v>264.46300818675246</v>
      </c>
      <c r="L13" s="156">
        <f>'Base Capex Actual'!L13</f>
        <v>308.9866185798553</v>
      </c>
      <c r="M13" s="155">
        <f>'Base Capex Actual'!M13</f>
        <v>287.34467716821388</v>
      </c>
      <c r="N13" s="155">
        <f>'Base Capex Actual'!N13</f>
        <v>-201.27977255242354</v>
      </c>
      <c r="O13" s="156">
        <f>'Base Capex Actual'!O13</f>
        <v>71.497028507714703</v>
      </c>
      <c r="P13" s="155">
        <f>'Base Capex Actual'!P13</f>
        <v>-22.849868589978136</v>
      </c>
      <c r="Q13" s="155">
        <f>'Base Capex Actual'!Q13</f>
        <v>-6.1248044822226806</v>
      </c>
      <c r="R13" s="156">
        <f>'Base Capex Actual'!R13</f>
        <v>-95.552755325389725</v>
      </c>
      <c r="S13" s="154">
        <f>'Base Capex Forecast'!$D13*'Base Capex Actual'!$T13</f>
        <v>0</v>
      </c>
      <c r="T13" s="155">
        <f>'Base Capex Forecast'!$D13*'Base Capex Actual'!$U13</f>
        <v>0</v>
      </c>
      <c r="U13" s="156">
        <f>'Base Capex Forecast'!$D13*'Base Capex Actual'!$V13</f>
        <v>0</v>
      </c>
      <c r="V13" s="154">
        <f>'Base Capex Forecast'!$E13*'Base Capex Actual'!$T13</f>
        <v>0</v>
      </c>
      <c r="W13" s="155">
        <f>'Base Capex Forecast'!$E13*'Base Capex Actual'!$U13</f>
        <v>0</v>
      </c>
      <c r="X13" s="156">
        <f>'Base Capex Forecast'!$E13*'Base Capex Actual'!$V13</f>
        <v>0</v>
      </c>
      <c r="Y13" s="154">
        <f>'Base Capex Forecast'!$F13*'Base Capex Actual'!$T13</f>
        <v>0</v>
      </c>
      <c r="Z13" s="155">
        <f>'Base Capex Forecast'!$F13*'Base Capex Actual'!$U13</f>
        <v>0</v>
      </c>
      <c r="AA13" s="156">
        <f>'Base Capex Forecast'!$F13*'Base Capex Actual'!$V13</f>
        <v>0</v>
      </c>
      <c r="AB13" s="154">
        <f>'Base Capex Forecast'!$G13*'Base Capex Actual'!$T13</f>
        <v>0</v>
      </c>
      <c r="AC13" s="155">
        <f>'Base Capex Forecast'!$G13*'Base Capex Actual'!$U13</f>
        <v>0</v>
      </c>
      <c r="AD13" s="156">
        <f>'Base Capex Forecast'!$G13*'Base Capex Actual'!$V13</f>
        <v>0</v>
      </c>
      <c r="AE13" s="154">
        <f>'Base Capex Forecast'!$H13*'Base Capex Actual'!$T13</f>
        <v>0</v>
      </c>
      <c r="AF13" s="155">
        <f>'Base Capex Forecast'!$H13*'Base Capex Actual'!$U13</f>
        <v>0</v>
      </c>
      <c r="AG13" s="156">
        <f>'Base Capex Forecast'!$H13*'Base Capex Actual'!$V13</f>
        <v>0</v>
      </c>
      <c r="AH13" s="154">
        <f>'Base Capex Forecast'!$I13*'Base Capex Actual'!$T13</f>
        <v>0</v>
      </c>
      <c r="AI13" s="155">
        <f>'Base Capex Forecast'!$I13*'Base Capex Actual'!$U13</f>
        <v>0</v>
      </c>
      <c r="AJ13" s="156">
        <f>'Base Capex Forecast'!$I13*'Base Capex Actual'!$V13</f>
        <v>0</v>
      </c>
    </row>
    <row r="14" spans="1:36">
      <c r="A14" s="182">
        <f>'Base Capex Actual'!A14</f>
        <v>109</v>
      </c>
      <c r="B14" s="183" t="str">
        <f>'Base Capex Actual'!B14</f>
        <v>U/G Service Pits Ex O/H Supply</v>
      </c>
      <c r="C14" s="183" t="str">
        <f>'Base Capex Actual'!C14</f>
        <v>New Customer Connections</v>
      </c>
      <c r="D14" s="155">
        <f>'Base Capex Actual'!D14</f>
        <v>69.019907816226535</v>
      </c>
      <c r="E14" s="155">
        <f>'Base Capex Actual'!E14</f>
        <v>99.176252061409627</v>
      </c>
      <c r="F14" s="156">
        <f>'Base Capex Actual'!F14</f>
        <v>64.042000360420232</v>
      </c>
      <c r="G14" s="155">
        <f>'Base Capex Actual'!G14</f>
        <v>153.07987343284654</v>
      </c>
      <c r="H14" s="155">
        <f>'Base Capex Actual'!H14</f>
        <v>368.6072610072319</v>
      </c>
      <c r="I14" s="156">
        <f>'Base Capex Actual'!I14</f>
        <v>202.27998780583292</v>
      </c>
      <c r="J14" s="155">
        <f>'Base Capex Actual'!J14</f>
        <v>172.98966378939389</v>
      </c>
      <c r="K14" s="155">
        <f>'Base Capex Actual'!K14</f>
        <v>314.12668027159111</v>
      </c>
      <c r="L14" s="156">
        <f>'Base Capex Actual'!L14</f>
        <v>123.83354635662542</v>
      </c>
      <c r="M14" s="155">
        <f>'Base Capex Actual'!M14</f>
        <v>258.61935974406487</v>
      </c>
      <c r="N14" s="155">
        <f>'Base Capex Actual'!N14</f>
        <v>368.90664182830579</v>
      </c>
      <c r="O14" s="156">
        <f>'Base Capex Actual'!O14</f>
        <v>190.69115210927578</v>
      </c>
      <c r="P14" s="155">
        <f>'Base Capex Actual'!P14</f>
        <v>211.91760163667931</v>
      </c>
      <c r="Q14" s="155">
        <f>'Base Capex Actual'!Q14</f>
        <v>427.89775697278435</v>
      </c>
      <c r="R14" s="156">
        <f>'Base Capex Actual'!R14</f>
        <v>195.39315573913458</v>
      </c>
      <c r="S14" s="154">
        <f>'Base Capex Forecast'!$D14*'Base Capex Actual'!$T14</f>
        <v>914.3279731914007</v>
      </c>
      <c r="T14" s="155">
        <f>'Base Capex Forecast'!$D14*'Base Capex Actual'!$U14</f>
        <v>1698.1825959449536</v>
      </c>
      <c r="U14" s="156">
        <f>'Base Capex Forecast'!$D14*'Base Capex Actual'!$V14</f>
        <v>817.44551486721616</v>
      </c>
      <c r="V14" s="154">
        <f>'Base Capex Forecast'!$E14*'Base Capex Actual'!$T14</f>
        <v>941.75370759579869</v>
      </c>
      <c r="W14" s="155">
        <f>'Base Capex Forecast'!$E14*'Base Capex Actual'!$U14</f>
        <v>1749.1204499887212</v>
      </c>
      <c r="X14" s="156">
        <f>'Base Capex Forecast'!$E14*'Base Capex Actual'!$V14</f>
        <v>841.96521046677492</v>
      </c>
      <c r="Y14" s="154">
        <f>'Base Capex Forecast'!$F14*'Base Capex Actual'!$T14</f>
        <v>752.16436800831264</v>
      </c>
      <c r="Z14" s="155">
        <f>'Base Capex Forecast'!$F14*'Base Capex Actual'!$U14</f>
        <v>1396.9959101035465</v>
      </c>
      <c r="AA14" s="156">
        <f>'Base Capex Forecast'!$F14*'Base Capex Actual'!$V14</f>
        <v>672.46481251713726</v>
      </c>
      <c r="AB14" s="154">
        <f>'Base Capex Forecast'!$G14*'Base Capex Actual'!$T14</f>
        <v>769.65917277830727</v>
      </c>
      <c r="AC14" s="155">
        <f>'Base Capex Forecast'!$G14*'Base Capex Actual'!$U14</f>
        <v>1429.4890349460043</v>
      </c>
      <c r="AD14" s="156">
        <f>'Base Capex Forecast'!$G14*'Base Capex Actual'!$V14</f>
        <v>688.10586267859389</v>
      </c>
      <c r="AE14" s="154">
        <f>'Base Capex Forecast'!$H14*'Base Capex Actual'!$T14</f>
        <v>787.5608941837495</v>
      </c>
      <c r="AF14" s="155">
        <f>'Base Capex Forecast'!$H14*'Base Capex Actual'!$U14</f>
        <v>1462.7379266123794</v>
      </c>
      <c r="AG14" s="156">
        <f>'Base Capex Forecast'!$H14*'Base Capex Actual'!$V14</f>
        <v>704.11071247029747</v>
      </c>
      <c r="AH14" s="154">
        <f>'Base Capex Forecast'!$I14*'Base Capex Actual'!$T14</f>
        <v>805.87899681430724</v>
      </c>
      <c r="AI14" s="155">
        <f>'Base Capex Forecast'!$I14*'Base Capex Actual'!$U14</f>
        <v>1496.7601636980153</v>
      </c>
      <c r="AJ14" s="156">
        <f>'Base Capex Forecast'!$I14*'Base Capex Actual'!$V14</f>
        <v>720.48782361123847</v>
      </c>
    </row>
    <row r="15" spans="1:36">
      <c r="A15" s="182">
        <f>'Base Capex Actual'!A15</f>
        <v>110</v>
      </c>
      <c r="B15" s="183" t="str">
        <f>'Base Capex Actual'!B15</f>
        <v>Low Density SubDivisions</v>
      </c>
      <c r="C15" s="183" t="str">
        <f>'Base Capex Actual'!C15</f>
        <v>New Customer Connections</v>
      </c>
      <c r="D15" s="155">
        <f>'Base Capex Actual'!D15</f>
        <v>0</v>
      </c>
      <c r="E15" s="155">
        <f>'Base Capex Actual'!E15</f>
        <v>0</v>
      </c>
      <c r="F15" s="156">
        <f>'Base Capex Actual'!F15</f>
        <v>0</v>
      </c>
      <c r="G15" s="155">
        <f>'Base Capex Actual'!G15</f>
        <v>0</v>
      </c>
      <c r="H15" s="155">
        <f>'Base Capex Actual'!H15</f>
        <v>0</v>
      </c>
      <c r="I15" s="156">
        <f>'Base Capex Actual'!I15</f>
        <v>0</v>
      </c>
      <c r="J15" s="155">
        <f>'Base Capex Actual'!J15</f>
        <v>0</v>
      </c>
      <c r="K15" s="155">
        <f>'Base Capex Actual'!K15</f>
        <v>0</v>
      </c>
      <c r="L15" s="156">
        <f>'Base Capex Actual'!L15</f>
        <v>0</v>
      </c>
      <c r="M15" s="155">
        <f>'Base Capex Actual'!M15</f>
        <v>0</v>
      </c>
      <c r="N15" s="155">
        <f>'Base Capex Actual'!N15</f>
        <v>0</v>
      </c>
      <c r="O15" s="156">
        <f>'Base Capex Actual'!O15</f>
        <v>0</v>
      </c>
      <c r="P15" s="155">
        <f>'Base Capex Actual'!P15</f>
        <v>0</v>
      </c>
      <c r="Q15" s="155">
        <f>'Base Capex Actual'!Q15</f>
        <v>0</v>
      </c>
      <c r="R15" s="156">
        <f>'Base Capex Actual'!R15</f>
        <v>0</v>
      </c>
      <c r="S15" s="154">
        <f>'Base Capex Forecast'!$D15*'Base Capex Actual'!$T15</f>
        <v>0</v>
      </c>
      <c r="T15" s="155">
        <f>'Base Capex Forecast'!$D15*'Base Capex Actual'!$U15</f>
        <v>0</v>
      </c>
      <c r="U15" s="156">
        <f>'Base Capex Forecast'!$D15*'Base Capex Actual'!$V15</f>
        <v>0</v>
      </c>
      <c r="V15" s="154">
        <f>'Base Capex Forecast'!$E15*'Base Capex Actual'!$T15</f>
        <v>0</v>
      </c>
      <c r="W15" s="155">
        <f>'Base Capex Forecast'!$E15*'Base Capex Actual'!$U15</f>
        <v>0</v>
      </c>
      <c r="X15" s="156">
        <f>'Base Capex Forecast'!$E15*'Base Capex Actual'!$V15</f>
        <v>0</v>
      </c>
      <c r="Y15" s="154">
        <f>'Base Capex Forecast'!$F15*'Base Capex Actual'!$T15</f>
        <v>0</v>
      </c>
      <c r="Z15" s="155">
        <f>'Base Capex Forecast'!$F15*'Base Capex Actual'!$U15</f>
        <v>0</v>
      </c>
      <c r="AA15" s="156">
        <f>'Base Capex Forecast'!$F15*'Base Capex Actual'!$V15</f>
        <v>0</v>
      </c>
      <c r="AB15" s="154">
        <f>'Base Capex Forecast'!$G15*'Base Capex Actual'!$T15</f>
        <v>0</v>
      </c>
      <c r="AC15" s="155">
        <f>'Base Capex Forecast'!$G15*'Base Capex Actual'!$U15</f>
        <v>0</v>
      </c>
      <c r="AD15" s="156">
        <f>'Base Capex Forecast'!$G15*'Base Capex Actual'!$V15</f>
        <v>0</v>
      </c>
      <c r="AE15" s="154">
        <f>'Base Capex Forecast'!$H15*'Base Capex Actual'!$T15</f>
        <v>0</v>
      </c>
      <c r="AF15" s="155">
        <f>'Base Capex Forecast'!$H15*'Base Capex Actual'!$U15</f>
        <v>0</v>
      </c>
      <c r="AG15" s="156">
        <f>'Base Capex Forecast'!$H15*'Base Capex Actual'!$V15</f>
        <v>0</v>
      </c>
      <c r="AH15" s="154">
        <f>'Base Capex Forecast'!$I15*'Base Capex Actual'!$T15</f>
        <v>0</v>
      </c>
      <c r="AI15" s="155">
        <f>'Base Capex Forecast'!$I15*'Base Capex Actual'!$U15</f>
        <v>0</v>
      </c>
      <c r="AJ15" s="156">
        <f>'Base Capex Forecast'!$I15*'Base Capex Actual'!$V15</f>
        <v>0</v>
      </c>
    </row>
    <row r="16" spans="1:36">
      <c r="A16" s="182">
        <f>'Base Capex Actual'!A16</f>
        <v>111</v>
      </c>
      <c r="B16" s="183" t="str">
        <f>'Base Capex Actual'!B16</f>
        <v>High Density Residential/Business</v>
      </c>
      <c r="C16" s="183" t="str">
        <f>'Base Capex Actual'!C16</f>
        <v>New Customer Connections</v>
      </c>
      <c r="D16" s="155">
        <f>'Base Capex Actual'!D16</f>
        <v>2589.605366063729</v>
      </c>
      <c r="E16" s="155">
        <f>'Base Capex Actual'!E16</f>
        <v>4324.5465653658921</v>
      </c>
      <c r="F16" s="156">
        <f>'Base Capex Actual'!F16</f>
        <v>6073.3667239573078</v>
      </c>
      <c r="G16" s="155">
        <f>'Base Capex Actual'!G16</f>
        <v>3313.2431699702265</v>
      </c>
      <c r="H16" s="155">
        <f>'Base Capex Actual'!H16</f>
        <v>8314.0377959874677</v>
      </c>
      <c r="I16" s="156">
        <f>'Base Capex Actual'!I16</f>
        <v>9745.7957270948536</v>
      </c>
      <c r="J16" s="155">
        <f>'Base Capex Actual'!J16</f>
        <v>3346.0036743539827</v>
      </c>
      <c r="K16" s="155">
        <f>'Base Capex Actual'!K16</f>
        <v>7931.6818662894448</v>
      </c>
      <c r="L16" s="156">
        <f>'Base Capex Actual'!L16</f>
        <v>15078.433719169987</v>
      </c>
      <c r="M16" s="155">
        <f>'Base Capex Actual'!M16</f>
        <v>4190.9789222317086</v>
      </c>
      <c r="N16" s="155">
        <f>'Base Capex Actual'!N16</f>
        <v>6412.1844090940349</v>
      </c>
      <c r="O16" s="156">
        <f>'Base Capex Actual'!O16</f>
        <v>10074.300839517697</v>
      </c>
      <c r="P16" s="155">
        <f>'Base Capex Actual'!P16</f>
        <v>3496.856699164799</v>
      </c>
      <c r="Q16" s="155">
        <f>'Base Capex Actual'!Q16</f>
        <v>7680.3560195994123</v>
      </c>
      <c r="R16" s="156">
        <f>'Base Capex Actual'!R16</f>
        <v>10533.853659664466</v>
      </c>
      <c r="S16" s="154">
        <f>'Base Capex Forecast'!$D16*'Base Capex Actual'!$T16</f>
        <v>2335.5743324590881</v>
      </c>
      <c r="T16" s="155">
        <f>'Base Capex Forecast'!$D16*'Base Capex Actual'!$U16</f>
        <v>4938.7923802094647</v>
      </c>
      <c r="U16" s="156">
        <f>'Base Capex Forecast'!$D16*'Base Capex Actual'!$V16</f>
        <v>7395.9782456775574</v>
      </c>
      <c r="V16" s="154">
        <f>'Base Capex Forecast'!$E16*'Base Capex Actual'!$T16</f>
        <v>2406.4630453155241</v>
      </c>
      <c r="W16" s="155">
        <f>'Base Capex Forecast'!$E16*'Base Capex Actual'!$U16</f>
        <v>5088.6932547106853</v>
      </c>
      <c r="X16" s="156">
        <f>'Base Capex Forecast'!$E16*'Base Capex Actual'!$V16</f>
        <v>7620.4589529981704</v>
      </c>
      <c r="Y16" s="154">
        <f>'Base Capex Forecast'!$F16*'Base Capex Actual'!$T16</f>
        <v>1969.1717168937514</v>
      </c>
      <c r="Z16" s="155">
        <f>'Base Capex Forecast'!$F16*'Base Capex Actual'!$U16</f>
        <v>4163.9994649535329</v>
      </c>
      <c r="AA16" s="156">
        <f>'Base Capex Forecast'!$F16*'Base Capex Actual'!$V16</f>
        <v>6235.7044165730167</v>
      </c>
      <c r="AB16" s="154">
        <f>'Base Capex Forecast'!$G16*'Base Capex Actual'!$T16</f>
        <v>2050.9845660503129</v>
      </c>
      <c r="AC16" s="155">
        <f>'Base Capex Forecast'!$G16*'Base Capex Actual'!$U16</f>
        <v>4337.0004567876176</v>
      </c>
      <c r="AD16" s="156">
        <f>'Base Capex Forecast'!$G16*'Base Capex Actual'!$V16</f>
        <v>6494.7781887795063</v>
      </c>
      <c r="AE16" s="154">
        <f>'Base Capex Forecast'!$H16*'Base Capex Actual'!$T16</f>
        <v>2079.9491737852663</v>
      </c>
      <c r="AF16" s="155">
        <f>'Base Capex Forecast'!$H16*'Base Capex Actual'!$U16</f>
        <v>4398.2488538046073</v>
      </c>
      <c r="AG16" s="156">
        <f>'Base Capex Forecast'!$H16*'Base Capex Actual'!$V16</f>
        <v>6586.4993580547089</v>
      </c>
      <c r="AH16" s="154">
        <f>'Base Capex Forecast'!$I16*'Base Capex Actual'!$T16</f>
        <v>2129.2000040412431</v>
      </c>
      <c r="AI16" s="155">
        <f>'Base Capex Forecast'!$I16*'Base Capex Actual'!$U16</f>
        <v>4502.3943831533161</v>
      </c>
      <c r="AJ16" s="156">
        <f>'Base Capex Forecast'!$I16*'Base Capex Actual'!$V16</f>
        <v>6742.4601699596942</v>
      </c>
    </row>
    <row r="17" spans="1:36">
      <c r="A17" s="182">
        <f>'Base Capex Actual'!A17</f>
        <v>114</v>
      </c>
      <c r="B17" s="183" t="str">
        <f>'Base Capex Actual'!B17</f>
        <v>New Connections - Other Materials</v>
      </c>
      <c r="C17" s="183" t="str">
        <f>'Base Capex Actual'!C17</f>
        <v>New Customer Connections</v>
      </c>
      <c r="D17" s="155">
        <f>'Base Capex Actual'!D17</f>
        <v>55.466354426883889</v>
      </c>
      <c r="E17" s="155">
        <f>'Base Capex Actual'!E17</f>
        <v>388.29569221803672</v>
      </c>
      <c r="F17" s="156">
        <f>'Base Capex Actual'!F17</f>
        <v>74.2760177632357</v>
      </c>
      <c r="G17" s="155">
        <f>'Base Capex Actual'!G17</f>
        <v>0</v>
      </c>
      <c r="H17" s="155">
        <f>'Base Capex Actual'!H17</f>
        <v>197.3132863753963</v>
      </c>
      <c r="I17" s="156">
        <f>'Base Capex Actual'!I17</f>
        <v>25.31983869331567</v>
      </c>
      <c r="J17" s="155">
        <f>'Base Capex Actual'!J17</f>
        <v>0</v>
      </c>
      <c r="K17" s="155">
        <f>'Base Capex Actual'!K17</f>
        <v>225.3161490962907</v>
      </c>
      <c r="L17" s="156">
        <f>'Base Capex Actual'!L17</f>
        <v>14.561786294082037</v>
      </c>
      <c r="M17" s="155">
        <f>'Base Capex Actual'!M17</f>
        <v>0</v>
      </c>
      <c r="N17" s="155">
        <f>'Base Capex Actual'!N17</f>
        <v>198.23020047329138</v>
      </c>
      <c r="O17" s="156">
        <f>'Base Capex Actual'!O17</f>
        <v>18.399113174643535</v>
      </c>
      <c r="P17" s="155">
        <f>'Base Capex Actual'!P17</f>
        <v>0</v>
      </c>
      <c r="Q17" s="155">
        <f>'Base Capex Actual'!Q17</f>
        <v>218.91164688873528</v>
      </c>
      <c r="R17" s="156">
        <f>'Base Capex Actual'!R17</f>
        <v>27.238992393409436</v>
      </c>
      <c r="S17" s="154">
        <f>'Base Capex Forecast'!$D17*'Base Capex Actual'!$T17</f>
        <v>0</v>
      </c>
      <c r="T17" s="155">
        <f>'Base Capex Forecast'!$D17*'Base Capex Actual'!$U17</f>
        <v>289.30524989845327</v>
      </c>
      <c r="U17" s="156">
        <f>'Base Capex Forecast'!$D17*'Base Capex Actual'!$V17</f>
        <v>29.461958899221099</v>
      </c>
      <c r="V17" s="154">
        <f>'Base Capex Forecast'!$E17*'Base Capex Actual'!$T17</f>
        <v>0</v>
      </c>
      <c r="W17" s="155">
        <f>'Base Capex Forecast'!$E17*'Base Capex Actual'!$U17</f>
        <v>295.98159364860197</v>
      </c>
      <c r="X17" s="156">
        <f>'Base Capex Forecast'!$E17*'Base Capex Actual'!$V17</f>
        <v>30.141857259976721</v>
      </c>
      <c r="Y17" s="154">
        <f>'Base Capex Forecast'!$F17*'Base Capex Actual'!$T17</f>
        <v>0</v>
      </c>
      <c r="Z17" s="155">
        <f>'Base Capex Forecast'!$F17*'Base Capex Actual'!$U17</f>
        <v>301.20459318956614</v>
      </c>
      <c r="AA17" s="156">
        <f>'Base Capex Forecast'!$F17*'Base Capex Actual'!$V17</f>
        <v>30.673751506142484</v>
      </c>
      <c r="AB17" s="154">
        <f>'Base Capex Forecast'!$G17*'Base Capex Actual'!$T17</f>
        <v>0</v>
      </c>
      <c r="AC17" s="155">
        <f>'Base Capex Forecast'!$G17*'Base Capex Actual'!$U17</f>
        <v>297.46095775293259</v>
      </c>
      <c r="AD17" s="156">
        <f>'Base Capex Forecast'!$G17*'Base Capex Actual'!$V17</f>
        <v>30.29251116084464</v>
      </c>
      <c r="AE17" s="154">
        <f>'Base Capex Forecast'!$H17*'Base Capex Actual'!$T17</f>
        <v>0</v>
      </c>
      <c r="AF17" s="155">
        <f>'Base Capex Forecast'!$H17*'Base Capex Actual'!$U17</f>
        <v>300.4722655979283</v>
      </c>
      <c r="AG17" s="156">
        <f>'Base Capex Forecast'!$H17*'Base Capex Actual'!$V17</f>
        <v>30.599173511401037</v>
      </c>
      <c r="AH17" s="154">
        <f>'Base Capex Forecast'!$I17*'Base Capex Actual'!$T17</f>
        <v>0</v>
      </c>
      <c r="AI17" s="155">
        <f>'Base Capex Forecast'!$I17*'Base Capex Actual'!$U17</f>
        <v>307.36954737504726</v>
      </c>
      <c r="AJ17" s="156">
        <f>'Base Capex Forecast'!$I17*'Base Capex Actual'!$V17</f>
        <v>31.301571522861781</v>
      </c>
    </row>
    <row r="18" spans="1:36">
      <c r="A18" s="182">
        <f>'Base Capex Actual'!A18</f>
        <v>115</v>
      </c>
      <c r="B18" s="183" t="str">
        <f>'Base Capex Actual'!B18</f>
        <v>New Connections - Other Labour</v>
      </c>
      <c r="C18" s="183" t="str">
        <f>'Base Capex Actual'!C18</f>
        <v>New Customer Connections</v>
      </c>
      <c r="D18" s="155">
        <f>'Base Capex Actual'!D18</f>
        <v>1332.3403371696331</v>
      </c>
      <c r="E18" s="155">
        <f>'Base Capex Actual'!E18</f>
        <v>130.47035517923575</v>
      </c>
      <c r="F18" s="156">
        <f>'Base Capex Actual'!F18</f>
        <v>260.02695036742404</v>
      </c>
      <c r="G18" s="155">
        <f>'Base Capex Actual'!G18</f>
        <v>1314.5773177340443</v>
      </c>
      <c r="H18" s="155">
        <f>'Base Capex Actual'!H18</f>
        <v>27.982447168305395</v>
      </c>
      <c r="I18" s="156">
        <f>'Base Capex Actual'!I18</f>
        <v>0.10366448769525505</v>
      </c>
      <c r="J18" s="155">
        <f>'Base Capex Actual'!J18</f>
        <v>1279.7361010010823</v>
      </c>
      <c r="K18" s="155">
        <f>'Base Capex Actual'!K18</f>
        <v>-1.8535192557685338</v>
      </c>
      <c r="L18" s="156">
        <f>'Base Capex Actual'!L18</f>
        <v>8.2810307986721732</v>
      </c>
      <c r="M18" s="155">
        <f>'Base Capex Actual'!M18</f>
        <v>1458.7473824815429</v>
      </c>
      <c r="N18" s="155">
        <f>'Base Capex Actual'!N18</f>
        <v>0</v>
      </c>
      <c r="O18" s="156">
        <f>'Base Capex Actual'!O18</f>
        <v>0</v>
      </c>
      <c r="P18" s="155">
        <f>'Base Capex Actual'!P18</f>
        <v>1736.9654243533073</v>
      </c>
      <c r="Q18" s="155">
        <f>'Base Capex Actual'!Q18</f>
        <v>0</v>
      </c>
      <c r="R18" s="156">
        <f>'Base Capex Actual'!R18</f>
        <v>-3.0253488417791026</v>
      </c>
      <c r="S18" s="154">
        <f>'Base Capex Forecast'!$D18*'Base Capex Actual'!$T18</f>
        <v>1351.6044249480399</v>
      </c>
      <c r="T18" s="155">
        <f>'Base Capex Forecast'!$D18*'Base Capex Actual'!$U18</f>
        <v>6.0994498487365005</v>
      </c>
      <c r="U18" s="156">
        <f>'Base Capex Forecast'!$D18*'Base Capex Actual'!$V18</f>
        <v>1.2510679722563858</v>
      </c>
      <c r="V18" s="154">
        <f>'Base Capex Forecast'!$E18*'Base Capex Actual'!$T18</f>
        <v>1382.7956174975789</v>
      </c>
      <c r="W18" s="155">
        <f>'Base Capex Forecast'!$E18*'Base Capex Actual'!$U18</f>
        <v>6.2402078332226125</v>
      </c>
      <c r="X18" s="156">
        <f>'Base Capex Forecast'!$E18*'Base Capex Actual'!$V18</f>
        <v>1.2799390689285577</v>
      </c>
      <c r="Y18" s="154">
        <f>'Base Capex Forecast'!$F18*'Base Capex Actual'!$T18</f>
        <v>1407.1969351146859</v>
      </c>
      <c r="Z18" s="155">
        <f>'Base Capex Forecast'!$F18*'Base Capex Actual'!$U18</f>
        <v>6.3503248247783022</v>
      </c>
      <c r="AA18" s="156">
        <f>'Base Capex Forecast'!$F18*'Base Capex Actual'!$V18</f>
        <v>1.3025253422405823</v>
      </c>
      <c r="AB18" s="154">
        <f>'Base Capex Forecast'!$G18*'Base Capex Actual'!$T18</f>
        <v>1389.7070547087055</v>
      </c>
      <c r="AC18" s="155">
        <f>'Base Capex Forecast'!$G18*'Base Capex Actual'!$U18</f>
        <v>6.2713974060546045</v>
      </c>
      <c r="AD18" s="156">
        <f>'Base Capex Forecast'!$G18*'Base Capex Actual'!$V18</f>
        <v>1.2863364123949601</v>
      </c>
      <c r="AE18" s="154">
        <f>'Base Capex Forecast'!$H18*'Base Capex Actual'!$T18</f>
        <v>1403.7755757936345</v>
      </c>
      <c r="AF18" s="155">
        <f>'Base Capex Forecast'!$H18*'Base Capex Actual'!$U18</f>
        <v>6.3348850931467178</v>
      </c>
      <c r="AG18" s="156">
        <f>'Base Capex Forecast'!$H18*'Base Capex Actual'!$V18</f>
        <v>1.299358474043689</v>
      </c>
      <c r="AH18" s="154">
        <f>'Base Capex Forecast'!$I18*'Base Capex Actual'!$T18</f>
        <v>1435.998968121771</v>
      </c>
      <c r="AI18" s="155">
        <f>'Base Capex Forecast'!$I18*'Base Capex Actual'!$U18</f>
        <v>6.4803011348774069</v>
      </c>
      <c r="AJ18" s="156">
        <f>'Base Capex Forecast'!$I18*'Base Capex Actual'!$V18</f>
        <v>1.3291849923319325</v>
      </c>
    </row>
    <row r="19" spans="1:36">
      <c r="A19" s="182">
        <f>'Base Capex Actual'!A19</f>
        <v>116</v>
      </c>
      <c r="B19" s="183" t="str">
        <f>'Base Capex Actual'!B19</f>
        <v>Recoverable Works</v>
      </c>
      <c r="C19" s="183" t="str">
        <f>'Base Capex Actual'!C19</f>
        <v>New Customer Connections</v>
      </c>
      <c r="D19" s="155">
        <f>'Base Capex Actual'!D19</f>
        <v>1657.4897861231545</v>
      </c>
      <c r="E19" s="155">
        <f>'Base Capex Actual'!E19</f>
        <v>785.48992335548724</v>
      </c>
      <c r="F19" s="156">
        <f>'Base Capex Actual'!F19</f>
        <v>5010.4888770804137</v>
      </c>
      <c r="G19" s="155">
        <f>'Base Capex Actual'!G19</f>
        <v>2838.6892205376716</v>
      </c>
      <c r="H19" s="155">
        <f>'Base Capex Actual'!H19</f>
        <v>665.00486859159821</v>
      </c>
      <c r="I19" s="156">
        <f>'Base Capex Actual'!I19</f>
        <v>6891.4718120134685</v>
      </c>
      <c r="J19" s="155">
        <f>'Base Capex Actual'!J19</f>
        <v>2068.8748896237789</v>
      </c>
      <c r="K19" s="155">
        <f>'Base Capex Actual'!K19</f>
        <v>2435.8090322286871</v>
      </c>
      <c r="L19" s="156">
        <f>'Base Capex Actual'!L19</f>
        <v>8848.8549750412421</v>
      </c>
      <c r="M19" s="155">
        <f>'Base Capex Actual'!M19</f>
        <v>5012.0073890250178</v>
      </c>
      <c r="N19" s="155">
        <f>'Base Capex Actual'!N19</f>
        <v>1538.1096946346606</v>
      </c>
      <c r="O19" s="156">
        <f>'Base Capex Actual'!O19</f>
        <v>7964.5315552573902</v>
      </c>
      <c r="P19" s="155">
        <f>'Base Capex Actual'!P19</f>
        <v>5119.8672196577072</v>
      </c>
      <c r="Q19" s="155">
        <f>'Base Capex Actual'!Q19</f>
        <v>1140.2763228082456</v>
      </c>
      <c r="R19" s="156">
        <f>'Base Capex Actual'!R19</f>
        <v>4274.4473778365464</v>
      </c>
      <c r="S19" s="154">
        <f>'Base Capex Forecast'!$D19*'Base Capex Actual'!$T19</f>
        <v>4654.5599335717188</v>
      </c>
      <c r="T19" s="155">
        <f>'Base Capex Forecast'!$D19*'Base Capex Actual'!$U19</f>
        <v>1788.6061368729136</v>
      </c>
      <c r="U19" s="156">
        <f>'Base Capex Forecast'!$D19*'Base Capex Actual'!$V19</f>
        <v>8659.3228516553681</v>
      </c>
      <c r="V19" s="154">
        <f>'Base Capex Forecast'!$E19*'Base Capex Actual'!$T19</f>
        <v>3352.422529546659</v>
      </c>
      <c r="W19" s="155">
        <f>'Base Capex Forecast'!$E19*'Base Capex Actual'!$U19</f>
        <v>1288.2342466985833</v>
      </c>
      <c r="X19" s="156">
        <f>'Base Capex Forecast'!$E19*'Base Capex Actual'!$V19</f>
        <v>6236.8321458547562</v>
      </c>
      <c r="Y19" s="154">
        <f>'Base Capex Forecast'!$F19*'Base Capex Actual'!$T19</f>
        <v>5956.6973375967791</v>
      </c>
      <c r="Z19" s="155">
        <f>'Base Capex Forecast'!$F19*'Base Capex Actual'!$U19</f>
        <v>2288.9780270472443</v>
      </c>
      <c r="AA19" s="156">
        <f>'Base Capex Forecast'!$F19*'Base Capex Actual'!$V19</f>
        <v>11081.81355745598</v>
      </c>
      <c r="AB19" s="154">
        <f>'Base Capex Forecast'!$G19*'Base Capex Actual'!$T19</f>
        <v>4654.5599335717188</v>
      </c>
      <c r="AC19" s="155">
        <f>'Base Capex Forecast'!$G19*'Base Capex Actual'!$U19</f>
        <v>1788.6061368729136</v>
      </c>
      <c r="AD19" s="156">
        <f>'Base Capex Forecast'!$G19*'Base Capex Actual'!$V19</f>
        <v>8659.3228516553681</v>
      </c>
      <c r="AE19" s="154">
        <f>'Base Capex Forecast'!$H19*'Base Capex Actual'!$T19</f>
        <v>3352.422529546659</v>
      </c>
      <c r="AF19" s="155">
        <f>'Base Capex Forecast'!$H19*'Base Capex Actual'!$U19</f>
        <v>1288.2342466985833</v>
      </c>
      <c r="AG19" s="156">
        <f>'Base Capex Forecast'!$H19*'Base Capex Actual'!$V19</f>
        <v>6236.8321458547562</v>
      </c>
      <c r="AH19" s="154">
        <f>'Base Capex Forecast'!$I19*'Base Capex Actual'!$T19</f>
        <v>3352.422529546659</v>
      </c>
      <c r="AI19" s="155">
        <f>'Base Capex Forecast'!$I19*'Base Capex Actual'!$U19</f>
        <v>1288.2342466985833</v>
      </c>
      <c r="AJ19" s="156">
        <f>'Base Capex Forecast'!$I19*'Base Capex Actual'!$V19</f>
        <v>6236.8321458547562</v>
      </c>
    </row>
    <row r="20" spans="1:36">
      <c r="A20" s="182">
        <f>'Base Capex Actual'!A20</f>
        <v>118</v>
      </c>
      <c r="B20" s="183" t="str">
        <f>'Base Capex Actual'!B20</f>
        <v>CO Generation Projects</v>
      </c>
      <c r="C20" s="183" t="str">
        <f>'Base Capex Actual'!C20</f>
        <v>New Customer Connections</v>
      </c>
      <c r="D20" s="155">
        <f>'Base Capex Actual'!D20</f>
        <v>198.53940301013901</v>
      </c>
      <c r="E20" s="155">
        <f>'Base Capex Actual'!E20</f>
        <v>93.404791847038084</v>
      </c>
      <c r="F20" s="156">
        <f>'Base Capex Actual'!F20</f>
        <v>70.728444249181337</v>
      </c>
      <c r="G20" s="155">
        <f>'Base Capex Actual'!G20</f>
        <v>573.26697819274159</v>
      </c>
      <c r="H20" s="155">
        <f>'Base Capex Actual'!H20</f>
        <v>220.14963243236568</v>
      </c>
      <c r="I20" s="156">
        <f>'Base Capex Actual'!I20</f>
        <v>240.60199260122781</v>
      </c>
      <c r="J20" s="155">
        <f>'Base Capex Actual'!J20</f>
        <v>190.40706271610117</v>
      </c>
      <c r="K20" s="155">
        <f>'Base Capex Actual'!K20</f>
        <v>37.602515713766032</v>
      </c>
      <c r="L20" s="156">
        <f>'Base Capex Actual'!L20</f>
        <v>27.43507300873496</v>
      </c>
      <c r="M20" s="155">
        <f>'Base Capex Actual'!M20</f>
        <v>153.02216108824985</v>
      </c>
      <c r="N20" s="155">
        <f>'Base Capex Actual'!N20</f>
        <v>13.121111085293739</v>
      </c>
      <c r="O20" s="156">
        <f>'Base Capex Actual'!O20</f>
        <v>-19.800349768494197</v>
      </c>
      <c r="P20" s="155">
        <f>'Base Capex Actual'!P20</f>
        <v>104.14550017344547</v>
      </c>
      <c r="Q20" s="155">
        <f>'Base Capex Actual'!Q20</f>
        <v>60.193628503519868</v>
      </c>
      <c r="R20" s="156">
        <f>'Base Capex Actual'!R20</f>
        <v>-41.894169659019141</v>
      </c>
      <c r="S20" s="154">
        <f>'Base Capex Forecast'!$D20*'Base Capex Actual'!$T20</f>
        <v>229.5945234412751</v>
      </c>
      <c r="T20" s="155">
        <f>'Base Capex Forecast'!$D20*'Base Capex Actual'!$U20</f>
        <v>74.459286052944549</v>
      </c>
      <c r="U20" s="156">
        <f>'Base Capex Forecast'!$D20*'Base Capex Actual'!$V20</f>
        <v>46.407898948180382</v>
      </c>
      <c r="V20" s="154">
        <f>'Base Capex Forecast'!$E20*'Base Capex Actual'!$T20</f>
        <v>229.5945234412751</v>
      </c>
      <c r="W20" s="155">
        <f>'Base Capex Forecast'!$E20*'Base Capex Actual'!$U20</f>
        <v>74.459286052944549</v>
      </c>
      <c r="X20" s="156">
        <f>'Base Capex Forecast'!$E20*'Base Capex Actual'!$V20</f>
        <v>46.407898948180382</v>
      </c>
      <c r="Y20" s="154">
        <f>'Base Capex Forecast'!$F20*'Base Capex Actual'!$T20</f>
        <v>229.5945234412751</v>
      </c>
      <c r="Z20" s="155">
        <f>'Base Capex Forecast'!$F20*'Base Capex Actual'!$U20</f>
        <v>74.459286052944549</v>
      </c>
      <c r="AA20" s="156">
        <f>'Base Capex Forecast'!$F20*'Base Capex Actual'!$V20</f>
        <v>46.407898948180382</v>
      </c>
      <c r="AB20" s="154">
        <f>'Base Capex Forecast'!$G20*'Base Capex Actual'!$T20</f>
        <v>229.5945234412751</v>
      </c>
      <c r="AC20" s="155">
        <f>'Base Capex Forecast'!$G20*'Base Capex Actual'!$U20</f>
        <v>74.459286052944549</v>
      </c>
      <c r="AD20" s="156">
        <f>'Base Capex Forecast'!$G20*'Base Capex Actual'!$V20</f>
        <v>46.407898948180382</v>
      </c>
      <c r="AE20" s="154">
        <f>'Base Capex Forecast'!$H20*'Base Capex Actual'!$T20</f>
        <v>229.5945234412751</v>
      </c>
      <c r="AF20" s="155">
        <f>'Base Capex Forecast'!$H20*'Base Capex Actual'!$U20</f>
        <v>74.459286052944549</v>
      </c>
      <c r="AG20" s="156">
        <f>'Base Capex Forecast'!$H20*'Base Capex Actual'!$V20</f>
        <v>46.407898948180382</v>
      </c>
      <c r="AH20" s="154">
        <f>'Base Capex Forecast'!$I20*'Base Capex Actual'!$T20</f>
        <v>229.5945234412751</v>
      </c>
      <c r="AI20" s="155">
        <f>'Base Capex Forecast'!$I20*'Base Capex Actual'!$U20</f>
        <v>74.459286052944549</v>
      </c>
      <c r="AJ20" s="156">
        <f>'Base Capex Forecast'!$I20*'Base Capex Actual'!$V20</f>
        <v>46.407898948180382</v>
      </c>
    </row>
    <row r="21" spans="1:36">
      <c r="A21" s="182">
        <f>'Base Capex Actual'!A21</f>
        <v>121</v>
      </c>
      <c r="B21" s="183" t="str">
        <f>'Base Capex Actual'!B21</f>
        <v>Docklands</v>
      </c>
      <c r="C21" s="183" t="str">
        <f>'Base Capex Actual'!C21</f>
        <v>New Customer Connections</v>
      </c>
      <c r="D21" s="155">
        <f>'Base Capex Actual'!D21</f>
        <v>511.40964981715291</v>
      </c>
      <c r="E21" s="155">
        <f>'Base Capex Actual'!E21</f>
        <v>320.09287526869235</v>
      </c>
      <c r="F21" s="156">
        <f>'Base Capex Actual'!F21</f>
        <v>477.42432168214253</v>
      </c>
      <c r="G21" s="155">
        <f>'Base Capex Actual'!G21</f>
        <v>879.73381911099023</v>
      </c>
      <c r="H21" s="155">
        <f>'Base Capex Actual'!H21</f>
        <v>1881.1295224760649</v>
      </c>
      <c r="I21" s="156">
        <f>'Base Capex Actual'!I21</f>
        <v>5026.8834782432359</v>
      </c>
      <c r="J21" s="155">
        <f>'Base Capex Actual'!J21</f>
        <v>869.24878983836425</v>
      </c>
      <c r="K21" s="155">
        <f>'Base Capex Actual'!K21</f>
        <v>1817.7875075068036</v>
      </c>
      <c r="L21" s="156">
        <f>'Base Capex Actual'!L21</f>
        <v>2592.0834687765428</v>
      </c>
      <c r="M21" s="155">
        <f>'Base Capex Actual'!M21</f>
        <v>904.30399944745272</v>
      </c>
      <c r="N21" s="155">
        <f>'Base Capex Actual'!N21</f>
        <v>1878.5690500488345</v>
      </c>
      <c r="O21" s="156">
        <f>'Base Capex Actual'!O21</f>
        <v>1655.6878223317083</v>
      </c>
      <c r="P21" s="155">
        <f>'Base Capex Actual'!P21</f>
        <v>587.74430658089841</v>
      </c>
      <c r="Q21" s="155">
        <f>'Base Capex Actual'!Q21</f>
        <v>1454.0793167702047</v>
      </c>
      <c r="R21" s="156">
        <f>'Base Capex Actual'!R21</f>
        <v>1900.3463021005368</v>
      </c>
      <c r="S21" s="154">
        <f>'Base Capex Forecast'!$D21*'Base Capex Actual'!$T21</f>
        <v>1261.4351665017964</v>
      </c>
      <c r="T21" s="155">
        <f>'Base Capex Forecast'!$D21*'Base Capex Actual'!$U21</f>
        <v>2736.7415182906693</v>
      </c>
      <c r="U21" s="156">
        <f>'Base Capex Forecast'!$D21*'Base Capex Actual'!$V21</f>
        <v>4349.3998382060499</v>
      </c>
      <c r="V21" s="154">
        <f>'Base Capex Forecast'!$E21*'Base Capex Actual'!$T21</f>
        <v>1301.9048660406961</v>
      </c>
      <c r="W21" s="155">
        <f>'Base Capex Forecast'!$E21*'Base Capex Actual'!$U21</f>
        <v>2824.5423897916608</v>
      </c>
      <c r="X21" s="156">
        <f>'Base Capex Forecast'!$E21*'Base Capex Actual'!$V21</f>
        <v>4488.9384441534903</v>
      </c>
      <c r="Y21" s="154">
        <f>'Base Capex Forecast'!$F21*'Base Capex Actual'!$T21</f>
        <v>1189.0434425811645</v>
      </c>
      <c r="Z21" s="155">
        <f>'Base Capex Forecast'!$F21*'Base Capex Actual'!$U21</f>
        <v>2579.6843490477613</v>
      </c>
      <c r="AA21" s="156">
        <f>'Base Capex Forecast'!$F21*'Base Capex Actual'!$V21</f>
        <v>4099.7948163474775</v>
      </c>
      <c r="AB21" s="154">
        <f>'Base Capex Forecast'!$G21*'Base Capex Actual'!$T21</f>
        <v>1330.6378487973395</v>
      </c>
      <c r="AC21" s="155">
        <f>'Base Capex Forecast'!$G21*'Base Capex Actual'!$U21</f>
        <v>2886.8799152885163</v>
      </c>
      <c r="AD21" s="156">
        <f>'Base Capex Forecast'!$G21*'Base Capex Actual'!$V21</f>
        <v>4588.0091168853205</v>
      </c>
      <c r="AE21" s="154">
        <f>'Base Capex Forecast'!$H21*'Base Capex Actual'!$T21</f>
        <v>1302.2956233117602</v>
      </c>
      <c r="AF21" s="155">
        <f>'Base Capex Forecast'!$H21*'Base Capex Actual'!$U21</f>
        <v>2825.3901556346418</v>
      </c>
      <c r="AG21" s="156">
        <f>'Base Capex Forecast'!$H21*'Base Capex Actual'!$V21</f>
        <v>4490.2857663597179</v>
      </c>
      <c r="AH21" s="154">
        <f>'Base Capex Forecast'!$I21*'Base Capex Actual'!$T21</f>
        <v>1335.3472726738862</v>
      </c>
      <c r="AI21" s="155">
        <f>'Base Capex Forecast'!$I21*'Base Capex Actual'!$U21</f>
        <v>2897.097226643421</v>
      </c>
      <c r="AJ21" s="156">
        <f>'Base Capex Forecast'!$I21*'Base Capex Actual'!$V21</f>
        <v>4604.2471035774943</v>
      </c>
    </row>
    <row r="22" spans="1:36">
      <c r="A22" s="182">
        <f>'Base Capex Actual'!A22</f>
        <v>122</v>
      </c>
      <c r="B22" s="183" t="str">
        <f>'Base Capex Actual'!B22</f>
        <v>Major Generation Projects</v>
      </c>
      <c r="C22" s="183" t="str">
        <f>'Base Capex Actual'!C22</f>
        <v>New Customer Connections</v>
      </c>
      <c r="D22" s="155">
        <f>'Base Capex Actual'!D22</f>
        <v>0</v>
      </c>
      <c r="E22" s="155">
        <f>'Base Capex Actual'!E22</f>
        <v>0</v>
      </c>
      <c r="F22" s="156">
        <f>'Base Capex Actual'!F22</f>
        <v>0</v>
      </c>
      <c r="G22" s="155">
        <f>'Base Capex Actual'!G22</f>
        <v>0</v>
      </c>
      <c r="H22" s="155">
        <f>'Base Capex Actual'!H22</f>
        <v>0</v>
      </c>
      <c r="I22" s="156">
        <f>'Base Capex Actual'!I22</f>
        <v>0</v>
      </c>
      <c r="J22" s="155">
        <f>'Base Capex Actual'!J22</f>
        <v>0</v>
      </c>
      <c r="K22" s="155">
        <f>'Base Capex Actual'!K22</f>
        <v>0</v>
      </c>
      <c r="L22" s="156">
        <f>'Base Capex Actual'!L22</f>
        <v>0</v>
      </c>
      <c r="M22" s="155">
        <f>'Base Capex Actual'!M22</f>
        <v>0</v>
      </c>
      <c r="N22" s="155">
        <f>'Base Capex Actual'!N22</f>
        <v>0</v>
      </c>
      <c r="O22" s="156">
        <f>'Base Capex Actual'!O22</f>
        <v>0</v>
      </c>
      <c r="P22" s="155">
        <f>'Base Capex Actual'!P22</f>
        <v>0</v>
      </c>
      <c r="Q22" s="155">
        <f>'Base Capex Actual'!Q22</f>
        <v>0</v>
      </c>
      <c r="R22" s="156">
        <f>'Base Capex Actual'!R22</f>
        <v>0</v>
      </c>
      <c r="S22" s="154">
        <f>'Base Capex Forecast'!$D22*'Base Capex Actual'!$T22</f>
        <v>0</v>
      </c>
      <c r="T22" s="155">
        <f>'Base Capex Forecast'!$D22*'Base Capex Actual'!$U22</f>
        <v>0</v>
      </c>
      <c r="U22" s="156">
        <f>'Base Capex Forecast'!$D22*'Base Capex Actual'!$V22</f>
        <v>0</v>
      </c>
      <c r="V22" s="154">
        <f>'Base Capex Forecast'!$E22*'Base Capex Actual'!$T22</f>
        <v>0</v>
      </c>
      <c r="W22" s="155">
        <f>'Base Capex Forecast'!$E22*'Base Capex Actual'!$U22</f>
        <v>0</v>
      </c>
      <c r="X22" s="156">
        <f>'Base Capex Forecast'!$E22*'Base Capex Actual'!$V22</f>
        <v>0</v>
      </c>
      <c r="Y22" s="154">
        <f>'Base Capex Forecast'!$F22*'Base Capex Actual'!$T22</f>
        <v>0</v>
      </c>
      <c r="Z22" s="155">
        <f>'Base Capex Forecast'!$F22*'Base Capex Actual'!$U22</f>
        <v>0</v>
      </c>
      <c r="AA22" s="156">
        <f>'Base Capex Forecast'!$F22*'Base Capex Actual'!$V22</f>
        <v>0</v>
      </c>
      <c r="AB22" s="154">
        <f>'Base Capex Forecast'!$G22*'Base Capex Actual'!$T22</f>
        <v>0</v>
      </c>
      <c r="AC22" s="155">
        <f>'Base Capex Forecast'!$G22*'Base Capex Actual'!$U22</f>
        <v>0</v>
      </c>
      <c r="AD22" s="156">
        <f>'Base Capex Forecast'!$G22*'Base Capex Actual'!$V22</f>
        <v>0</v>
      </c>
      <c r="AE22" s="154">
        <f>'Base Capex Forecast'!$H22*'Base Capex Actual'!$T22</f>
        <v>0</v>
      </c>
      <c r="AF22" s="155">
        <f>'Base Capex Forecast'!$H22*'Base Capex Actual'!$U22</f>
        <v>0</v>
      </c>
      <c r="AG22" s="156">
        <f>'Base Capex Forecast'!$H22*'Base Capex Actual'!$V22</f>
        <v>0</v>
      </c>
      <c r="AH22" s="154">
        <f>'Base Capex Forecast'!$I22*'Base Capex Actual'!$T22</f>
        <v>0</v>
      </c>
      <c r="AI22" s="155">
        <f>'Base Capex Forecast'!$I22*'Base Capex Actual'!$U22</f>
        <v>0</v>
      </c>
      <c r="AJ22" s="156">
        <f>'Base Capex Forecast'!$I22*'Base Capex Actual'!$V22</f>
        <v>0</v>
      </c>
    </row>
    <row r="23" spans="1:36">
      <c r="A23" s="182">
        <f>'Base Capex Actual'!A23</f>
        <v>139</v>
      </c>
      <c r="B23" s="183" t="str">
        <f>'Base Capex Actual'!B23</f>
        <v>Maintenance Related Fault Capital</v>
      </c>
      <c r="C23" s="183" t="str">
        <f>'Base Capex Actual'!C23</f>
        <v>Reliability &amp; Quality Maintained</v>
      </c>
      <c r="D23" s="155">
        <f>'Base Capex Actual'!D23</f>
        <v>546.60761205794779</v>
      </c>
      <c r="E23" s="155">
        <f>'Base Capex Actual'!E23</f>
        <v>275.62628550831624</v>
      </c>
      <c r="F23" s="156">
        <f>'Base Capex Actual'!F23</f>
        <v>1866.0257048920125</v>
      </c>
      <c r="G23" s="155">
        <f>'Base Capex Actual'!G23</f>
        <v>406.72057770842758</v>
      </c>
      <c r="H23" s="155">
        <f>'Base Capex Actual'!H23</f>
        <v>187.0841551312127</v>
      </c>
      <c r="I23" s="156">
        <f>'Base Capex Actual'!I23</f>
        <v>684.61560664073636</v>
      </c>
      <c r="J23" s="155">
        <f>'Base Capex Actual'!J23</f>
        <v>290.98833070461228</v>
      </c>
      <c r="K23" s="155">
        <f>'Base Capex Actual'!K23</f>
        <v>63.224900182169428</v>
      </c>
      <c r="L23" s="155">
        <f>'Base Capex Actual'!L23</f>
        <v>102.70270122258087</v>
      </c>
      <c r="M23" s="184">
        <f>'Base Capex Actual'!M23</f>
        <v>535.72953043823645</v>
      </c>
      <c r="N23" s="155">
        <f>'Base Capex Actual'!N23</f>
        <v>50.002268259956828</v>
      </c>
      <c r="O23" s="155">
        <f>'Base Capex Actual'!O23</f>
        <v>137.23000310482189</v>
      </c>
      <c r="P23" s="184">
        <f>'Base Capex Actual'!P23</f>
        <v>509.15903535337208</v>
      </c>
      <c r="Q23" s="155">
        <f>'Base Capex Actual'!Q23</f>
        <v>67.590252914805859</v>
      </c>
      <c r="R23" s="156">
        <f>'Base Capex Actual'!R23</f>
        <v>296.14689169265847</v>
      </c>
      <c r="S23" s="154">
        <f>'Base Capex Forecast'!$D23*'Base Capex Actual'!$T23</f>
        <v>405.60658970338073</v>
      </c>
      <c r="T23" s="155">
        <f>'Base Capex Forecast'!$D23*'Base Capex Actual'!$U23</f>
        <v>85.632686833752004</v>
      </c>
      <c r="U23" s="156">
        <f>'Base Capex Forecast'!$D23*'Base Capex Actual'!$V23</f>
        <v>284.12873629608902</v>
      </c>
      <c r="V23" s="154">
        <f>'Base Capex Forecast'!$E23*'Base Capex Actual'!$T23</f>
        <v>405.60658970338073</v>
      </c>
      <c r="W23" s="155">
        <f>'Base Capex Forecast'!$E23*'Base Capex Actual'!$U23</f>
        <v>85.632686833752004</v>
      </c>
      <c r="X23" s="156">
        <f>'Base Capex Forecast'!$E23*'Base Capex Actual'!$V23</f>
        <v>284.12873629608902</v>
      </c>
      <c r="Y23" s="154">
        <f>'Base Capex Forecast'!$F23*'Base Capex Actual'!$T23</f>
        <v>405.60658970338073</v>
      </c>
      <c r="Z23" s="155">
        <f>'Base Capex Forecast'!$F23*'Base Capex Actual'!$U23</f>
        <v>85.632686833752004</v>
      </c>
      <c r="AA23" s="156">
        <f>'Base Capex Forecast'!$F23*'Base Capex Actual'!$V23</f>
        <v>284.12873629608902</v>
      </c>
      <c r="AB23" s="154">
        <f>'Base Capex Forecast'!$G23*'Base Capex Actual'!$T23</f>
        <v>405.60658970338073</v>
      </c>
      <c r="AC23" s="155">
        <f>'Base Capex Forecast'!$G23*'Base Capex Actual'!$U23</f>
        <v>85.632686833752004</v>
      </c>
      <c r="AD23" s="156">
        <f>'Base Capex Forecast'!$G23*'Base Capex Actual'!$V23</f>
        <v>284.12873629608902</v>
      </c>
      <c r="AE23" s="154">
        <f>'Base Capex Forecast'!$H23*'Base Capex Actual'!$T23</f>
        <v>405.60658970338073</v>
      </c>
      <c r="AF23" s="155">
        <f>'Base Capex Forecast'!$H23*'Base Capex Actual'!$U23</f>
        <v>85.632686833752004</v>
      </c>
      <c r="AG23" s="156">
        <f>'Base Capex Forecast'!$H23*'Base Capex Actual'!$V23</f>
        <v>284.12873629608902</v>
      </c>
      <c r="AH23" s="154">
        <f>'Base Capex Forecast'!$I23*'Base Capex Actual'!$T23</f>
        <v>405.60658970338073</v>
      </c>
      <c r="AI23" s="155">
        <f>'Base Capex Forecast'!$I23*'Base Capex Actual'!$U23</f>
        <v>85.632686833752004</v>
      </c>
      <c r="AJ23" s="156">
        <f>'Base Capex Forecast'!$I23*'Base Capex Actual'!$V23</f>
        <v>284.12873629608902</v>
      </c>
    </row>
    <row r="24" spans="1:36">
      <c r="A24" s="182">
        <f>'Base Capex Actual'!A24</f>
        <v>141</v>
      </c>
      <c r="B24" s="183" t="str">
        <f>'Base Capex Actual'!B24</f>
        <v>Fault Related Capital</v>
      </c>
      <c r="C24" s="183" t="str">
        <f>'Base Capex Actual'!C24</f>
        <v>Reliability &amp; Quality Maintained</v>
      </c>
      <c r="D24" s="155">
        <f>'Base Capex Actual'!D24</f>
        <v>462.07522526744714</v>
      </c>
      <c r="E24" s="155">
        <f>'Base Capex Actual'!E24</f>
        <v>222.45780937162959</v>
      </c>
      <c r="F24" s="156">
        <f>'Base Capex Actual'!F24</f>
        <v>1003.8034904720714</v>
      </c>
      <c r="G24" s="155">
        <f>'Base Capex Actual'!G24</f>
        <v>351.89357306101141</v>
      </c>
      <c r="H24" s="155">
        <f>'Base Capex Actual'!H24</f>
        <v>235.41627215906442</v>
      </c>
      <c r="I24" s="156">
        <f>'Base Capex Actual'!I24</f>
        <v>1428.1949346284196</v>
      </c>
      <c r="J24" s="155">
        <f>'Base Capex Actual'!J24</f>
        <v>542.32834146535231</v>
      </c>
      <c r="K24" s="155">
        <f>'Base Capex Actual'!K24</f>
        <v>326.61323205142895</v>
      </c>
      <c r="L24" s="155">
        <f>'Base Capex Actual'!L24</f>
        <v>1531.1290204617346</v>
      </c>
      <c r="M24" s="184">
        <f>'Base Capex Actual'!M24</f>
        <v>1169.4774364878772</v>
      </c>
      <c r="N24" s="155">
        <f>'Base Capex Actual'!N24</f>
        <v>516.17812790747837</v>
      </c>
      <c r="O24" s="156">
        <f>'Base Capex Actual'!O24</f>
        <v>2062.7575371843759</v>
      </c>
      <c r="P24" s="155">
        <f>'Base Capex Actual'!P24</f>
        <v>1408.7420427741254</v>
      </c>
      <c r="Q24" s="155">
        <f>'Base Capex Actual'!Q24</f>
        <v>584.62260928586932</v>
      </c>
      <c r="R24" s="156">
        <f>'Base Capex Actual'!R24</f>
        <v>2328.6607703836676</v>
      </c>
      <c r="S24" s="154">
        <f>'Base Capex Forecast'!$D24*'Base Capex Actual'!$T24</f>
        <v>968.73872771821004</v>
      </c>
      <c r="T24" s="155">
        <f>'Base Capex Forecast'!$D24*'Base Capex Actual'!$U24</f>
        <v>463.89495740675892</v>
      </c>
      <c r="U24" s="156">
        <f>'Base Capex Forecast'!$D24*'Base Capex Actual'!$V24</f>
        <v>2050.7037843893345</v>
      </c>
      <c r="V24" s="154">
        <f>'Base Capex Forecast'!$E24*'Base Capex Actual'!$T24</f>
        <v>968.73872771821004</v>
      </c>
      <c r="W24" s="155">
        <f>'Base Capex Forecast'!$E24*'Base Capex Actual'!$U24</f>
        <v>463.89495740675892</v>
      </c>
      <c r="X24" s="156">
        <f>'Base Capex Forecast'!$E24*'Base Capex Actual'!$V24</f>
        <v>2050.7037843893345</v>
      </c>
      <c r="Y24" s="154">
        <f>'Base Capex Forecast'!$F24*'Base Capex Actual'!$T24</f>
        <v>968.73872771821004</v>
      </c>
      <c r="Z24" s="155">
        <f>'Base Capex Forecast'!$F24*'Base Capex Actual'!$U24</f>
        <v>463.89495740675892</v>
      </c>
      <c r="AA24" s="156">
        <f>'Base Capex Forecast'!$F24*'Base Capex Actual'!$V24</f>
        <v>2050.7037843893345</v>
      </c>
      <c r="AB24" s="154">
        <f>'Base Capex Forecast'!$G24*'Base Capex Actual'!$T24</f>
        <v>968.73872771821004</v>
      </c>
      <c r="AC24" s="155">
        <f>'Base Capex Forecast'!$G24*'Base Capex Actual'!$U24</f>
        <v>463.89495740675892</v>
      </c>
      <c r="AD24" s="156">
        <f>'Base Capex Forecast'!$G24*'Base Capex Actual'!$V24</f>
        <v>2050.7037843893345</v>
      </c>
      <c r="AE24" s="154">
        <f>'Base Capex Forecast'!$H24*'Base Capex Actual'!$T24</f>
        <v>968.73872771821004</v>
      </c>
      <c r="AF24" s="155">
        <f>'Base Capex Forecast'!$H24*'Base Capex Actual'!$U24</f>
        <v>463.89495740675892</v>
      </c>
      <c r="AG24" s="156">
        <f>'Base Capex Forecast'!$H24*'Base Capex Actual'!$V24</f>
        <v>2050.7037843893345</v>
      </c>
      <c r="AH24" s="154">
        <f>'Base Capex Forecast'!$I24*'Base Capex Actual'!$T24</f>
        <v>968.73872771821004</v>
      </c>
      <c r="AI24" s="155">
        <f>'Base Capex Forecast'!$I24*'Base Capex Actual'!$U24</f>
        <v>463.89495740675892</v>
      </c>
      <c r="AJ24" s="156">
        <f>'Base Capex Forecast'!$I24*'Base Capex Actual'!$V24</f>
        <v>2050.7037843893345</v>
      </c>
    </row>
    <row r="25" spans="1:36">
      <c r="A25" s="182">
        <f>'Base Capex Actual'!A25</f>
        <v>142</v>
      </c>
      <c r="B25" s="183" t="str">
        <f>'Base Capex Actual'!B25</f>
        <v xml:space="preserve">Conductor Clearance </v>
      </c>
      <c r="C25" s="183" t="str">
        <f>'Base Capex Actual'!C25</f>
        <v>Environmental, Safety &amp; Legal</v>
      </c>
      <c r="D25" s="155">
        <f>'Base Capex Actual'!D25</f>
        <v>126.38572387213512</v>
      </c>
      <c r="E25" s="155">
        <f>'Base Capex Actual'!E25</f>
        <v>-8.6851097123491314</v>
      </c>
      <c r="F25" s="156">
        <f>'Base Capex Actual'!F25</f>
        <v>279.02558488063568</v>
      </c>
      <c r="G25" s="155">
        <f>'Base Capex Actual'!G25</f>
        <v>143.85119346211843</v>
      </c>
      <c r="H25" s="155">
        <f>'Base Capex Actual'!H25</f>
        <v>67.193999436250323</v>
      </c>
      <c r="I25" s="156">
        <f>'Base Capex Actual'!I25</f>
        <v>529.52454757996952</v>
      </c>
      <c r="J25" s="155">
        <f>'Base Capex Actual'!J25</f>
        <v>199.83025572686486</v>
      </c>
      <c r="K25" s="155">
        <f>'Base Capex Actual'!K25</f>
        <v>71.158548313508561</v>
      </c>
      <c r="L25" s="156">
        <f>'Base Capex Actual'!L25</f>
        <v>442.16503309071118</v>
      </c>
      <c r="M25" s="155">
        <f>'Base Capex Actual'!M25</f>
        <v>1094.6105881009123</v>
      </c>
      <c r="N25" s="155">
        <f>'Base Capex Actual'!N25</f>
        <v>126.39387381911526</v>
      </c>
      <c r="O25" s="156">
        <f>'Base Capex Actual'!O25</f>
        <v>288.60495902224017</v>
      </c>
      <c r="P25" s="155">
        <f>'Base Capex Actual'!P25</f>
        <v>951.78947459515109</v>
      </c>
      <c r="Q25" s="155">
        <f>'Base Capex Actual'!Q25</f>
        <v>59.52472301511316</v>
      </c>
      <c r="R25" s="156">
        <f>'Base Capex Actual'!R25</f>
        <v>171.03402640413447</v>
      </c>
      <c r="S25" s="154">
        <f>'Base Capex Forecast'!$D25*'Base Capex Actual'!$T25</f>
        <v>879.4962475799083</v>
      </c>
      <c r="T25" s="155">
        <f>'Base Capex Forecast'!$D25*'Base Capex Actual'!$U25</f>
        <v>119.32448891047507</v>
      </c>
      <c r="U25" s="156">
        <f>'Base Capex Forecast'!$D25*'Base Capex Actual'!$V25</f>
        <v>526.69672422320139</v>
      </c>
      <c r="V25" s="154">
        <f>'Base Capex Forecast'!$E25*'Base Capex Actual'!$T25</f>
        <v>888.73880517489863</v>
      </c>
      <c r="W25" s="155">
        <f>'Base Capex Forecast'!$E25*'Base Capex Actual'!$U25</f>
        <v>120.57846067474647</v>
      </c>
      <c r="X25" s="156">
        <f>'Base Capex Forecast'!$E25*'Base Capex Actual'!$V25</f>
        <v>532.23173909349896</v>
      </c>
      <c r="Y25" s="154">
        <f>'Base Capex Forecast'!$F25*'Base Capex Actual'!$T25</f>
        <v>911.78011072860681</v>
      </c>
      <c r="Z25" s="155">
        <f>'Base Capex Forecast'!$F25*'Base Capex Actual'!$U25</f>
        <v>123.70455929835261</v>
      </c>
      <c r="AA25" s="156">
        <f>'Base Capex Forecast'!$F25*'Base Capex Actual'!$V25</f>
        <v>546.03029729128286</v>
      </c>
      <c r="AB25" s="154">
        <f>'Base Capex Forecast'!$G25*'Base Capex Actual'!$T25</f>
        <v>814.79834441497644</v>
      </c>
      <c r="AC25" s="155">
        <f>'Base Capex Forecast'!$G25*'Base Capex Actual'!$U25</f>
        <v>110.54668656057534</v>
      </c>
      <c r="AD25" s="156">
        <f>'Base Capex Forecast'!$G25*'Base Capex Actual'!$V25</f>
        <v>487.95162013111883</v>
      </c>
      <c r="AE25" s="154">
        <f>'Base Capex Forecast'!$H25*'Base Capex Actual'!$T25</f>
        <v>892.7091996347184</v>
      </c>
      <c r="AF25" s="155">
        <f>'Base Capex Forecast'!$H25*'Base Capex Actual'!$U25</f>
        <v>121.11713868615882</v>
      </c>
      <c r="AG25" s="156">
        <f>'Base Capex Forecast'!$H25*'Base Capex Actual'!$V25</f>
        <v>534.60945674904929</v>
      </c>
      <c r="AH25" s="154">
        <f>'Base Capex Forecast'!$I25*'Base Capex Actual'!$T25</f>
        <v>878.78027480846538</v>
      </c>
      <c r="AI25" s="155">
        <f>'Base Capex Forecast'!$I25*'Base Capex Actual'!$U25</f>
        <v>119.2273502526794</v>
      </c>
      <c r="AJ25" s="156">
        <f>'Base Capex Forecast'!$I25*'Base Capex Actual'!$V25</f>
        <v>526.26795546564313</v>
      </c>
    </row>
    <row r="26" spans="1:36">
      <c r="A26" s="182">
        <f>'Base Capex Actual'!A26</f>
        <v>143</v>
      </c>
      <c r="B26" s="183" t="str">
        <f>'Base Capex Actual'!B26</f>
        <v xml:space="preserve">HV Switch Replacement </v>
      </c>
      <c r="C26" s="183" t="str">
        <f>'Base Capex Actual'!C26</f>
        <v>Reliability &amp; Quality Maintained</v>
      </c>
      <c r="D26" s="155">
        <f>'Base Capex Actual'!D26</f>
        <v>540.34068086919672</v>
      </c>
      <c r="E26" s="155">
        <f>'Base Capex Actual'!E26</f>
        <v>1031.0108509429926</v>
      </c>
      <c r="F26" s="156">
        <f>'Base Capex Actual'!F26</f>
        <v>1169.783239361064</v>
      </c>
      <c r="G26" s="155">
        <f>'Base Capex Actual'!G26</f>
        <v>782.75083905746931</v>
      </c>
      <c r="H26" s="155">
        <f>'Base Capex Actual'!H26</f>
        <v>422.29136036901298</v>
      </c>
      <c r="I26" s="156">
        <f>'Base Capex Actual'!I26</f>
        <v>879.41300648051765</v>
      </c>
      <c r="J26" s="155">
        <f>'Base Capex Actual'!J26</f>
        <v>635.073617211282</v>
      </c>
      <c r="K26" s="155">
        <f>'Base Capex Actual'!K26</f>
        <v>766.10592198813868</v>
      </c>
      <c r="L26" s="156">
        <f>'Base Capex Actual'!L26</f>
        <v>421.69531597445865</v>
      </c>
      <c r="M26" s="155">
        <f>'Base Capex Actual'!M26</f>
        <v>998.80033222933992</v>
      </c>
      <c r="N26" s="155">
        <f>'Base Capex Actual'!N26</f>
        <v>1612.3090566483716</v>
      </c>
      <c r="O26" s="156">
        <f>'Base Capex Actual'!O26</f>
        <v>889.28255451735208</v>
      </c>
      <c r="P26" s="155">
        <f>'Base Capex Actual'!P26</f>
        <v>984.79039066669611</v>
      </c>
      <c r="Q26" s="155">
        <f>'Base Capex Actual'!Q26</f>
        <v>841.50498053088074</v>
      </c>
      <c r="R26" s="156">
        <f>'Base Capex Actual'!R26</f>
        <v>741.04536655133768</v>
      </c>
      <c r="S26" s="154">
        <f>'Base Capex Forecast'!$D26*'Base Capex Actual'!$T26</f>
        <v>1920.614280453746</v>
      </c>
      <c r="T26" s="155">
        <f>'Base Capex Forecast'!$D26*'Base Capex Actual'!$U26</f>
        <v>2056.580189205124</v>
      </c>
      <c r="U26" s="156">
        <f>'Base Capex Forecast'!$D26*'Base Capex Actual'!$V26</f>
        <v>1655.2399560155184</v>
      </c>
      <c r="V26" s="154">
        <f>'Base Capex Forecast'!$E26*'Base Capex Actual'!$T26</f>
        <v>1385.9199118760052</v>
      </c>
      <c r="W26" s="155">
        <f>'Base Capex Forecast'!$E26*'Base Capex Actual'!$U26</f>
        <v>1484.0332406128573</v>
      </c>
      <c r="X26" s="156">
        <f>'Base Capex Forecast'!$E26*'Base Capex Actual'!$V26</f>
        <v>1194.4251572641147</v>
      </c>
      <c r="Y26" s="154">
        <f>'Base Capex Forecast'!$F26*'Base Capex Actual'!$T26</f>
        <v>1366.0743919387446</v>
      </c>
      <c r="Z26" s="155">
        <f>'Base Capex Forecast'!$F26*'Base Capex Actual'!$U26</f>
        <v>1462.7827982086681</v>
      </c>
      <c r="AA26" s="156">
        <f>'Base Capex Forecast'!$F26*'Base Capex Actual'!$V26</f>
        <v>1177.3217243247866</v>
      </c>
      <c r="AB26" s="154">
        <f>'Base Capex Forecast'!$G26*'Base Capex Actual'!$T26</f>
        <v>1363.0730276689603</v>
      </c>
      <c r="AC26" s="155">
        <f>'Base Capex Forecast'!$G26*'Base Capex Actual'!$U26</f>
        <v>1459.5689585737946</v>
      </c>
      <c r="AD26" s="156">
        <f>'Base Capex Forecast'!$G26*'Base Capex Actual'!$V26</f>
        <v>1174.7350633213441</v>
      </c>
      <c r="AE26" s="154">
        <f>'Base Capex Forecast'!$H26*'Base Capex Actual'!$T26</f>
        <v>1535.9094649407407</v>
      </c>
      <c r="AF26" s="155">
        <f>'Base Capex Forecast'!$H26*'Base Capex Actual'!$U26</f>
        <v>1644.6409933302798</v>
      </c>
      <c r="AG26" s="156">
        <f>'Base Capex Forecast'!$H26*'Base Capex Actual'!$V26</f>
        <v>1323.6904156474932</v>
      </c>
      <c r="AH26" s="154">
        <f>'Base Capex Forecast'!$I26*'Base Capex Actual'!$T26</f>
        <v>1535.9094649407407</v>
      </c>
      <c r="AI26" s="155">
        <f>'Base Capex Forecast'!$I26*'Base Capex Actual'!$U26</f>
        <v>1644.6409933302798</v>
      </c>
      <c r="AJ26" s="156">
        <f>'Base Capex Forecast'!$I26*'Base Capex Actual'!$V26</f>
        <v>1323.6904156474932</v>
      </c>
    </row>
    <row r="27" spans="1:36">
      <c r="A27" s="182">
        <f>'Base Capex Actual'!A27</f>
        <v>144</v>
      </c>
      <c r="B27" s="183" t="str">
        <f>'Base Capex Actual'!B27</f>
        <v>Transformer Replacement</v>
      </c>
      <c r="C27" s="183" t="str">
        <f>'Base Capex Actual'!C27</f>
        <v>Reliability &amp; Quality Maintained</v>
      </c>
      <c r="D27" s="155">
        <f>'Base Capex Actual'!D27</f>
        <v>98.661152884666862</v>
      </c>
      <c r="E27" s="155">
        <f>'Base Capex Actual'!E27</f>
        <v>117.17286224904974</v>
      </c>
      <c r="F27" s="156">
        <f>'Base Capex Actual'!F27</f>
        <v>66.941945619042343</v>
      </c>
      <c r="G27" s="155">
        <f>'Base Capex Actual'!G27</f>
        <v>74.405684440027684</v>
      </c>
      <c r="H27" s="155">
        <f>'Base Capex Actual'!H27</f>
        <v>292.29394116340961</v>
      </c>
      <c r="I27" s="156">
        <f>'Base Capex Actual'!I27</f>
        <v>51.64414341488942</v>
      </c>
      <c r="J27" s="155">
        <f>'Base Capex Actual'!J27</f>
        <v>46.409484167688419</v>
      </c>
      <c r="K27" s="155">
        <f>'Base Capex Actual'!K27</f>
        <v>-19.463999757107132</v>
      </c>
      <c r="L27" s="156">
        <f>'Base Capex Actual'!L27</f>
        <v>53.440014723876942</v>
      </c>
      <c r="M27" s="155">
        <f>'Base Capex Actual'!M27</f>
        <v>77.925393692140574</v>
      </c>
      <c r="N27" s="155">
        <f>'Base Capex Actual'!N27</f>
        <v>194.12323981848402</v>
      </c>
      <c r="O27" s="156">
        <f>'Base Capex Actual'!O27</f>
        <v>42.474385585452353</v>
      </c>
      <c r="P27" s="155">
        <f>'Base Capex Actual'!P27</f>
        <v>111.34153301775855</v>
      </c>
      <c r="Q27" s="155">
        <f>'Base Capex Actual'!Q27</f>
        <v>115.74982110231039</v>
      </c>
      <c r="R27" s="156">
        <f>'Base Capex Actual'!R27</f>
        <v>181.88425749197202</v>
      </c>
      <c r="S27" s="154">
        <f>'Base Capex Forecast'!$D27*'Base Capex Actual'!$T27</f>
        <v>212.87838179592632</v>
      </c>
      <c r="T27" s="155">
        <f>'Base Capex Forecast'!$D27*'Base Capex Actual'!$U27</f>
        <v>400.03880932229208</v>
      </c>
      <c r="U27" s="156">
        <f>'Base Capex Forecast'!$D27*'Base Capex Actual'!$V27</f>
        <v>226.16994491534473</v>
      </c>
      <c r="V27" s="154">
        <f>'Base Capex Forecast'!$E27*'Base Capex Actual'!$T27</f>
        <v>411.28509440348051</v>
      </c>
      <c r="W27" s="155">
        <f>'Base Capex Forecast'!$E27*'Base Capex Actual'!$U27</f>
        <v>772.88261057386205</v>
      </c>
      <c r="X27" s="156">
        <f>'Base Capex Forecast'!$E27*'Base Capex Actual'!$V27</f>
        <v>436.96464789416967</v>
      </c>
      <c r="Y27" s="154">
        <f>'Base Capex Forecast'!$F27*'Base Capex Actual'!$T27</f>
        <v>411.28509440348051</v>
      </c>
      <c r="Z27" s="155">
        <f>'Base Capex Forecast'!$F27*'Base Capex Actual'!$U27</f>
        <v>772.88261057386205</v>
      </c>
      <c r="AA27" s="156">
        <f>'Base Capex Forecast'!$F27*'Base Capex Actual'!$V27</f>
        <v>436.96464789416967</v>
      </c>
      <c r="AB27" s="154">
        <f>'Base Capex Forecast'!$G27*'Base Capex Actual'!$T27</f>
        <v>411.28509440348051</v>
      </c>
      <c r="AC27" s="155">
        <f>'Base Capex Forecast'!$G27*'Base Capex Actual'!$U27</f>
        <v>772.88261057386205</v>
      </c>
      <c r="AD27" s="156">
        <f>'Base Capex Forecast'!$G27*'Base Capex Actual'!$V27</f>
        <v>436.96464789416967</v>
      </c>
      <c r="AE27" s="154">
        <f>'Base Capex Forecast'!$H27*'Base Capex Actual'!$T27</f>
        <v>411.28509440348051</v>
      </c>
      <c r="AF27" s="155">
        <f>'Base Capex Forecast'!$H27*'Base Capex Actual'!$U27</f>
        <v>772.88261057386205</v>
      </c>
      <c r="AG27" s="156">
        <f>'Base Capex Forecast'!$H27*'Base Capex Actual'!$V27</f>
        <v>436.96464789416967</v>
      </c>
      <c r="AH27" s="154">
        <f>'Base Capex Forecast'!$I27*'Base Capex Actual'!$T27</f>
        <v>411.28509440348051</v>
      </c>
      <c r="AI27" s="155">
        <f>'Base Capex Forecast'!$I27*'Base Capex Actual'!$U27</f>
        <v>772.88261057386205</v>
      </c>
      <c r="AJ27" s="156">
        <f>'Base Capex Forecast'!$I27*'Base Capex Actual'!$V27</f>
        <v>436.96464789416967</v>
      </c>
    </row>
    <row r="28" spans="1:36">
      <c r="A28" s="182">
        <f>'Base Capex Actual'!A28</f>
        <v>145</v>
      </c>
      <c r="B28" s="183" t="str">
        <f>'Base Capex Actual'!B28</f>
        <v>HV Fuse Unit &amp; Surge Divert. Repl.</v>
      </c>
      <c r="C28" s="183" t="str">
        <f>'Base Capex Actual'!C28</f>
        <v>Reliability &amp; Quality Maintained</v>
      </c>
      <c r="D28" s="155">
        <f>'Base Capex Actual'!D28</f>
        <v>-1.2660627955038777</v>
      </c>
      <c r="E28" s="155">
        <f>'Base Capex Actual'!E28</f>
        <v>-3.6476984083413968</v>
      </c>
      <c r="F28" s="156">
        <f>'Base Capex Actual'!F28</f>
        <v>-1.4628520806860994</v>
      </c>
      <c r="G28" s="155">
        <f>'Base Capex Actual'!G28</f>
        <v>58.019860812225694</v>
      </c>
      <c r="H28" s="155">
        <f>'Base Capex Actual'!H28</f>
        <v>-5.3808938733215221</v>
      </c>
      <c r="I28" s="156">
        <f>'Base Capex Actual'!I28</f>
        <v>119.58554251981207</v>
      </c>
      <c r="J28" s="155">
        <f>'Base Capex Actual'!J28</f>
        <v>158.55255009701881</v>
      </c>
      <c r="K28" s="155">
        <f>'Base Capex Actual'!K28</f>
        <v>51.76406191561707</v>
      </c>
      <c r="L28" s="156">
        <f>'Base Capex Actual'!L28</f>
        <v>321.02671333921643</v>
      </c>
      <c r="M28" s="155">
        <f>'Base Capex Actual'!M28</f>
        <v>1228.3258843315082</v>
      </c>
      <c r="N28" s="155">
        <f>'Base Capex Actual'!N28</f>
        <v>147.02256762033724</v>
      </c>
      <c r="O28" s="156">
        <f>'Base Capex Actual'!O28</f>
        <v>298.29434798202465</v>
      </c>
      <c r="P28" s="155">
        <f>'Base Capex Actual'!P28</f>
        <v>391.74678056818982</v>
      </c>
      <c r="Q28" s="155">
        <f>'Base Capex Actual'!Q28</f>
        <v>11.400678902936431</v>
      </c>
      <c r="R28" s="156">
        <f>'Base Capex Actual'!R28</f>
        <v>94.518296443880615</v>
      </c>
      <c r="S28" s="154">
        <f>'Base Capex Forecast'!$D28*'Base Capex Actual'!$T28</f>
        <v>339.88869383627195</v>
      </c>
      <c r="T28" s="155">
        <f>'Base Capex Forecast'!$D28*'Base Capex Actual'!$U28</f>
        <v>37.90138097602842</v>
      </c>
      <c r="U28" s="156">
        <f>'Base Capex Forecast'!$D28*'Base Capex Actual'!$V28</f>
        <v>154.23322910862646</v>
      </c>
      <c r="V28" s="154">
        <f>'Base Capex Forecast'!$E28*'Base Capex Actual'!$T28</f>
        <v>358.47289814678049</v>
      </c>
      <c r="W28" s="155">
        <f>'Base Capex Forecast'!$E28*'Base Capex Actual'!$U28</f>
        <v>39.973727071918958</v>
      </c>
      <c r="X28" s="156">
        <f>'Base Capex Forecast'!$E28*'Base Capex Actual'!$V28</f>
        <v>162.66628938160196</v>
      </c>
      <c r="Y28" s="154">
        <f>'Base Capex Forecast'!$F28*'Base Capex Actual'!$T28</f>
        <v>383.61122172032452</v>
      </c>
      <c r="Z28" s="155">
        <f>'Base Capex Forecast'!$F28*'Base Capex Actual'!$U28</f>
        <v>42.776930579825382</v>
      </c>
      <c r="AA28" s="156">
        <f>'Base Capex Forecast'!$F28*'Base Capex Actual'!$V28</f>
        <v>174.07344969448036</v>
      </c>
      <c r="AB28" s="154">
        <f>'Base Capex Forecast'!$G28*'Base Capex Actual'!$T28</f>
        <v>353.28876844582607</v>
      </c>
      <c r="AC28" s="155">
        <f>'Base Capex Forecast'!$G28*'Base Capex Actual'!$U28</f>
        <v>39.395638778933062</v>
      </c>
      <c r="AD28" s="156">
        <f>'Base Capex Forecast'!$G28*'Base Capex Actual'!$V28</f>
        <v>160.31385731076261</v>
      </c>
      <c r="AE28" s="154">
        <f>'Base Capex Forecast'!$H28*'Base Capex Actual'!$T28</f>
        <v>404.63827558863176</v>
      </c>
      <c r="AF28" s="155">
        <f>'Base Capex Forecast'!$H28*'Base Capex Actual'!$U28</f>
        <v>45.121681652510624</v>
      </c>
      <c r="AG28" s="156">
        <f>'Base Capex Forecast'!$H28*'Base Capex Actual'!$V28</f>
        <v>183.61501572936672</v>
      </c>
      <c r="AH28" s="154">
        <f>'Base Capex Forecast'!$I28*'Base Capex Actual'!$T28</f>
        <v>412.4251896053853</v>
      </c>
      <c r="AI28" s="155">
        <f>'Base Capex Forecast'!$I28*'Base Capex Actual'!$U28</f>
        <v>45.990009431953389</v>
      </c>
      <c r="AJ28" s="156">
        <f>'Base Capex Forecast'!$I28*'Base Capex Actual'!$V28</f>
        <v>187.1485280684787</v>
      </c>
    </row>
    <row r="29" spans="1:36">
      <c r="A29" s="182">
        <f>'Base Capex Actual'!A29</f>
        <v>146</v>
      </c>
      <c r="B29" s="183" t="str">
        <f>'Base Capex Actual'!B29</f>
        <v>Recoverable Works - Asset Damage</v>
      </c>
      <c r="C29" s="183" t="str">
        <f>'Base Capex Actual'!C29</f>
        <v>Reliability &amp; Quality Maintained</v>
      </c>
      <c r="D29" s="155">
        <f>'Base Capex Actual'!D29</f>
        <v>102.0724988054077</v>
      </c>
      <c r="E29" s="155">
        <f>'Base Capex Actual'!E29</f>
        <v>95.193885589138034</v>
      </c>
      <c r="F29" s="156">
        <f>'Base Capex Actual'!F29</f>
        <v>653.57192805559146</v>
      </c>
      <c r="G29" s="155">
        <f>'Base Capex Actual'!G29</f>
        <v>0</v>
      </c>
      <c r="H29" s="155">
        <f>'Base Capex Actual'!H29</f>
        <v>0</v>
      </c>
      <c r="I29" s="156">
        <f>'Base Capex Actual'!I29</f>
        <v>0</v>
      </c>
      <c r="J29" s="155">
        <f>'Base Capex Actual'!J29</f>
        <v>0</v>
      </c>
      <c r="K29" s="155">
        <f>'Base Capex Actual'!K29</f>
        <v>0</v>
      </c>
      <c r="L29" s="156">
        <f>'Base Capex Actual'!L29</f>
        <v>0</v>
      </c>
      <c r="M29" s="155">
        <f>'Base Capex Actual'!M29</f>
        <v>0</v>
      </c>
      <c r="N29" s="155">
        <f>'Base Capex Actual'!N29</f>
        <v>0</v>
      </c>
      <c r="O29" s="156">
        <f>'Base Capex Actual'!O29</f>
        <v>0</v>
      </c>
      <c r="P29" s="155">
        <f>'Base Capex Actual'!P29</f>
        <v>0</v>
      </c>
      <c r="Q29" s="155">
        <f>'Base Capex Actual'!Q29</f>
        <v>0</v>
      </c>
      <c r="R29" s="156">
        <f>'Base Capex Actual'!R29</f>
        <v>0</v>
      </c>
      <c r="S29" s="154">
        <f>'Base Capex Forecast'!$D29*'Base Capex Actual'!$T29</f>
        <v>0</v>
      </c>
      <c r="T29" s="155">
        <f>'Base Capex Forecast'!$D29*'Base Capex Actual'!$U29</f>
        <v>0</v>
      </c>
      <c r="U29" s="156">
        <f>'Base Capex Forecast'!$D29*'Base Capex Actual'!$V29</f>
        <v>0</v>
      </c>
      <c r="V29" s="154">
        <f>'Base Capex Forecast'!$E29*'Base Capex Actual'!$T29</f>
        <v>0</v>
      </c>
      <c r="W29" s="155">
        <f>'Base Capex Forecast'!$E29*'Base Capex Actual'!$U29</f>
        <v>0</v>
      </c>
      <c r="X29" s="156">
        <f>'Base Capex Forecast'!$E29*'Base Capex Actual'!$V29</f>
        <v>0</v>
      </c>
      <c r="Y29" s="154">
        <f>'Base Capex Forecast'!$F29*'Base Capex Actual'!$T29</f>
        <v>0</v>
      </c>
      <c r="Z29" s="155">
        <f>'Base Capex Forecast'!$F29*'Base Capex Actual'!$U29</f>
        <v>0</v>
      </c>
      <c r="AA29" s="156">
        <f>'Base Capex Forecast'!$F29*'Base Capex Actual'!$V29</f>
        <v>0</v>
      </c>
      <c r="AB29" s="154">
        <f>'Base Capex Forecast'!$G29*'Base Capex Actual'!$T29</f>
        <v>0</v>
      </c>
      <c r="AC29" s="155">
        <f>'Base Capex Forecast'!$G29*'Base Capex Actual'!$U29</f>
        <v>0</v>
      </c>
      <c r="AD29" s="156">
        <f>'Base Capex Forecast'!$G29*'Base Capex Actual'!$V29</f>
        <v>0</v>
      </c>
      <c r="AE29" s="154">
        <f>'Base Capex Forecast'!$H29*'Base Capex Actual'!$T29</f>
        <v>0</v>
      </c>
      <c r="AF29" s="155">
        <f>'Base Capex Forecast'!$H29*'Base Capex Actual'!$U29</f>
        <v>0</v>
      </c>
      <c r="AG29" s="156">
        <f>'Base Capex Forecast'!$H29*'Base Capex Actual'!$V29</f>
        <v>0</v>
      </c>
      <c r="AH29" s="154">
        <f>'Base Capex Forecast'!$I29*'Base Capex Actual'!$T29</f>
        <v>0</v>
      </c>
      <c r="AI29" s="155">
        <f>'Base Capex Forecast'!$I29*'Base Capex Actual'!$U29</f>
        <v>0</v>
      </c>
      <c r="AJ29" s="156">
        <f>'Base Capex Forecast'!$I29*'Base Capex Actual'!$V29</f>
        <v>0</v>
      </c>
    </row>
    <row r="30" spans="1:36">
      <c r="A30" s="182">
        <f>'Base Capex Actual'!A30</f>
        <v>147</v>
      </c>
      <c r="B30" s="183" t="str">
        <f>'Base Capex Actual'!B30</f>
        <v>Pole Life Extension - Treatment</v>
      </c>
      <c r="C30" s="183" t="str">
        <f>'Base Capex Actual'!C30</f>
        <v>Environmental, Safety &amp; Legal</v>
      </c>
      <c r="D30" s="155">
        <f>'Base Capex Actual'!D30</f>
        <v>10.838347384180931</v>
      </c>
      <c r="E30" s="155">
        <f>'Base Capex Actual'!E30</f>
        <v>-0.5998181937116267</v>
      </c>
      <c r="F30" s="156">
        <f>'Base Capex Actual'!F30</f>
        <v>250.26433570148231</v>
      </c>
      <c r="G30" s="155">
        <f>'Base Capex Actual'!G30</f>
        <v>0</v>
      </c>
      <c r="H30" s="155">
        <f>'Base Capex Actual'!H30</f>
        <v>0</v>
      </c>
      <c r="I30" s="156">
        <f>'Base Capex Actual'!I30</f>
        <v>281.6228199065439</v>
      </c>
      <c r="J30" s="155">
        <f>'Base Capex Actual'!J30</f>
        <v>0</v>
      </c>
      <c r="K30" s="155">
        <f>'Base Capex Actual'!K30</f>
        <v>0</v>
      </c>
      <c r="L30" s="156">
        <f>'Base Capex Actual'!L30</f>
        <v>344.22989565905317</v>
      </c>
      <c r="M30" s="155">
        <f>'Base Capex Actual'!M30</f>
        <v>0</v>
      </c>
      <c r="N30" s="155">
        <f>'Base Capex Actual'!N30</f>
        <v>0</v>
      </c>
      <c r="O30" s="156">
        <f>'Base Capex Actual'!O30</f>
        <v>257.91729730116293</v>
      </c>
      <c r="P30" s="155">
        <f>'Base Capex Actual'!P30</f>
        <v>0</v>
      </c>
      <c r="Q30" s="155">
        <f>'Base Capex Actual'!Q30</f>
        <v>0</v>
      </c>
      <c r="R30" s="156">
        <f>'Base Capex Actual'!R30</f>
        <v>206.14533864224191</v>
      </c>
      <c r="S30" s="154">
        <f>'Base Capex Forecast'!$D30*'Base Capex Actual'!$T30</f>
        <v>0</v>
      </c>
      <c r="T30" s="155">
        <f>'Base Capex Forecast'!$D30*'Base Capex Actual'!$U30</f>
        <v>0</v>
      </c>
      <c r="U30" s="156">
        <f>'Base Capex Forecast'!$D30*'Base Capex Actual'!$V30</f>
        <v>0</v>
      </c>
      <c r="V30" s="154">
        <f>'Base Capex Forecast'!$E30*'Base Capex Actual'!$T30</f>
        <v>0</v>
      </c>
      <c r="W30" s="155">
        <f>'Base Capex Forecast'!$E30*'Base Capex Actual'!$U30</f>
        <v>0</v>
      </c>
      <c r="X30" s="156">
        <f>'Base Capex Forecast'!$E30*'Base Capex Actual'!$V30</f>
        <v>0</v>
      </c>
      <c r="Y30" s="154">
        <f>'Base Capex Forecast'!$F30*'Base Capex Actual'!$T30</f>
        <v>0</v>
      </c>
      <c r="Z30" s="155">
        <f>'Base Capex Forecast'!$F30*'Base Capex Actual'!$U30</f>
        <v>0</v>
      </c>
      <c r="AA30" s="156">
        <f>'Base Capex Forecast'!$F30*'Base Capex Actual'!$V30</f>
        <v>0</v>
      </c>
      <c r="AB30" s="154">
        <f>'Base Capex Forecast'!$G30*'Base Capex Actual'!$T30</f>
        <v>0</v>
      </c>
      <c r="AC30" s="155">
        <f>'Base Capex Forecast'!$G30*'Base Capex Actual'!$U30</f>
        <v>0</v>
      </c>
      <c r="AD30" s="156">
        <f>'Base Capex Forecast'!$G30*'Base Capex Actual'!$V30</f>
        <v>0</v>
      </c>
      <c r="AE30" s="154">
        <f>'Base Capex Forecast'!$H30*'Base Capex Actual'!$T30</f>
        <v>0</v>
      </c>
      <c r="AF30" s="155">
        <f>'Base Capex Forecast'!$H30*'Base Capex Actual'!$U30</f>
        <v>0</v>
      </c>
      <c r="AG30" s="156">
        <f>'Base Capex Forecast'!$H30*'Base Capex Actual'!$V30</f>
        <v>0</v>
      </c>
      <c r="AH30" s="154">
        <f>'Base Capex Forecast'!$I30*'Base Capex Actual'!$T30</f>
        <v>0</v>
      </c>
      <c r="AI30" s="155">
        <f>'Base Capex Forecast'!$I30*'Base Capex Actual'!$U30</f>
        <v>0</v>
      </c>
      <c r="AJ30" s="156">
        <f>'Base Capex Forecast'!$I30*'Base Capex Actual'!$V30</f>
        <v>0</v>
      </c>
    </row>
    <row r="31" spans="1:36">
      <c r="A31" s="182">
        <f>'Base Capex Actual'!A31</f>
        <v>148</v>
      </c>
      <c r="B31" s="183" t="str">
        <f>'Base Capex Actual'!B31</f>
        <v>Pole Replacement</v>
      </c>
      <c r="C31" s="183" t="str">
        <f>'Base Capex Actual'!C31</f>
        <v>Environmental, Safety &amp; Legal</v>
      </c>
      <c r="D31" s="155">
        <f>'Base Capex Actual'!D31</f>
        <v>375.25056991492875</v>
      </c>
      <c r="E31" s="155">
        <f>'Base Capex Actual'!E31</f>
        <v>158.98660390027291</v>
      </c>
      <c r="F31" s="156">
        <f>'Base Capex Actual'!F31</f>
        <v>880.05274044578903</v>
      </c>
      <c r="G31" s="155">
        <f>'Base Capex Actual'!G31</f>
        <v>337.7982671915471</v>
      </c>
      <c r="H31" s="155">
        <f>'Base Capex Actual'!H31</f>
        <v>197.34310102264695</v>
      </c>
      <c r="I31" s="156">
        <f>'Base Capex Actual'!I31</f>
        <v>1192.7410904163621</v>
      </c>
      <c r="J31" s="155">
        <f>'Base Capex Actual'!J31</f>
        <v>440.6086065380847</v>
      </c>
      <c r="K31" s="155">
        <f>'Base Capex Actual'!K31</f>
        <v>187.50494125986387</v>
      </c>
      <c r="L31" s="156">
        <f>'Base Capex Actual'!L31</f>
        <v>1221.5599762396369</v>
      </c>
      <c r="M31" s="155">
        <f>'Base Capex Actual'!M31</f>
        <v>1795.9882270854037</v>
      </c>
      <c r="N31" s="155">
        <f>'Base Capex Actual'!N31</f>
        <v>284.99077923488534</v>
      </c>
      <c r="O31" s="156">
        <f>'Base Capex Actual'!O31</f>
        <v>912.09454676424025</v>
      </c>
      <c r="P31" s="155">
        <f>'Base Capex Actual'!P31</f>
        <v>2010.961517514967</v>
      </c>
      <c r="Q31" s="155">
        <f>'Base Capex Actual'!Q31</f>
        <v>272.8195408899677</v>
      </c>
      <c r="R31" s="156">
        <f>'Base Capex Actual'!R31</f>
        <v>562.3524256210801</v>
      </c>
      <c r="S31" s="154">
        <f>'Base Capex Forecast'!$D31*'Base Capex Actual'!$T31</f>
        <v>1943.1948570555776</v>
      </c>
      <c r="T31" s="155">
        <f>'Base Capex Forecast'!$D31*'Base Capex Actual'!$U31</f>
        <v>399.48231604667569</v>
      </c>
      <c r="U31" s="156">
        <f>'Base Capex Forecast'!$D31*'Base Capex Actual'!$V31</f>
        <v>1647.9841850560758</v>
      </c>
      <c r="V31" s="154">
        <f>'Base Capex Forecast'!$E31*'Base Capex Actual'!$T31</f>
        <v>1955.9061090569528</v>
      </c>
      <c r="W31" s="155">
        <f>'Base Capex Forecast'!$E31*'Base Capex Actual'!$U31</f>
        <v>402.09549730892786</v>
      </c>
      <c r="X31" s="156">
        <f>'Base Capex Forecast'!$E31*'Base Capex Actual'!$V31</f>
        <v>1658.7643403217553</v>
      </c>
      <c r="Y31" s="154">
        <f>'Base Capex Forecast'!$F31*'Base Capex Actual'!$T31</f>
        <v>1984.8445226995511</v>
      </c>
      <c r="Z31" s="155">
        <f>'Base Capex Forecast'!$F31*'Base Capex Actual'!$U31</f>
        <v>408.04466111135719</v>
      </c>
      <c r="AA31" s="156">
        <f>'Base Capex Forecast'!$F31*'Base Capex Actual'!$V31</f>
        <v>1683.3064225789485</v>
      </c>
      <c r="AB31" s="154">
        <f>'Base Capex Forecast'!$G31*'Base Capex Actual'!$T31</f>
        <v>1872.8381065518952</v>
      </c>
      <c r="AC31" s="155">
        <f>'Base Capex Forecast'!$G31*'Base Capex Actual'!$U31</f>
        <v>385.01836378852846</v>
      </c>
      <c r="AD31" s="156">
        <f>'Base Capex Forecast'!$G31*'Base Capex Actual'!$V31</f>
        <v>1588.3160505295709</v>
      </c>
      <c r="AE31" s="154">
        <f>'Base Capex Forecast'!$H31*'Base Capex Actual'!$T31</f>
        <v>1966.321824807874</v>
      </c>
      <c r="AF31" s="155">
        <f>'Base Capex Forecast'!$H31*'Base Capex Actual'!$U31</f>
        <v>404.23676185393936</v>
      </c>
      <c r="AG31" s="156">
        <f>'Base Capex Forecast'!$H31*'Base Capex Actual'!$V31</f>
        <v>1667.5976978058147</v>
      </c>
      <c r="AH31" s="154">
        <f>'Base Capex Forecast'!$I31*'Base Capex Actual'!$T31</f>
        <v>1951.8107750400998</v>
      </c>
      <c r="AI31" s="155">
        <f>'Base Capex Forecast'!$I31*'Base Capex Actual'!$U31</f>
        <v>401.25357787295519</v>
      </c>
      <c r="AJ31" s="156">
        <f>'Base Capex Forecast'!$I31*'Base Capex Actual'!$V31</f>
        <v>1655.2911705221386</v>
      </c>
    </row>
    <row r="32" spans="1:36">
      <c r="A32" s="182">
        <f>'Base Capex Actual'!A32</f>
        <v>149</v>
      </c>
      <c r="B32" s="183" t="str">
        <f>'Base Capex Actual'!B32</f>
        <v>Pole Life Extension - Staking</v>
      </c>
      <c r="C32" s="183" t="str">
        <f>'Base Capex Actual'!C32</f>
        <v>Environmental, Safety &amp; Legal</v>
      </c>
      <c r="D32" s="155">
        <f>'Base Capex Actual'!D32</f>
        <v>39.570441539717123</v>
      </c>
      <c r="E32" s="155">
        <f>'Base Capex Actual'!E32</f>
        <v>-1.2303693587835554</v>
      </c>
      <c r="F32" s="156">
        <f>'Base Capex Actual'!F32</f>
        <v>212.41364090448667</v>
      </c>
      <c r="G32" s="155">
        <f>'Base Capex Actual'!G32</f>
        <v>35.795933526202703</v>
      </c>
      <c r="H32" s="155">
        <f>'Base Capex Actual'!H32</f>
        <v>1.1070355332173628E-14</v>
      </c>
      <c r="I32" s="156">
        <f>'Base Capex Actual'!I32</f>
        <v>167.2966361559476</v>
      </c>
      <c r="J32" s="155">
        <f>'Base Capex Actual'!J32</f>
        <v>71.077032205352623</v>
      </c>
      <c r="K32" s="155">
        <f>'Base Capex Actual'!K32</f>
        <v>0.76688235068176702</v>
      </c>
      <c r="L32" s="156">
        <f>'Base Capex Actual'!L32</f>
        <v>261.69272712412959</v>
      </c>
      <c r="M32" s="155">
        <f>'Base Capex Actual'!M32</f>
        <v>64.139816521435691</v>
      </c>
      <c r="N32" s="155">
        <f>'Base Capex Actual'!N32</f>
        <v>1.3688821336934713E-2</v>
      </c>
      <c r="O32" s="156">
        <f>'Base Capex Actual'!O32</f>
        <v>387.05757178143261</v>
      </c>
      <c r="P32" s="155">
        <f>'Base Capex Actual'!P32</f>
        <v>40.340329143797589</v>
      </c>
      <c r="Q32" s="155">
        <f>'Base Capex Actual'!Q32</f>
        <v>-0.13347435537396196</v>
      </c>
      <c r="R32" s="156">
        <f>'Base Capex Actual'!R32</f>
        <v>418.64527362502474</v>
      </c>
      <c r="S32" s="154">
        <f>'Base Capex Forecast'!$D32*'Base Capex Actual'!$T32</f>
        <v>74.250213605591995</v>
      </c>
      <c r="T32" s="155">
        <f>'Base Capex Forecast'!$D32*'Base Capex Actual'!$U32</f>
        <v>0.22733082348226741</v>
      </c>
      <c r="U32" s="156">
        <f>'Base Capex Forecast'!$D32*'Base Capex Actual'!$V32</f>
        <v>433.75827129426563</v>
      </c>
      <c r="V32" s="154">
        <f>'Base Capex Forecast'!$E32*'Base Capex Actual'!$T32</f>
        <v>86.173702633711059</v>
      </c>
      <c r="W32" s="155">
        <f>'Base Capex Forecast'!$E32*'Base Capex Actual'!$U32</f>
        <v>0.26383680033968543</v>
      </c>
      <c r="X32" s="156">
        <f>'Base Capex Forecast'!$E32*'Base Capex Actual'!$V32</f>
        <v>503.41345122553997</v>
      </c>
      <c r="Y32" s="154">
        <f>'Base Capex Forecast'!$F32*'Base Capex Actual'!$T32</f>
        <v>99.966974129164583</v>
      </c>
      <c r="Z32" s="155">
        <f>'Base Capex Forecast'!$F32*'Base Capex Actual'!$U32</f>
        <v>0.30606746359719533</v>
      </c>
      <c r="AA32" s="156">
        <f>'Base Capex Forecast'!$F32*'Base Capex Actual'!$V32</f>
        <v>583.99161132540269</v>
      </c>
      <c r="AB32" s="154">
        <f>'Base Capex Forecast'!$G32*'Base Capex Actual'!$T32</f>
        <v>98.660212101805357</v>
      </c>
      <c r="AC32" s="155">
        <f>'Base Capex Forecast'!$G32*'Base Capex Actual'!$U32</f>
        <v>0.30206656887448224</v>
      </c>
      <c r="AD32" s="156">
        <f>'Base Capex Forecast'!$G32*'Base Capex Actual'!$V32</f>
        <v>576.35770954309669</v>
      </c>
      <c r="AE32" s="154">
        <f>'Base Capex Forecast'!$H32*'Base Capex Actual'!$T32</f>
        <v>120.00074610945474</v>
      </c>
      <c r="AF32" s="155">
        <f>'Base Capex Forecast'!$H32*'Base Capex Actual'!$U32</f>
        <v>0.36740457847644925</v>
      </c>
      <c r="AG32" s="156">
        <f>'Base Capex Forecast'!$H32*'Base Capex Actual'!$V32</f>
        <v>701.02581068587028</v>
      </c>
      <c r="AH32" s="154">
        <f>'Base Capex Forecast'!$I32*'Base Capex Actual'!$T32</f>
        <v>128.94129861482548</v>
      </c>
      <c r="AI32" s="155">
        <f>'Base Capex Forecast'!$I32*'Base Capex Actual'!$U32</f>
        <v>0.39477774098650714</v>
      </c>
      <c r="AJ32" s="156">
        <f>'Base Capex Forecast'!$I32*'Base Capex Actual'!$V32</f>
        <v>753.25513651306437</v>
      </c>
    </row>
    <row r="33" spans="1:36">
      <c r="A33" s="182">
        <f>'Base Capex Actual'!A33</f>
        <v>150</v>
      </c>
      <c r="B33" s="183" t="str">
        <f>'Base Capex Actual'!B33</f>
        <v>OH/UG Line Replacement</v>
      </c>
      <c r="C33" s="183" t="str">
        <f>'Base Capex Actual'!C33</f>
        <v>Reliability &amp; Quality Maintained</v>
      </c>
      <c r="D33" s="155">
        <f>'Base Capex Actual'!D33</f>
        <v>496.11917969167297</v>
      </c>
      <c r="E33" s="155">
        <f>'Base Capex Actual'!E33</f>
        <v>778.01067523630343</v>
      </c>
      <c r="F33" s="156">
        <f>'Base Capex Actual'!F33</f>
        <v>1969.394305275285</v>
      </c>
      <c r="G33" s="155">
        <f>'Base Capex Actual'!G33</f>
        <v>503.52807787574574</v>
      </c>
      <c r="H33" s="155">
        <f>'Base Capex Actual'!H33</f>
        <v>262.21717758871961</v>
      </c>
      <c r="I33" s="156">
        <f>'Base Capex Actual'!I33</f>
        <v>1872.8132888134687</v>
      </c>
      <c r="J33" s="155">
        <f>'Base Capex Actual'!J33</f>
        <v>205.84012972259674</v>
      </c>
      <c r="K33" s="155">
        <f>'Base Capex Actual'!K33</f>
        <v>153.62369018138239</v>
      </c>
      <c r="L33" s="156">
        <f>'Base Capex Actual'!L33</f>
        <v>976.43630288956626</v>
      </c>
      <c r="M33" s="155">
        <f>'Base Capex Actual'!M33</f>
        <v>1067.2646422884879</v>
      </c>
      <c r="N33" s="155">
        <f>'Base Capex Actual'!N33</f>
        <v>723.58557968825835</v>
      </c>
      <c r="O33" s="156">
        <f>'Base Capex Actual'!O33</f>
        <v>2684.9664932511473</v>
      </c>
      <c r="P33" s="155">
        <f>'Base Capex Actual'!P33</f>
        <v>532.40029506359906</v>
      </c>
      <c r="Q33" s="155">
        <f>'Base Capex Actual'!Q33</f>
        <v>297.6693155341992</v>
      </c>
      <c r="R33" s="156">
        <f>'Base Capex Actual'!R33</f>
        <v>1304.3955746673987</v>
      </c>
      <c r="S33" s="154">
        <f>'Base Capex Forecast'!$D33*'Base Capex Actual'!$T33</f>
        <v>793.10475511663128</v>
      </c>
      <c r="T33" s="155">
        <f>'Base Capex Forecast'!$D33*'Base Capex Actual'!$U33</f>
        <v>495.04039828472281</v>
      </c>
      <c r="U33" s="156">
        <f>'Base Capex Forecast'!$D33*'Base Capex Actual'!$V33</f>
        <v>2360.4678036968885</v>
      </c>
      <c r="V33" s="154">
        <f>'Base Capex Forecast'!$E33*'Base Capex Actual'!$T33</f>
        <v>898.62436293045221</v>
      </c>
      <c r="W33" s="155">
        <f>'Base Capex Forecast'!$E33*'Base Capex Actual'!$U33</f>
        <v>560.90366330993379</v>
      </c>
      <c r="X33" s="156">
        <f>'Base Capex Forecast'!$E33*'Base Capex Actual'!$V33</f>
        <v>2674.5191762253748</v>
      </c>
      <c r="Y33" s="154">
        <f>'Base Capex Forecast'!$F33*'Base Capex Actual'!$T33</f>
        <v>1228.2376655116122</v>
      </c>
      <c r="Z33" s="155">
        <f>'Base Capex Forecast'!$F33*'Base Capex Actual'!$U33</f>
        <v>766.64180765597894</v>
      </c>
      <c r="AA33" s="156">
        <f>'Base Capex Forecast'!$F33*'Base Capex Actual'!$V33</f>
        <v>3655.5265190682667</v>
      </c>
      <c r="AB33" s="154">
        <f>'Base Capex Forecast'!$G33*'Base Capex Actual'!$T33</f>
        <v>1280.9113893714068</v>
      </c>
      <c r="AC33" s="155">
        <f>'Base Capex Forecast'!$G33*'Base Capex Actual'!$U33</f>
        <v>799.51971069522824</v>
      </c>
      <c r="AD33" s="156">
        <f>'Base Capex Forecast'!$G33*'Base Capex Actual'!$V33</f>
        <v>3812.2960107019176</v>
      </c>
      <c r="AE33" s="154">
        <f>'Base Capex Forecast'!$H33*'Base Capex Actual'!$T33</f>
        <v>1182.2344132323155</v>
      </c>
      <c r="AF33" s="155">
        <f>'Base Capex Forecast'!$H33*'Base Capex Actual'!$U33</f>
        <v>737.92748185750781</v>
      </c>
      <c r="AG33" s="156">
        <f>'Base Capex Forecast'!$H33*'Base Capex Actual'!$V33</f>
        <v>3518.6099324886582</v>
      </c>
      <c r="AH33" s="154">
        <f>'Base Capex Forecast'!$I33*'Base Capex Actual'!$T33</f>
        <v>852.62111065115562</v>
      </c>
      <c r="AI33" s="155">
        <f>'Base Capex Forecast'!$I33*'Base Capex Actual'!$U33</f>
        <v>532.18933751146267</v>
      </c>
      <c r="AJ33" s="156">
        <f>'Base Capex Forecast'!$I33*'Base Capex Actual'!$V33</f>
        <v>2537.6025896457668</v>
      </c>
    </row>
    <row r="34" spans="1:36">
      <c r="A34" s="182">
        <f>'Base Capex Actual'!A34</f>
        <v>150</v>
      </c>
      <c r="B34" s="183" t="str">
        <f>'Base Capex Actual'!B34</f>
        <v>OH/UG Line Replacement</v>
      </c>
      <c r="C34" s="183" t="str">
        <f>'Base Capex Actual'!C34</f>
        <v>Environmental, Safety &amp; Legal</v>
      </c>
      <c r="D34" s="155">
        <f>'Base Capex Actual'!D34</f>
        <v>0</v>
      </c>
      <c r="E34" s="155">
        <f>'Base Capex Actual'!E34</f>
        <v>0</v>
      </c>
      <c r="F34" s="156">
        <f>'Base Capex Actual'!F34</f>
        <v>0</v>
      </c>
      <c r="G34" s="155">
        <f>'Base Capex Actual'!G34</f>
        <v>68.662919710328964</v>
      </c>
      <c r="H34" s="155">
        <f>'Base Capex Actual'!H34</f>
        <v>35.756887853007214</v>
      </c>
      <c r="I34" s="156">
        <f>'Base Capex Actual'!I34</f>
        <v>255.38363029274572</v>
      </c>
      <c r="J34" s="155">
        <f>'Base Capex Actual'!J34</f>
        <v>28.069108598535916</v>
      </c>
      <c r="K34" s="155">
        <f>'Base Capex Actual'!K34</f>
        <v>20.948685024733958</v>
      </c>
      <c r="L34" s="156">
        <f>'Base Capex Actual'!L34</f>
        <v>133.15040493948629</v>
      </c>
      <c r="M34" s="155">
        <f>'Base Capex Actual'!M34</f>
        <v>145.53608758479382</v>
      </c>
      <c r="N34" s="155">
        <f>'Base Capex Actual'!N34</f>
        <v>98.670760866580693</v>
      </c>
      <c r="O34" s="156">
        <f>'Base Capex Actual'!O34</f>
        <v>366.13179453424732</v>
      </c>
      <c r="P34" s="155">
        <f>'Base Capex Actual'!P34</f>
        <v>0</v>
      </c>
      <c r="Q34" s="155">
        <f>'Base Capex Actual'!Q34</f>
        <v>0</v>
      </c>
      <c r="R34" s="156">
        <f>'Base Capex Actual'!R34</f>
        <v>0</v>
      </c>
      <c r="S34" s="154">
        <f>'Base Capex Forecast'!$D34*'Base Capex Actual'!$T34</f>
        <v>0</v>
      </c>
      <c r="T34" s="155">
        <f>'Base Capex Forecast'!$D34*'Base Capex Actual'!$U34</f>
        <v>0</v>
      </c>
      <c r="U34" s="156">
        <f>'Base Capex Forecast'!$D34*'Base Capex Actual'!$V34</f>
        <v>0</v>
      </c>
      <c r="V34" s="154">
        <f>'Base Capex Forecast'!$E34*'Base Capex Actual'!$T34</f>
        <v>0</v>
      </c>
      <c r="W34" s="155">
        <f>'Base Capex Forecast'!$E34*'Base Capex Actual'!$U34</f>
        <v>0</v>
      </c>
      <c r="X34" s="156">
        <f>'Base Capex Forecast'!$E34*'Base Capex Actual'!$V34</f>
        <v>0</v>
      </c>
      <c r="Y34" s="154">
        <f>'Base Capex Forecast'!$F34*'Base Capex Actual'!$T34</f>
        <v>0</v>
      </c>
      <c r="Z34" s="155">
        <f>'Base Capex Forecast'!$F34*'Base Capex Actual'!$U34</f>
        <v>0</v>
      </c>
      <c r="AA34" s="156">
        <f>'Base Capex Forecast'!$F34*'Base Capex Actual'!$V34</f>
        <v>0</v>
      </c>
      <c r="AB34" s="154">
        <f>'Base Capex Forecast'!$G34*'Base Capex Actual'!$T34</f>
        <v>0</v>
      </c>
      <c r="AC34" s="155">
        <f>'Base Capex Forecast'!$G34*'Base Capex Actual'!$U34</f>
        <v>0</v>
      </c>
      <c r="AD34" s="156">
        <f>'Base Capex Forecast'!$G34*'Base Capex Actual'!$V34</f>
        <v>0</v>
      </c>
      <c r="AE34" s="154">
        <f>'Base Capex Forecast'!$H34*'Base Capex Actual'!$T34</f>
        <v>0</v>
      </c>
      <c r="AF34" s="155">
        <f>'Base Capex Forecast'!$H34*'Base Capex Actual'!$U34</f>
        <v>0</v>
      </c>
      <c r="AG34" s="156">
        <f>'Base Capex Forecast'!$H34*'Base Capex Actual'!$V34</f>
        <v>0</v>
      </c>
      <c r="AH34" s="154">
        <f>'Base Capex Forecast'!$I34*'Base Capex Actual'!$T34</f>
        <v>0</v>
      </c>
      <c r="AI34" s="155">
        <f>'Base Capex Forecast'!$I34*'Base Capex Actual'!$U34</f>
        <v>0</v>
      </c>
      <c r="AJ34" s="156">
        <f>'Base Capex Forecast'!$I34*'Base Capex Actual'!$V34</f>
        <v>0</v>
      </c>
    </row>
    <row r="35" spans="1:36">
      <c r="A35" s="182">
        <f>'Base Capex Actual'!A35</f>
        <v>152</v>
      </c>
      <c r="B35" s="183" t="str">
        <f>'Base Capex Actual'!B35</f>
        <v>Neutral Screen Services</v>
      </c>
      <c r="C35" s="183" t="str">
        <f>'Base Capex Actual'!C35</f>
        <v>Reliability &amp; Quality Maintained</v>
      </c>
      <c r="D35" s="155">
        <f>'Base Capex Actual'!D35</f>
        <v>52.982879561306426</v>
      </c>
      <c r="E35" s="155">
        <f>'Base Capex Actual'!E35</f>
        <v>18.454028736033692</v>
      </c>
      <c r="F35" s="156">
        <f>'Base Capex Actual'!F35</f>
        <v>151.39011566025025</v>
      </c>
      <c r="G35" s="155">
        <f>'Base Capex Actual'!G35</f>
        <v>19.474408850716927</v>
      </c>
      <c r="H35" s="155">
        <f>'Base Capex Actual'!H35</f>
        <v>31.180626361781886</v>
      </c>
      <c r="I35" s="156">
        <f>'Base Capex Actual'!I35</f>
        <v>176.87766377562343</v>
      </c>
      <c r="J35" s="155">
        <f>'Base Capex Actual'!J35</f>
        <v>60.960657287276476</v>
      </c>
      <c r="K35" s="155">
        <f>'Base Capex Actual'!K35</f>
        <v>52.989306640765079</v>
      </c>
      <c r="L35" s="156">
        <f>'Base Capex Actual'!L35</f>
        <v>331.37846808623988</v>
      </c>
      <c r="M35" s="155">
        <f>'Base Capex Actual'!M35</f>
        <v>653.71189086331242</v>
      </c>
      <c r="N35" s="155">
        <f>'Base Capex Actual'!N35</f>
        <v>127.77223120036987</v>
      </c>
      <c r="O35" s="156">
        <f>'Base Capex Actual'!O35</f>
        <v>462.48850150905736</v>
      </c>
      <c r="P35" s="155">
        <f>'Base Capex Actual'!P35</f>
        <v>543.37532175379374</v>
      </c>
      <c r="Q35" s="155">
        <f>'Base Capex Actual'!Q35</f>
        <v>42.141999157875745</v>
      </c>
      <c r="R35" s="156">
        <f>'Base Capex Actual'!R35</f>
        <v>83.970521910775446</v>
      </c>
      <c r="S35" s="154">
        <f>'Base Capex Forecast'!$D35*'Base Capex Actual'!$T35</f>
        <v>345.42107178585729</v>
      </c>
      <c r="T35" s="155">
        <f>'Base Capex Forecast'!$D35*'Base Capex Actual'!$U35</f>
        <v>68.700190588787791</v>
      </c>
      <c r="U35" s="156">
        <f>'Base Capex Forecast'!$D35*'Base Capex Actual'!$V35</f>
        <v>285.1776798140915</v>
      </c>
      <c r="V35" s="154">
        <f>'Base Capex Forecast'!$E35*'Base Capex Actual'!$T35</f>
        <v>380.32714039481044</v>
      </c>
      <c r="W35" s="155">
        <f>'Base Capex Forecast'!$E35*'Base Capex Actual'!$U35</f>
        <v>75.642597297626466</v>
      </c>
      <c r="X35" s="156">
        <f>'Base Capex Forecast'!$E35*'Base Capex Actual'!$V35</f>
        <v>313.99593229031558</v>
      </c>
      <c r="Y35" s="154">
        <f>'Base Capex Forecast'!$F35*'Base Capex Actual'!$T35</f>
        <v>421.18215997165669</v>
      </c>
      <c r="Z35" s="155">
        <f>'Base Capex Forecast'!$F35*'Base Capex Actual'!$U35</f>
        <v>83.76818042122359</v>
      </c>
      <c r="AA35" s="156">
        <f>'Base Capex Forecast'!$F35*'Base Capex Actual'!$V35</f>
        <v>347.72560498065815</v>
      </c>
      <c r="AB35" s="154">
        <f>'Base Capex Forecast'!$G35*'Base Capex Actual'!$T35</f>
        <v>413.66411434729594</v>
      </c>
      <c r="AC35" s="155">
        <f>'Base Capex Forecast'!$G35*'Base Capex Actual'!$U35</f>
        <v>82.272929524749671</v>
      </c>
      <c r="AD35" s="156">
        <f>'Base Capex Forecast'!$G35*'Base Capex Actual'!$V35</f>
        <v>341.5187491081802</v>
      </c>
      <c r="AE35" s="154">
        <f>'Base Capex Forecast'!$H35*'Base Capex Actual'!$T35</f>
        <v>478.49984266834895</v>
      </c>
      <c r="AF35" s="155">
        <f>'Base Capex Forecast'!$H35*'Base Capex Actual'!$U35</f>
        <v>95.1679937129026</v>
      </c>
      <c r="AG35" s="156">
        <f>'Base Capex Forecast'!$H35*'Base Capex Actual'!$V35</f>
        <v>395.04675907022823</v>
      </c>
      <c r="AH35" s="154">
        <f>'Base Capex Forecast'!$I35*'Base Capex Actual'!$T35</f>
        <v>503.87077131312628</v>
      </c>
      <c r="AI35" s="155">
        <f>'Base Capex Forecast'!$I35*'Base Capex Actual'!$U35</f>
        <v>100.21397317298398</v>
      </c>
      <c r="AJ35" s="156">
        <f>'Base Capex Forecast'!$I35*'Base Capex Actual'!$V35</f>
        <v>415.99285401527521</v>
      </c>
    </row>
    <row r="36" spans="1:36">
      <c r="A36" s="182">
        <f>'Base Capex Actual'!A36</f>
        <v>153</v>
      </c>
      <c r="B36" s="183" t="str">
        <f>'Base Capex Actual'!B36</f>
        <v>Servicing Replacement</v>
      </c>
      <c r="C36" s="183" t="str">
        <f>'Base Capex Actual'!C36</f>
        <v>Reliability &amp; Quality Maintained</v>
      </c>
      <c r="D36" s="155">
        <f>'Base Capex Actual'!D36</f>
        <v>1051.7978784259494</v>
      </c>
      <c r="E36" s="155">
        <f>'Base Capex Actual'!E36</f>
        <v>-2.1390579280681479</v>
      </c>
      <c r="F36" s="156">
        <f>'Base Capex Actual'!F36</f>
        <v>26.670752889312539</v>
      </c>
      <c r="G36" s="155">
        <f>'Base Capex Actual'!G36</f>
        <v>262.99937174478424</v>
      </c>
      <c r="H36" s="155">
        <f>'Base Capex Actual'!H36</f>
        <v>-1.4622323471834462E-2</v>
      </c>
      <c r="I36" s="156">
        <f>'Base Capex Actual'!I36</f>
        <v>1037.1604723952687</v>
      </c>
      <c r="J36" s="155">
        <f>'Base Capex Actual'!J36</f>
        <v>255.47285299112025</v>
      </c>
      <c r="K36" s="155">
        <f>'Base Capex Actual'!K36</f>
        <v>0</v>
      </c>
      <c r="L36" s="156">
        <f>'Base Capex Actual'!L36</f>
        <v>898.79627160278642</v>
      </c>
      <c r="M36" s="155">
        <f>'Base Capex Actual'!M36</f>
        <v>292.09313177157031</v>
      </c>
      <c r="N36" s="155">
        <f>'Base Capex Actual'!N36</f>
        <v>0</v>
      </c>
      <c r="O36" s="156">
        <f>'Base Capex Actual'!O36</f>
        <v>1053.5507720079972</v>
      </c>
      <c r="P36" s="155">
        <f>'Base Capex Actual'!P36</f>
        <v>239.47857130774838</v>
      </c>
      <c r="Q36" s="155">
        <f>'Base Capex Actual'!Q36</f>
        <v>0</v>
      </c>
      <c r="R36" s="156">
        <f>'Base Capex Actual'!R36</f>
        <v>851.58507989527106</v>
      </c>
      <c r="S36" s="154">
        <f>'Base Capex Forecast'!$D36*'Base Capex Actual'!$T36</f>
        <v>262.51098195380581</v>
      </c>
      <c r="T36" s="155">
        <f>'Base Capex Forecast'!$D36*'Base Capex Actual'!$U36</f>
        <v>-3.6555808679586154E-3</v>
      </c>
      <c r="U36" s="156">
        <f>'Base Capex Forecast'!$D36*'Base Capex Actual'!$V36</f>
        <v>960.27314897533086</v>
      </c>
      <c r="V36" s="154">
        <f>'Base Capex Forecast'!$E36*'Base Capex Actual'!$T36</f>
        <v>262.51098195380581</v>
      </c>
      <c r="W36" s="155">
        <f>'Base Capex Forecast'!$E36*'Base Capex Actual'!$U36</f>
        <v>-3.6555808679586154E-3</v>
      </c>
      <c r="X36" s="156">
        <f>'Base Capex Forecast'!$E36*'Base Capex Actual'!$V36</f>
        <v>960.27314897533086</v>
      </c>
      <c r="Y36" s="154">
        <f>'Base Capex Forecast'!$F36*'Base Capex Actual'!$T36</f>
        <v>262.51098195380581</v>
      </c>
      <c r="Z36" s="155">
        <f>'Base Capex Forecast'!$F36*'Base Capex Actual'!$U36</f>
        <v>-3.6555808679586154E-3</v>
      </c>
      <c r="AA36" s="156">
        <f>'Base Capex Forecast'!$F36*'Base Capex Actual'!$V36</f>
        <v>960.27314897533086</v>
      </c>
      <c r="AB36" s="154">
        <f>'Base Capex Forecast'!$G36*'Base Capex Actual'!$T36</f>
        <v>262.51098195380581</v>
      </c>
      <c r="AC36" s="155">
        <f>'Base Capex Forecast'!$G36*'Base Capex Actual'!$U36</f>
        <v>-3.6555808679586154E-3</v>
      </c>
      <c r="AD36" s="156">
        <f>'Base Capex Forecast'!$G36*'Base Capex Actual'!$V36</f>
        <v>960.27314897533086</v>
      </c>
      <c r="AE36" s="154">
        <f>'Base Capex Forecast'!$H36*'Base Capex Actual'!$T36</f>
        <v>262.51098195380581</v>
      </c>
      <c r="AF36" s="155">
        <f>'Base Capex Forecast'!$H36*'Base Capex Actual'!$U36</f>
        <v>-3.6555808679586154E-3</v>
      </c>
      <c r="AG36" s="156">
        <f>'Base Capex Forecast'!$H36*'Base Capex Actual'!$V36</f>
        <v>960.27314897533086</v>
      </c>
      <c r="AH36" s="154">
        <f>'Base Capex Forecast'!$I36*'Base Capex Actual'!$T36</f>
        <v>262.51098195380581</v>
      </c>
      <c r="AI36" s="155">
        <f>'Base Capex Forecast'!$I36*'Base Capex Actual'!$U36</f>
        <v>-3.6555808679586154E-3</v>
      </c>
      <c r="AJ36" s="156">
        <f>'Base Capex Forecast'!$I36*'Base Capex Actual'!$V36</f>
        <v>960.27314897533086</v>
      </c>
    </row>
    <row r="37" spans="1:36">
      <c r="A37" s="182">
        <f>'Base Capex Actual'!A37</f>
        <v>154</v>
      </c>
      <c r="B37" s="183" t="str">
        <f>'Base Capex Actual'!B37</f>
        <v>Bird Cover Replacement</v>
      </c>
      <c r="C37" s="183" t="str">
        <f>'Base Capex Actual'!C37</f>
        <v>Reliability &amp; Quality Maintained</v>
      </c>
      <c r="D37" s="155">
        <f>'Base Capex Actual'!D37</f>
        <v>0</v>
      </c>
      <c r="E37" s="155">
        <f>'Base Capex Actual'!E37</f>
        <v>0</v>
      </c>
      <c r="F37" s="156">
        <f>'Base Capex Actual'!F37</f>
        <v>0</v>
      </c>
      <c r="G37" s="155">
        <f>'Base Capex Actual'!G37</f>
        <v>0.11250124441644413</v>
      </c>
      <c r="H37" s="155">
        <f>'Base Capex Actual'!H37</f>
        <v>9.1724896090521216E-2</v>
      </c>
      <c r="I37" s="156">
        <f>'Base Capex Actual'!I37</f>
        <v>1.5932352693293097</v>
      </c>
      <c r="J37" s="155">
        <f>'Base Capex Actual'!J37</f>
        <v>30.181864384997414</v>
      </c>
      <c r="K37" s="155">
        <f>'Base Capex Actual'!K37</f>
        <v>19.098711752007272</v>
      </c>
      <c r="L37" s="156">
        <f>'Base Capex Actual'!L37</f>
        <v>140.96941036136548</v>
      </c>
      <c r="M37" s="155">
        <f>'Base Capex Actual'!M37</f>
        <v>87.746562576294366</v>
      </c>
      <c r="N37" s="155">
        <f>'Base Capex Actual'!N37</f>
        <v>50.615216201909277</v>
      </c>
      <c r="O37" s="156">
        <f>'Base Capex Actual'!O37</f>
        <v>168.22732439603755</v>
      </c>
      <c r="P37" s="155">
        <f>'Base Capex Actual'!P37</f>
        <v>77.042876384431182</v>
      </c>
      <c r="Q37" s="155">
        <f>'Base Capex Actual'!Q37</f>
        <v>40.748021177481043</v>
      </c>
      <c r="R37" s="156">
        <f>'Base Capex Actual'!R37</f>
        <v>74.10182557451698</v>
      </c>
      <c r="S37" s="154">
        <f>'Base Capex Forecast'!$D37*'Base Capex Actual'!$T37</f>
        <v>89.684245615770223</v>
      </c>
      <c r="T37" s="155">
        <f>'Base Capex Forecast'!$D37*'Base Capex Actual'!$U37</f>
        <v>50.823915783464251</v>
      </c>
      <c r="U37" s="156">
        <f>'Base Capex Forecast'!$D37*'Base Capex Actual'!$V37</f>
        <v>176.94308558682908</v>
      </c>
      <c r="V37" s="154">
        <f>'Base Capex Forecast'!$E37*'Base Capex Actual'!$T37</f>
        <v>89.684245615770223</v>
      </c>
      <c r="W37" s="155">
        <f>'Base Capex Forecast'!$E37*'Base Capex Actual'!$U37</f>
        <v>50.823915783464251</v>
      </c>
      <c r="X37" s="156">
        <f>'Base Capex Forecast'!$E37*'Base Capex Actual'!$V37</f>
        <v>176.94308558682908</v>
      </c>
      <c r="Y37" s="154">
        <f>'Base Capex Forecast'!$F37*'Base Capex Actual'!$T37</f>
        <v>89.684245615770223</v>
      </c>
      <c r="Z37" s="155">
        <f>'Base Capex Forecast'!$F37*'Base Capex Actual'!$U37</f>
        <v>50.823915783464251</v>
      </c>
      <c r="AA37" s="156">
        <f>'Base Capex Forecast'!$F37*'Base Capex Actual'!$V37</f>
        <v>176.94308558682908</v>
      </c>
      <c r="AB37" s="154">
        <f>'Base Capex Forecast'!$G37*'Base Capex Actual'!$T37</f>
        <v>89.684245615770223</v>
      </c>
      <c r="AC37" s="155">
        <f>'Base Capex Forecast'!$G37*'Base Capex Actual'!$U37</f>
        <v>50.823915783464251</v>
      </c>
      <c r="AD37" s="156">
        <f>'Base Capex Forecast'!$G37*'Base Capex Actual'!$V37</f>
        <v>176.94308558682908</v>
      </c>
      <c r="AE37" s="154">
        <f>'Base Capex Forecast'!$H37*'Base Capex Actual'!$T37</f>
        <v>89.684245615770223</v>
      </c>
      <c r="AF37" s="155">
        <f>'Base Capex Forecast'!$H37*'Base Capex Actual'!$U37</f>
        <v>50.823915783464251</v>
      </c>
      <c r="AG37" s="156">
        <f>'Base Capex Forecast'!$H37*'Base Capex Actual'!$V37</f>
        <v>176.94308558682908</v>
      </c>
      <c r="AH37" s="154">
        <f>'Base Capex Forecast'!$I37*'Base Capex Actual'!$T37</f>
        <v>89.684245615770223</v>
      </c>
      <c r="AI37" s="155">
        <f>'Base Capex Forecast'!$I37*'Base Capex Actual'!$U37</f>
        <v>50.823915783464251</v>
      </c>
      <c r="AJ37" s="156">
        <f>'Base Capex Forecast'!$I37*'Base Capex Actual'!$V37</f>
        <v>176.94308558682908</v>
      </c>
    </row>
    <row r="38" spans="1:36">
      <c r="A38" s="182">
        <f>'Base Capex Actual'!A38</f>
        <v>155</v>
      </c>
      <c r="B38" s="183" t="str">
        <f>'Base Capex Actual'!B38</f>
        <v>Cross-arm Replacement</v>
      </c>
      <c r="C38" s="183" t="str">
        <f>'Base Capex Actual'!C38</f>
        <v>Environmental, Safety &amp; Legal</v>
      </c>
      <c r="D38" s="155">
        <f>'Base Capex Actual'!D38</f>
        <v>342.17608118036651</v>
      </c>
      <c r="E38" s="155">
        <f>'Base Capex Actual'!E38</f>
        <v>168.59369816995329</v>
      </c>
      <c r="F38" s="156">
        <f>'Base Capex Actual'!F38</f>
        <v>679.22504889573145</v>
      </c>
      <c r="G38" s="155">
        <f>'Base Capex Actual'!G38</f>
        <v>431.11019482908517</v>
      </c>
      <c r="H38" s="155">
        <f>'Base Capex Actual'!H38</f>
        <v>300.23351455419254</v>
      </c>
      <c r="I38" s="156">
        <f>'Base Capex Actual'!I38</f>
        <v>1693.608921956062</v>
      </c>
      <c r="J38" s="155">
        <f>'Base Capex Actual'!J38</f>
        <v>664.77703225404457</v>
      </c>
      <c r="K38" s="155">
        <f>'Base Capex Actual'!K38</f>
        <v>297.23192726585762</v>
      </c>
      <c r="L38" s="156">
        <f>'Base Capex Actual'!L38</f>
        <v>1952.5139370561112</v>
      </c>
      <c r="M38" s="155">
        <f>'Base Capex Actual'!M38</f>
        <v>3051.952488169683</v>
      </c>
      <c r="N38" s="155">
        <f>'Base Capex Actual'!N38</f>
        <v>388.9104774601941</v>
      </c>
      <c r="O38" s="156">
        <f>'Base Capex Actual'!O38</f>
        <v>1142.1663282032487</v>
      </c>
      <c r="P38" s="155">
        <f>'Base Capex Actual'!P38</f>
        <v>2190.3207247302903</v>
      </c>
      <c r="Q38" s="155">
        <f>'Base Capex Actual'!Q38</f>
        <v>171.78011709848897</v>
      </c>
      <c r="R38" s="156">
        <f>'Base Capex Actual'!R38</f>
        <v>741.86040152392786</v>
      </c>
      <c r="S38" s="154">
        <f>'Base Capex Forecast'!$D38*'Base Capex Actual'!$T38</f>
        <v>1071.2196853237469</v>
      </c>
      <c r="T38" s="155">
        <f>'Base Capex Forecast'!$D38*'Base Capex Actual'!$U38</f>
        <v>195.74126540235261</v>
      </c>
      <c r="U38" s="156">
        <f>'Base Capex Forecast'!$D38*'Base Capex Actual'!$V38</f>
        <v>934.65685483001232</v>
      </c>
      <c r="V38" s="154">
        <f>'Base Capex Forecast'!$E38*'Base Capex Actual'!$T38</f>
        <v>1032.5557862559206</v>
      </c>
      <c r="W38" s="155">
        <f>'Base Capex Forecast'!$E38*'Base Capex Actual'!$U38</f>
        <v>188.6763088555189</v>
      </c>
      <c r="X38" s="156">
        <f>'Base Capex Forecast'!$E38*'Base Capex Actual'!$V38</f>
        <v>900.92196478523317</v>
      </c>
      <c r="Y38" s="154">
        <f>'Base Capex Forecast'!$F38*'Base Capex Actual'!$T38</f>
        <v>1009.1323730785889</v>
      </c>
      <c r="Z38" s="155">
        <f>'Base Capex Forecast'!$F38*'Base Capex Actual'!$U38</f>
        <v>184.39620777243678</v>
      </c>
      <c r="AA38" s="156">
        <f>'Base Capex Forecast'!$F38*'Base Capex Actual'!$V38</f>
        <v>880.48465020853905</v>
      </c>
      <c r="AB38" s="154">
        <f>'Base Capex Forecast'!$G38*'Base Capex Actual'!$T38</f>
        <v>847.8166035121626</v>
      </c>
      <c r="AC38" s="155">
        <f>'Base Capex Forecast'!$G38*'Base Capex Actual'!$U38</f>
        <v>154.91938495364815</v>
      </c>
      <c r="AD38" s="156">
        <f>'Base Capex Forecast'!$G38*'Base Capex Actual'!$V38</f>
        <v>739.73397891008221</v>
      </c>
      <c r="AE38" s="154">
        <f>'Base Capex Forecast'!$H38*'Base Capex Actual'!$T38</f>
        <v>884.48168424591984</v>
      </c>
      <c r="AF38" s="155">
        <f>'Base Capex Forecast'!$H38*'Base Capex Actual'!$U38</f>
        <v>161.61910247866362</v>
      </c>
      <c r="AG38" s="156">
        <f>'Base Capex Forecast'!$H38*'Base Capex Actual'!$V38</f>
        <v>771.72486696993428</v>
      </c>
      <c r="AH38" s="154">
        <f>'Base Capex Forecast'!$I38*'Base Capex Actual'!$T38</f>
        <v>819.506750343455</v>
      </c>
      <c r="AI38" s="155">
        <f>'Base Capex Forecast'!$I38*'Base Capex Actual'!$U38</f>
        <v>149.74639704228159</v>
      </c>
      <c r="AJ38" s="156">
        <f>'Base Capex Forecast'!$I38*'Base Capex Actual'!$V38</f>
        <v>715.03316479521936</v>
      </c>
    </row>
    <row r="39" spans="1:36">
      <c r="A39" s="182">
        <f>'Base Capex Actual'!A39</f>
        <v>156</v>
      </c>
      <c r="B39" s="183" t="str">
        <f>'Base Capex Actual'!B39</f>
        <v>ZSS - Major Plant Replacement</v>
      </c>
      <c r="C39" s="183" t="str">
        <f>'Base Capex Actual'!C39</f>
        <v>Reliability &amp; Quality Maintained</v>
      </c>
      <c r="D39" s="155">
        <f>'Base Capex Actual'!D39</f>
        <v>960.08047148115747</v>
      </c>
      <c r="E39" s="155">
        <f>'Base Capex Actual'!E39</f>
        <v>816.41954994280275</v>
      </c>
      <c r="F39" s="156">
        <f>'Base Capex Actual'!F39</f>
        <v>1114.332354171087</v>
      </c>
      <c r="G39" s="155">
        <f>'Base Capex Actual'!G39</f>
        <v>991.94259452834308</v>
      </c>
      <c r="H39" s="155">
        <f>'Base Capex Actual'!H39</f>
        <v>132.91376783969474</v>
      </c>
      <c r="I39" s="156">
        <f>'Base Capex Actual'!I39</f>
        <v>569.25813192932571</v>
      </c>
      <c r="J39" s="155">
        <f>'Base Capex Actual'!J39</f>
        <v>780.66563003314945</v>
      </c>
      <c r="K39" s="155">
        <f>'Base Capex Actual'!K39</f>
        <v>490.79596802067056</v>
      </c>
      <c r="L39" s="156">
        <f>'Base Capex Actual'!L39</f>
        <v>164.98062074716725</v>
      </c>
      <c r="M39" s="155">
        <f>'Base Capex Actual'!M39</f>
        <v>2480.1670773209917</v>
      </c>
      <c r="N39" s="155">
        <f>'Base Capex Actual'!N39</f>
        <v>706.59901266998236</v>
      </c>
      <c r="O39" s="156">
        <f>'Base Capex Actual'!O39</f>
        <v>122.53502099810296</v>
      </c>
      <c r="P39" s="155">
        <f>'Base Capex Actual'!P39</f>
        <v>1821.5485369994533</v>
      </c>
      <c r="Q39" s="155">
        <f>'Base Capex Actual'!Q39</f>
        <v>982.2440300352074</v>
      </c>
      <c r="R39" s="156">
        <f>'Base Capex Actual'!R39</f>
        <v>181.66758397684293</v>
      </c>
      <c r="S39" s="154">
        <f>'Base Capex Forecast'!$D39*'Base Capex Actual'!$T39</f>
        <v>2169.3762343751046</v>
      </c>
      <c r="T39" s="155">
        <f>'Base Capex Forecast'!$D39*'Base Capex Actual'!$U39</f>
        <v>825.90213686757261</v>
      </c>
      <c r="U39" s="156">
        <f>'Base Capex Forecast'!$D39*'Base Capex Actual'!$V39</f>
        <v>370.86761618819179</v>
      </c>
      <c r="V39" s="154">
        <f>'Base Capex Forecast'!$E39*'Base Capex Actual'!$T39</f>
        <v>2643.9327579033293</v>
      </c>
      <c r="W39" s="155">
        <f>'Base Capex Forecast'!$E39*'Base Capex Actual'!$U39</f>
        <v>1006.5703126482048</v>
      </c>
      <c r="X39" s="156">
        <f>'Base Capex Forecast'!$E39*'Base Capex Actual'!$V39</f>
        <v>451.99584274413763</v>
      </c>
      <c r="Y39" s="154">
        <f>'Base Capex Forecast'!$F39*'Base Capex Actual'!$T39</f>
        <v>2594.51776945641</v>
      </c>
      <c r="Z39" s="155">
        <f>'Base Capex Forecast'!$F39*'Base Capex Actual'!$U39</f>
        <v>987.7575572096107</v>
      </c>
      <c r="AA39" s="156">
        <f>'Base Capex Forecast'!$F39*'Base Capex Actual'!$V39</f>
        <v>443.54806006869273</v>
      </c>
      <c r="AB39" s="154">
        <f>'Base Capex Forecast'!$G39*'Base Capex Actual'!$T39</f>
        <v>2559.8697327309669</v>
      </c>
      <c r="AC39" s="155">
        <f>'Base Capex Forecast'!$G39*'Base Capex Actual'!$U39</f>
        <v>974.56672054588535</v>
      </c>
      <c r="AD39" s="156">
        <f>'Base Capex Forecast'!$G39*'Base Capex Actual'!$V39</f>
        <v>437.6247745719898</v>
      </c>
      <c r="AE39" s="154">
        <f>'Base Capex Forecast'!$H39*'Base Capex Actual'!$T39</f>
        <v>2677.5054606441677</v>
      </c>
      <c r="AF39" s="155">
        <f>'Base Capex Forecast'!$H39*'Base Capex Actual'!$U39</f>
        <v>1019.3517594506148</v>
      </c>
      <c r="AG39" s="156">
        <f>'Base Capex Forecast'!$H39*'Base Capex Actual'!$V39</f>
        <v>457.73529357668355</v>
      </c>
      <c r="AH39" s="154">
        <f>'Base Capex Forecast'!$I39*'Base Capex Actual'!$T39</f>
        <v>2692.009875725108</v>
      </c>
      <c r="AI39" s="155">
        <f>'Base Capex Forecast'!$I39*'Base Capex Actual'!$U39</f>
        <v>1024.8737280328944</v>
      </c>
      <c r="AJ39" s="156">
        <f>'Base Capex Forecast'!$I39*'Base Capex Actual'!$V39</f>
        <v>460.21490857385896</v>
      </c>
    </row>
    <row r="40" spans="1:36">
      <c r="A40" s="182">
        <f>'Base Capex Actual'!A40</f>
        <v>157</v>
      </c>
      <c r="B40" s="183" t="str">
        <f>'Base Capex Actual'!B40</f>
        <v>Zone SubStation Plant Replacement</v>
      </c>
      <c r="C40" s="183" t="str">
        <f>'Base Capex Actual'!C40</f>
        <v>Reliability &amp; Quality Maintained</v>
      </c>
      <c r="D40" s="155">
        <f>'Base Capex Actual'!D40</f>
        <v>3588.7209091680593</v>
      </c>
      <c r="E40" s="155">
        <f>'Base Capex Actual'!E40</f>
        <v>3592.554355968447</v>
      </c>
      <c r="F40" s="156">
        <f>'Base Capex Actual'!F40</f>
        <v>9386.7260862445073</v>
      </c>
      <c r="G40" s="155">
        <f>'Base Capex Actual'!G40</f>
        <v>1377.4441558967565</v>
      </c>
      <c r="H40" s="155">
        <f>'Base Capex Actual'!H40</f>
        <v>1800.3345734278801</v>
      </c>
      <c r="I40" s="156">
        <f>'Base Capex Actual'!I40</f>
        <v>2203.8917193047164</v>
      </c>
      <c r="J40" s="155">
        <f>'Base Capex Actual'!J40</f>
        <v>2505.5385278321419</v>
      </c>
      <c r="K40" s="155">
        <f>'Base Capex Actual'!K40</f>
        <v>997.84488728060921</v>
      </c>
      <c r="L40" s="156">
        <f>'Base Capex Actual'!L40</f>
        <v>1537.2405511329455</v>
      </c>
      <c r="M40" s="155">
        <f>'Base Capex Actual'!M40</f>
        <v>925.85350445229722</v>
      </c>
      <c r="N40" s="155">
        <f>'Base Capex Actual'!N40</f>
        <v>854.78378557162353</v>
      </c>
      <c r="O40" s="156">
        <f>'Base Capex Actual'!O40</f>
        <v>1936.790248695509</v>
      </c>
      <c r="P40" s="155">
        <f>'Base Capex Actual'!P40</f>
        <v>1111.8223033004938</v>
      </c>
      <c r="Q40" s="155">
        <f>'Base Capex Actual'!Q40</f>
        <v>985.50127063754258</v>
      </c>
      <c r="R40" s="156">
        <f>'Base Capex Actual'!R40</f>
        <v>1790.9476243920824</v>
      </c>
      <c r="S40" s="154">
        <f>'Base Capex Forecast'!$D40*'Base Capex Actual'!$T40</f>
        <v>2351.6392937315886</v>
      </c>
      <c r="T40" s="155">
        <f>'Base Capex Forecast'!$D40*'Base Capex Actual'!$U40</f>
        <v>1842.3618650285407</v>
      </c>
      <c r="U40" s="156">
        <f>'Base Capex Forecast'!$D40*'Base Capex Actual'!$V40</f>
        <v>2966.5768654893541</v>
      </c>
      <c r="V40" s="154">
        <f>'Base Capex Forecast'!$E40*'Base Capex Actual'!$T40</f>
        <v>3603.0854712327987</v>
      </c>
      <c r="W40" s="155">
        <f>'Base Capex Forecast'!$E40*'Base Capex Actual'!$U40</f>
        <v>2822.7914401379985</v>
      </c>
      <c r="X40" s="156">
        <f>'Base Capex Forecast'!$E40*'Base Capex Actual'!$V40</f>
        <v>4545.2676487553317</v>
      </c>
      <c r="Y40" s="154">
        <f>'Base Capex Forecast'!$F40*'Base Capex Actual'!$T40</f>
        <v>5060.8689653767833</v>
      </c>
      <c r="Z40" s="155">
        <f>'Base Capex Forecast'!$F40*'Base Capex Actual'!$U40</f>
        <v>3964.8733590096444</v>
      </c>
      <c r="AA40" s="156">
        <f>'Base Capex Forecast'!$F40*'Base Capex Actual'!$V40</f>
        <v>6384.2515440097141</v>
      </c>
      <c r="AB40" s="154">
        <f>'Base Capex Forecast'!$G40*'Base Capex Actual'!$T40</f>
        <v>6079.6520414928364</v>
      </c>
      <c r="AC40" s="155">
        <f>'Base Capex Forecast'!$G40*'Base Capex Actual'!$U40</f>
        <v>4763.0259894644232</v>
      </c>
      <c r="AD40" s="156">
        <f>'Base Capex Forecast'!$G40*'Base Capex Actual'!$V40</f>
        <v>7669.4394181084544</v>
      </c>
      <c r="AE40" s="154">
        <f>'Base Capex Forecast'!$H40*'Base Capex Actual'!$T40</f>
        <v>6992.102723987291</v>
      </c>
      <c r="AF40" s="155">
        <f>'Base Capex Forecast'!$H40*'Base Capex Actual'!$U40</f>
        <v>5477.8738598959171</v>
      </c>
      <c r="AG40" s="156">
        <f>'Base Capex Forecast'!$H40*'Base Capex Actual'!$V40</f>
        <v>8820.489705796399</v>
      </c>
      <c r="AH40" s="154">
        <f>'Base Capex Forecast'!$I40*'Base Capex Actual'!$T40</f>
        <v>2267.1281327583033</v>
      </c>
      <c r="AI40" s="155">
        <f>'Base Capex Forecast'!$I40*'Base Capex Actual'!$U40</f>
        <v>1776.1526719088749</v>
      </c>
      <c r="AJ40" s="156">
        <f>'Base Capex Forecast'!$I40*'Base Capex Actual'!$V40</f>
        <v>2859.9666146369927</v>
      </c>
    </row>
    <row r="41" spans="1:36">
      <c r="A41" s="182">
        <f>'Base Capex Actual'!A41</f>
        <v>158</v>
      </c>
      <c r="B41" s="183" t="str">
        <f>'Base Capex Actual'!B41</f>
        <v xml:space="preserve">Safety Compliance </v>
      </c>
      <c r="C41" s="183" t="str">
        <f>'Base Capex Actual'!C41</f>
        <v>Environmental, Safety &amp; Legal</v>
      </c>
      <c r="D41" s="155">
        <f>'Base Capex Actual'!D41</f>
        <v>52.484697329137504</v>
      </c>
      <c r="E41" s="155">
        <f>'Base Capex Actual'!E41</f>
        <v>16.194510720277755</v>
      </c>
      <c r="F41" s="156">
        <f>'Base Capex Actual'!F41</f>
        <v>311.34986396942952</v>
      </c>
      <c r="G41" s="155">
        <f>'Base Capex Actual'!G41</f>
        <v>54.585755024924779</v>
      </c>
      <c r="H41" s="155">
        <f>'Base Capex Actual'!H41</f>
        <v>36.302633006843166</v>
      </c>
      <c r="I41" s="156">
        <f>'Base Capex Actual'!I41</f>
        <v>275.10173923444222</v>
      </c>
      <c r="J41" s="155">
        <f>'Base Capex Actual'!J41</f>
        <v>34.299941698380387</v>
      </c>
      <c r="K41" s="155">
        <f>'Base Capex Actual'!K41</f>
        <v>48.229259764532038</v>
      </c>
      <c r="L41" s="156">
        <f>'Base Capex Actual'!L41</f>
        <v>106.03301536038376</v>
      </c>
      <c r="M41" s="155">
        <f>'Base Capex Actual'!M41</f>
        <v>38.386302817115343</v>
      </c>
      <c r="N41" s="155">
        <f>'Base Capex Actual'!N41</f>
        <v>0.36658091849396968</v>
      </c>
      <c r="O41" s="156">
        <f>'Base Capex Actual'!O41</f>
        <v>138.06499684831863</v>
      </c>
      <c r="P41" s="155">
        <f>'Base Capex Actual'!P41</f>
        <v>568.96567084122159</v>
      </c>
      <c r="Q41" s="155">
        <f>'Base Capex Actual'!Q41</f>
        <v>80.638386718358063</v>
      </c>
      <c r="R41" s="156">
        <f>'Base Capex Actual'!R41</f>
        <v>203.71652265954958</v>
      </c>
      <c r="S41" s="154">
        <f>'Base Capex Forecast'!$D41*'Base Capex Actual'!$T41</f>
        <v>181.44876340899273</v>
      </c>
      <c r="T41" s="155">
        <f>'Base Capex Forecast'!$D41*'Base Capex Actual'!$U41</f>
        <v>43.141099508757428</v>
      </c>
      <c r="U41" s="156">
        <f>'Base Capex Forecast'!$D41*'Base Capex Actual'!$V41</f>
        <v>188.40156108224986</v>
      </c>
      <c r="V41" s="154">
        <f>'Base Capex Forecast'!$E41*'Base Capex Actual'!$T41</f>
        <v>181.44876340899273</v>
      </c>
      <c r="W41" s="155">
        <f>'Base Capex Forecast'!$E41*'Base Capex Actual'!$U41</f>
        <v>43.141099508757428</v>
      </c>
      <c r="X41" s="156">
        <f>'Base Capex Forecast'!$E41*'Base Capex Actual'!$V41</f>
        <v>188.40156108224986</v>
      </c>
      <c r="Y41" s="154">
        <f>'Base Capex Forecast'!$F41*'Base Capex Actual'!$T41</f>
        <v>181.44876340899273</v>
      </c>
      <c r="Z41" s="155">
        <f>'Base Capex Forecast'!$F41*'Base Capex Actual'!$U41</f>
        <v>43.141099508757428</v>
      </c>
      <c r="AA41" s="156">
        <f>'Base Capex Forecast'!$F41*'Base Capex Actual'!$V41</f>
        <v>188.40156108224986</v>
      </c>
      <c r="AB41" s="154">
        <f>'Base Capex Forecast'!$G41*'Base Capex Actual'!$T41</f>
        <v>181.44876340899273</v>
      </c>
      <c r="AC41" s="155">
        <f>'Base Capex Forecast'!$G41*'Base Capex Actual'!$U41</f>
        <v>43.141099508757428</v>
      </c>
      <c r="AD41" s="156">
        <f>'Base Capex Forecast'!$G41*'Base Capex Actual'!$V41</f>
        <v>188.40156108224986</v>
      </c>
      <c r="AE41" s="154">
        <f>'Base Capex Forecast'!$H41*'Base Capex Actual'!$T41</f>
        <v>181.44876340899273</v>
      </c>
      <c r="AF41" s="155">
        <f>'Base Capex Forecast'!$H41*'Base Capex Actual'!$U41</f>
        <v>43.141099508757428</v>
      </c>
      <c r="AG41" s="156">
        <f>'Base Capex Forecast'!$H41*'Base Capex Actual'!$V41</f>
        <v>188.40156108224986</v>
      </c>
      <c r="AH41" s="154">
        <f>'Base Capex Forecast'!$I41*'Base Capex Actual'!$T41</f>
        <v>181.44876340899273</v>
      </c>
      <c r="AI41" s="155">
        <f>'Base Capex Forecast'!$I41*'Base Capex Actual'!$U41</f>
        <v>43.141099508757428</v>
      </c>
      <c r="AJ41" s="156">
        <f>'Base Capex Forecast'!$I41*'Base Capex Actual'!$V41</f>
        <v>188.40156108224986</v>
      </c>
    </row>
    <row r="42" spans="1:36">
      <c r="A42" s="182">
        <f>'Base Capex Actual'!A42</f>
        <v>159</v>
      </c>
      <c r="B42" s="183" t="str">
        <f>'Base Capex Actual'!B42</f>
        <v>TV Interference Replacement Capital</v>
      </c>
      <c r="C42" s="183" t="str">
        <f>'Base Capex Actual'!C42</f>
        <v>Reliability &amp; Quality Maintained</v>
      </c>
      <c r="D42" s="155">
        <f>'Base Capex Actual'!D42</f>
        <v>11.152720571786912</v>
      </c>
      <c r="E42" s="155">
        <f>'Base Capex Actual'!E42</f>
        <v>2.4813787345405807</v>
      </c>
      <c r="F42" s="156">
        <f>'Base Capex Actual'!F42</f>
        <v>0.52205070770154538</v>
      </c>
      <c r="G42" s="155">
        <f>'Base Capex Actual'!G42</f>
        <v>3.9461183500285673</v>
      </c>
      <c r="H42" s="155">
        <f>'Base Capex Actual'!H42</f>
        <v>0.95386066531672431</v>
      </c>
      <c r="I42" s="156">
        <f>'Base Capex Actual'!I42</f>
        <v>0.61673968025966708</v>
      </c>
      <c r="J42" s="155">
        <f>'Base Capex Actual'!J42</f>
        <v>0</v>
      </c>
      <c r="K42" s="155">
        <f>'Base Capex Actual'!K42</f>
        <v>0</v>
      </c>
      <c r="L42" s="156">
        <f>'Base Capex Actual'!L42</f>
        <v>0</v>
      </c>
      <c r="M42" s="155">
        <f>'Base Capex Actual'!M42</f>
        <v>0</v>
      </c>
      <c r="N42" s="155">
        <f>'Base Capex Actual'!N42</f>
        <v>0</v>
      </c>
      <c r="O42" s="156">
        <f>'Base Capex Actual'!O42</f>
        <v>0</v>
      </c>
      <c r="P42" s="155">
        <f>'Base Capex Actual'!P42</f>
        <v>0</v>
      </c>
      <c r="Q42" s="155">
        <f>'Base Capex Actual'!Q42</f>
        <v>0</v>
      </c>
      <c r="R42" s="156">
        <f>'Base Capex Actual'!R42</f>
        <v>0</v>
      </c>
      <c r="S42" s="154">
        <f>'Base Capex Forecast'!$D42*'Base Capex Actual'!$T42</f>
        <v>3.944330695193965</v>
      </c>
      <c r="T42" s="155">
        <f>'Base Capex Forecast'!$D42*'Base Capex Actual'!$U42</f>
        <v>0.95342855115322545</v>
      </c>
      <c r="U42" s="156">
        <f>'Base Capex Forecast'!$D42*'Base Capex Actual'!$V42</f>
        <v>0.61646028730352342</v>
      </c>
      <c r="V42" s="154">
        <f>'Base Capex Forecast'!$E42*'Base Capex Actual'!$T42</f>
        <v>3.944330695193965</v>
      </c>
      <c r="W42" s="155">
        <f>'Base Capex Forecast'!$E42*'Base Capex Actual'!$U42</f>
        <v>0.95342855115322545</v>
      </c>
      <c r="X42" s="156">
        <f>'Base Capex Forecast'!$E42*'Base Capex Actual'!$V42</f>
        <v>0.61646028730352342</v>
      </c>
      <c r="Y42" s="154">
        <f>'Base Capex Forecast'!$F42*'Base Capex Actual'!$T42</f>
        <v>3.944330695193965</v>
      </c>
      <c r="Z42" s="155">
        <f>'Base Capex Forecast'!$F42*'Base Capex Actual'!$U42</f>
        <v>0.95342855115322545</v>
      </c>
      <c r="AA42" s="156">
        <f>'Base Capex Forecast'!$F42*'Base Capex Actual'!$V42</f>
        <v>0.61646028730352342</v>
      </c>
      <c r="AB42" s="154">
        <f>'Base Capex Forecast'!$G42*'Base Capex Actual'!$T42</f>
        <v>3.944330695193965</v>
      </c>
      <c r="AC42" s="155">
        <f>'Base Capex Forecast'!$G42*'Base Capex Actual'!$U42</f>
        <v>0.95342855115322545</v>
      </c>
      <c r="AD42" s="156">
        <f>'Base Capex Forecast'!$G42*'Base Capex Actual'!$V42</f>
        <v>0.61646028730352342</v>
      </c>
      <c r="AE42" s="154">
        <f>'Base Capex Forecast'!$H42*'Base Capex Actual'!$T42</f>
        <v>3.944330695193965</v>
      </c>
      <c r="AF42" s="155">
        <f>'Base Capex Forecast'!$H42*'Base Capex Actual'!$U42</f>
        <v>0.95342855115322545</v>
      </c>
      <c r="AG42" s="156">
        <f>'Base Capex Forecast'!$H42*'Base Capex Actual'!$V42</f>
        <v>0.61646028730352342</v>
      </c>
      <c r="AH42" s="154">
        <f>'Base Capex Forecast'!$I42*'Base Capex Actual'!$T42</f>
        <v>3.944330695193965</v>
      </c>
      <c r="AI42" s="155">
        <f>'Base Capex Forecast'!$I42*'Base Capex Actual'!$U42</f>
        <v>0.95342855115322545</v>
      </c>
      <c r="AJ42" s="156">
        <f>'Base Capex Forecast'!$I42*'Base Capex Actual'!$V42</f>
        <v>0.61646028730352342</v>
      </c>
    </row>
    <row r="43" spans="1:36">
      <c r="A43" s="182">
        <f>'Base Capex Actual'!A43</f>
        <v>160</v>
      </c>
      <c r="B43" s="183" t="str">
        <f>'Base Capex Actual'!B43</f>
        <v>Augmentation Lines</v>
      </c>
      <c r="C43" s="183" t="str">
        <f>'Base Capex Actual'!C43</f>
        <v>Reinforcements</v>
      </c>
      <c r="D43" s="155">
        <f>'Base Capex Actual'!D43</f>
        <v>318.18223807654897</v>
      </c>
      <c r="E43" s="155">
        <f>'Base Capex Actual'!E43</f>
        <v>275.14913107803432</v>
      </c>
      <c r="F43" s="156">
        <f>'Base Capex Actual'!F43</f>
        <v>572.66113882387037</v>
      </c>
      <c r="G43" s="155">
        <f>'Base Capex Actual'!G43</f>
        <v>262.08248126601188</v>
      </c>
      <c r="H43" s="155">
        <f>'Base Capex Actual'!H43</f>
        <v>56.779175148209049</v>
      </c>
      <c r="I43" s="156">
        <f>'Base Capex Actual'!I43</f>
        <v>273.50275315423829</v>
      </c>
      <c r="J43" s="155">
        <f>'Base Capex Actual'!J43</f>
        <v>151.46916360881005</v>
      </c>
      <c r="K43" s="155">
        <f>'Base Capex Actual'!K43</f>
        <v>291.64195004315889</v>
      </c>
      <c r="L43" s="156">
        <f>'Base Capex Actual'!L43</f>
        <v>355.61680039239241</v>
      </c>
      <c r="M43" s="155">
        <f>'Base Capex Actual'!M43</f>
        <v>398.37424988128828</v>
      </c>
      <c r="N43" s="155">
        <f>'Base Capex Actual'!N43</f>
        <v>235.28547264430281</v>
      </c>
      <c r="O43" s="156">
        <f>'Base Capex Actual'!O43</f>
        <v>396.20508311109302</v>
      </c>
      <c r="P43" s="155">
        <f>'Base Capex Actual'!P43</f>
        <v>678.97198617352728</v>
      </c>
      <c r="Q43" s="155">
        <f>'Base Capex Actual'!Q43</f>
        <v>618.86168305571175</v>
      </c>
      <c r="R43" s="156">
        <f>'Base Capex Actual'!R43</f>
        <v>792.38925437202681</v>
      </c>
      <c r="S43" s="154">
        <f>'Base Capex Forecast'!$D43*'Base Capex Actual'!$T43</f>
        <v>885.51005309294555</v>
      </c>
      <c r="T43" s="155">
        <f>'Base Capex Forecast'!$D43*'Base Capex Actual'!$U43</f>
        <v>714.25837804264575</v>
      </c>
      <c r="U43" s="156">
        <f>'Base Capex Forecast'!$D43*'Base Capex Actual'!$V43</f>
        <v>1079.6205056981391</v>
      </c>
      <c r="V43" s="154">
        <f>'Base Capex Forecast'!$E43*'Base Capex Actual'!$T43</f>
        <v>1026.9497943722465</v>
      </c>
      <c r="W43" s="155">
        <f>'Base Capex Forecast'!$E43*'Base Capex Actual'!$U43</f>
        <v>828.34462680296463</v>
      </c>
      <c r="X43" s="156">
        <f>'Base Capex Forecast'!$E43*'Base Capex Actual'!$V43</f>
        <v>1252.0649002845264</v>
      </c>
      <c r="Y43" s="154">
        <f>'Base Capex Forecast'!$F43*'Base Capex Actual'!$T43</f>
        <v>1026.9497943722465</v>
      </c>
      <c r="Z43" s="155">
        <f>'Base Capex Forecast'!$F43*'Base Capex Actual'!$U43</f>
        <v>828.34462680296463</v>
      </c>
      <c r="AA43" s="156">
        <f>'Base Capex Forecast'!$F43*'Base Capex Actual'!$V43</f>
        <v>1252.0649002845264</v>
      </c>
      <c r="AB43" s="154">
        <f>'Base Capex Forecast'!$G43*'Base Capex Actual'!$T43</f>
        <v>1026.9497943722465</v>
      </c>
      <c r="AC43" s="155">
        <f>'Base Capex Forecast'!$G43*'Base Capex Actual'!$U43</f>
        <v>828.34462680296463</v>
      </c>
      <c r="AD43" s="156">
        <f>'Base Capex Forecast'!$G43*'Base Capex Actual'!$V43</f>
        <v>1252.0649002845264</v>
      </c>
      <c r="AE43" s="154">
        <f>'Base Capex Forecast'!$H43*'Base Capex Actual'!$T43</f>
        <v>1026.9497943722465</v>
      </c>
      <c r="AF43" s="155">
        <f>'Base Capex Forecast'!$H43*'Base Capex Actual'!$U43</f>
        <v>828.34462680296463</v>
      </c>
      <c r="AG43" s="156">
        <f>'Base Capex Forecast'!$H43*'Base Capex Actual'!$V43</f>
        <v>1252.0649002845264</v>
      </c>
      <c r="AH43" s="154">
        <f>'Base Capex Forecast'!$I43*'Base Capex Actual'!$T43</f>
        <v>1026.9497943722465</v>
      </c>
      <c r="AI43" s="155">
        <f>'Base Capex Forecast'!$I43*'Base Capex Actual'!$U43</f>
        <v>828.34462680296463</v>
      </c>
      <c r="AJ43" s="156">
        <f>'Base Capex Forecast'!$I43*'Base Capex Actual'!$V43</f>
        <v>1252.0649002845264</v>
      </c>
    </row>
    <row r="44" spans="1:36">
      <c r="A44" s="182">
        <f>'Base Capex Actual'!A44</f>
        <v>161</v>
      </c>
      <c r="B44" s="183" t="str">
        <f>'Base Capex Actual'!B44</f>
        <v>Augmentation of Zone SubStation</v>
      </c>
      <c r="C44" s="183" t="str">
        <f>'Base Capex Actual'!C44</f>
        <v>Reinforcements</v>
      </c>
      <c r="D44" s="155">
        <f>'Base Capex Actual'!D44</f>
        <v>2111.6751002930964</v>
      </c>
      <c r="E44" s="155">
        <f>'Base Capex Actual'!E44</f>
        <v>2583.634006089615</v>
      </c>
      <c r="F44" s="156">
        <f>'Base Capex Actual'!F44</f>
        <v>6026.9426296336524</v>
      </c>
      <c r="G44" s="155">
        <f>'Base Capex Actual'!G44</f>
        <v>3016.7094236734229</v>
      </c>
      <c r="H44" s="155">
        <f>'Base Capex Actual'!H44</f>
        <v>6279.8087817596852</v>
      </c>
      <c r="I44" s="156">
        <f>'Base Capex Actual'!I44</f>
        <v>3837.6397254790209</v>
      </c>
      <c r="J44" s="155">
        <f>'Base Capex Actual'!J44</f>
        <v>1485.8948319693914</v>
      </c>
      <c r="K44" s="155">
        <f>'Base Capex Actual'!K44</f>
        <v>1737.3389990569428</v>
      </c>
      <c r="L44" s="156">
        <f>'Base Capex Actual'!L44</f>
        <v>1060.4188539396089</v>
      </c>
      <c r="M44" s="155">
        <f>'Base Capex Actual'!M44</f>
        <v>1479.9203993851731</v>
      </c>
      <c r="N44" s="155">
        <f>'Base Capex Actual'!N44</f>
        <v>740.61089549323117</v>
      </c>
      <c r="O44" s="156">
        <f>'Base Capex Actual'!O44</f>
        <v>-152.69604867153305</v>
      </c>
      <c r="P44" s="155">
        <f>'Base Capex Actual'!P44</f>
        <v>1916.2117033131726</v>
      </c>
      <c r="Q44" s="155">
        <f>'Base Capex Actual'!Q44</f>
        <v>1846.7549530554852</v>
      </c>
      <c r="R44" s="156">
        <f>'Base Capex Actual'!R44</f>
        <v>1826.9224655030469</v>
      </c>
      <c r="S44" s="154">
        <f>'Base Capex Forecast'!$D44*'Base Capex Actual'!$T44</f>
        <v>1959.1158516340734</v>
      </c>
      <c r="T44" s="155">
        <f>'Base Capex Forecast'!$D44*'Base Capex Actual'!$U44</f>
        <v>2630.2271411072074</v>
      </c>
      <c r="U44" s="156">
        <f>'Base Capex Forecast'!$D44*'Base Capex Actual'!$V44</f>
        <v>1630.1174179605791</v>
      </c>
      <c r="V44" s="154">
        <f>'Base Capex Forecast'!$E44*'Base Capex Actual'!$T44</f>
        <v>4732.6327323224978</v>
      </c>
      <c r="W44" s="155">
        <f>'Base Capex Forecast'!$E44*'Base Capex Actual'!$U44</f>
        <v>6353.835099166984</v>
      </c>
      <c r="X44" s="156">
        <f>'Base Capex Forecast'!$E44*'Base Capex Actual'!$V44</f>
        <v>3937.8717921834477</v>
      </c>
      <c r="Y44" s="154">
        <f>'Base Capex Forecast'!$F44*'Base Capex Actual'!$T44</f>
        <v>4440.2027627745019</v>
      </c>
      <c r="Z44" s="155">
        <f>'Base Capex Forecast'!$F44*'Base Capex Actual'!$U44</f>
        <v>5961.2308322285344</v>
      </c>
      <c r="AA44" s="156">
        <f>'Base Capex Forecast'!$F44*'Base Capex Actual'!$V44</f>
        <v>3694.550200713365</v>
      </c>
      <c r="AB44" s="154">
        <f>'Base Capex Forecast'!$G44*'Base Capex Actual'!$T44</f>
        <v>4752.0970842229117</v>
      </c>
      <c r="AC44" s="155">
        <f>'Base Capex Forecast'!$G44*'Base Capex Actual'!$U44</f>
        <v>6379.9671253102215</v>
      </c>
      <c r="AD44" s="156">
        <f>'Base Capex Forecast'!$G44*'Base Capex Actual'!$V44</f>
        <v>3954.0674546480818</v>
      </c>
      <c r="AE44" s="154">
        <f>'Base Capex Forecast'!$H44*'Base Capex Actual'!$T44</f>
        <v>2772.5679254721449</v>
      </c>
      <c r="AF44" s="155">
        <f>'Base Capex Forecast'!$H44*'Base Capex Actual'!$U44</f>
        <v>3722.3339304092574</v>
      </c>
      <c r="AG44" s="156">
        <f>'Base Capex Forecast'!$H44*'Base Capex Actual'!$V44</f>
        <v>2306.9647790462327</v>
      </c>
      <c r="AH44" s="154">
        <f>'Base Capex Forecast'!$I44*'Base Capex Actual'!$T44</f>
        <v>228.38925731904862</v>
      </c>
      <c r="AI44" s="155">
        <f>'Base Capex Forecast'!$I44*'Base Capex Actual'!$U44</f>
        <v>306.62588066797093</v>
      </c>
      <c r="AJ44" s="156">
        <f>'Base Capex Forecast'!$I44*'Base Capex Actual'!$V44</f>
        <v>190.03537035358582</v>
      </c>
    </row>
    <row r="45" spans="1:36">
      <c r="A45" s="182">
        <f>'Base Capex Actual'!A45</f>
        <v>162</v>
      </c>
      <c r="B45" s="183" t="str">
        <f>'Base Capex Actual'!B45</f>
        <v>Network Development - Augment Dist.</v>
      </c>
      <c r="C45" s="183" t="str">
        <f>'Base Capex Actual'!C45</f>
        <v>Reinforcements</v>
      </c>
      <c r="D45" s="155">
        <f>'Base Capex Actual'!D45</f>
        <v>796.22412224819459</v>
      </c>
      <c r="E45" s="155">
        <f>'Base Capex Actual'!E45</f>
        <v>178.84126531858499</v>
      </c>
      <c r="F45" s="156">
        <f>'Base Capex Actual'!F45</f>
        <v>5651.9961075130514</v>
      </c>
      <c r="G45" s="155">
        <f>'Base Capex Actual'!G45</f>
        <v>730.96302909257179</v>
      </c>
      <c r="H45" s="155">
        <f>'Base Capex Actual'!H45</f>
        <v>302.67256005510819</v>
      </c>
      <c r="I45" s="156">
        <f>'Base Capex Actual'!I45</f>
        <v>20711.798042604973</v>
      </c>
      <c r="J45" s="155">
        <f>'Base Capex Actual'!J45</f>
        <v>1016.2282811641044</v>
      </c>
      <c r="K45" s="155">
        <f>'Base Capex Actual'!K45</f>
        <v>319.27543899755733</v>
      </c>
      <c r="L45" s="156">
        <f>'Base Capex Actual'!L45</f>
        <v>10287.808800144388</v>
      </c>
      <c r="M45" s="155">
        <f>'Base Capex Actual'!M45</f>
        <v>2180.6201143909584</v>
      </c>
      <c r="N45" s="155">
        <f>'Base Capex Actual'!N45</f>
        <v>1862.330646037138</v>
      </c>
      <c r="O45" s="156">
        <f>'Base Capex Actual'!O45</f>
        <v>12907.814601335618</v>
      </c>
      <c r="P45" s="155">
        <f>'Base Capex Actual'!P45</f>
        <v>2431.0365751417025</v>
      </c>
      <c r="Q45" s="155">
        <f>'Base Capex Actual'!Q45</f>
        <v>2503.8332456711832</v>
      </c>
      <c r="R45" s="156">
        <f>'Base Capex Actual'!R45</f>
        <v>18163.693446120509</v>
      </c>
      <c r="S45" s="154">
        <f>'Base Capex Forecast'!$D45*'Base Capex Actual'!$T45</f>
        <v>2368.4119524786129</v>
      </c>
      <c r="T45" s="155">
        <f>'Base Capex Forecast'!$D45*'Base Capex Actual'!$U45</f>
        <v>1857.8685671949379</v>
      </c>
      <c r="U45" s="156">
        <f>'Base Capex Forecast'!$D45*'Base Capex Actual'!$V45</f>
        <v>23118.962808122818</v>
      </c>
      <c r="V45" s="154">
        <f>'Base Capex Forecast'!$E45*'Base Capex Actual'!$T45</f>
        <v>1272.1032180290422</v>
      </c>
      <c r="W45" s="155">
        <f>'Base Capex Forecast'!$E45*'Base Capex Actual'!$U45</f>
        <v>997.88408031394965</v>
      </c>
      <c r="X45" s="156">
        <f>'Base Capex Forecast'!$E45*'Base Capex Actual'!$V45</f>
        <v>12417.479549927393</v>
      </c>
      <c r="Y45" s="154">
        <f>'Base Capex Forecast'!$F45*'Base Capex Actual'!$T45</f>
        <v>3502.0482036282733</v>
      </c>
      <c r="Z45" s="155">
        <f>'Base Capex Forecast'!$F45*'Base Capex Actual'!$U45</f>
        <v>2747.1341172355528</v>
      </c>
      <c r="AA45" s="156">
        <f>'Base Capex Forecast'!$F45*'Base Capex Actual'!$V45</f>
        <v>34184.814042677186</v>
      </c>
      <c r="AB45" s="154">
        <f>'Base Capex Forecast'!$G45*'Base Capex Actual'!$T45</f>
        <v>2001.0415387852747</v>
      </c>
      <c r="AC45" s="155">
        <f>'Base Capex Forecast'!$G45*'Base Capex Actual'!$U45</f>
        <v>1569.6898390796832</v>
      </c>
      <c r="AD45" s="156">
        <f>'Base Capex Forecast'!$G45*'Base Capex Actual'!$V45</f>
        <v>19532.921569776354</v>
      </c>
      <c r="AE45" s="154">
        <f>'Base Capex Forecast'!$H45*'Base Capex Actual'!$T45</f>
        <v>970.27841582200836</v>
      </c>
      <c r="AF45" s="155">
        <f>'Base Capex Forecast'!$H45*'Base Capex Actual'!$U45</f>
        <v>761.12171630314685</v>
      </c>
      <c r="AG45" s="156">
        <f>'Base Capex Forecast'!$H45*'Base Capex Actual'!$V45</f>
        <v>9471.2537594812293</v>
      </c>
      <c r="AH45" s="154">
        <f>'Base Capex Forecast'!$I45*'Base Capex Actual'!$T45</f>
        <v>568.00870756555355</v>
      </c>
      <c r="AI45" s="155">
        <f>'Base Capex Forecast'!$I45*'Base Capex Actual'!$U45</f>
        <v>445.56671088181093</v>
      </c>
      <c r="AJ45" s="156">
        <f>'Base Capex Forecast'!$I45*'Base Capex Actual'!$V45</f>
        <v>5544.5473373646655</v>
      </c>
    </row>
    <row r="46" spans="1:36">
      <c r="A46" s="182">
        <f>'Base Capex Actual'!A46</f>
        <v>163</v>
      </c>
      <c r="B46" s="183" t="str">
        <f>'Base Capex Actual'!B46</f>
        <v>Environment Management'</v>
      </c>
      <c r="C46" s="183" t="str">
        <f>'Base Capex Actual'!C46</f>
        <v>Environmental, Safety &amp; Legal</v>
      </c>
      <c r="D46" s="155">
        <f>'Base Capex Actual'!D46</f>
        <v>44.235188796809204</v>
      </c>
      <c r="E46" s="155">
        <f>'Base Capex Actual'!E46</f>
        <v>221.35149626052757</v>
      </c>
      <c r="F46" s="156">
        <f>'Base Capex Actual'!F46</f>
        <v>164.92308119797138</v>
      </c>
      <c r="G46" s="155">
        <f>'Base Capex Actual'!G46</f>
        <v>143.50905244752826</v>
      </c>
      <c r="H46" s="155">
        <f>'Base Capex Actual'!H46</f>
        <v>244.93261552911483</v>
      </c>
      <c r="I46" s="156">
        <f>'Base Capex Actual'!I46</f>
        <v>627.49207961729178</v>
      </c>
      <c r="J46" s="155">
        <f>'Base Capex Actual'!J46</f>
        <v>114.9018067929494</v>
      </c>
      <c r="K46" s="155">
        <f>'Base Capex Actual'!K46</f>
        <v>82.448643109102662</v>
      </c>
      <c r="L46" s="156">
        <f>'Base Capex Actual'!L46</f>
        <v>506.19629973606965</v>
      </c>
      <c r="M46" s="155">
        <f>'Base Capex Actual'!M46</f>
        <v>100.82793463219295</v>
      </c>
      <c r="N46" s="155">
        <f>'Base Capex Actual'!N46</f>
        <v>114.68687197095767</v>
      </c>
      <c r="O46" s="156">
        <f>'Base Capex Actual'!O46</f>
        <v>918.29419527320715</v>
      </c>
      <c r="P46" s="155">
        <f>'Base Capex Actual'!P46</f>
        <v>266.69128074279308</v>
      </c>
      <c r="Q46" s="155">
        <f>'Base Capex Actual'!Q46</f>
        <v>186.48258677874145</v>
      </c>
      <c r="R46" s="156">
        <f>'Base Capex Actual'!R46</f>
        <v>620.02733972650128</v>
      </c>
      <c r="S46" s="154">
        <f>'Base Capex Forecast'!$D46*'Base Capex Actual'!$T46</f>
        <v>236.11713446557934</v>
      </c>
      <c r="T46" s="155">
        <f>'Base Capex Forecast'!$D46*'Base Capex Actual'!$U46</f>
        <v>237.10570920736606</v>
      </c>
      <c r="U46" s="156">
        <f>'Base Capex Forecast'!$D46*'Base Capex Actual'!$V46</f>
        <v>1007.9517662228631</v>
      </c>
      <c r="V46" s="154">
        <f>'Base Capex Forecast'!$E46*'Base Capex Actual'!$T46</f>
        <v>1178.1281010992575</v>
      </c>
      <c r="W46" s="155">
        <f>'Base Capex Forecast'!$E46*'Base Capex Actual'!$U46</f>
        <v>1183.0606854539335</v>
      </c>
      <c r="X46" s="156">
        <f>'Base Capex Forecast'!$E46*'Base Capex Actual'!$V46</f>
        <v>5029.2677955266945</v>
      </c>
      <c r="Y46" s="154">
        <f>'Base Capex Forecast'!$F46*'Base Capex Actual'!$T46</f>
        <v>253.28928969943968</v>
      </c>
      <c r="Z46" s="155">
        <f>'Base Capex Forecast'!$F46*'Base Capex Actual'!$U46</f>
        <v>254.34976078608361</v>
      </c>
      <c r="AA46" s="156">
        <f>'Base Capex Forecast'!$F46*'Base Capex Actual'!$V46</f>
        <v>1081.2573492208896</v>
      </c>
      <c r="AB46" s="154">
        <f>'Base Capex Forecast'!$G46*'Base Capex Actual'!$T46</f>
        <v>1664.6545708774702</v>
      </c>
      <c r="AC46" s="155">
        <f>'Base Capex Forecast'!$G46*'Base Capex Actual'!$U46</f>
        <v>1671.6241432733657</v>
      </c>
      <c r="AD46" s="156">
        <f>'Base Capex Forecast'!$G46*'Base Capex Actual'!$V46</f>
        <v>7106.1827794268256</v>
      </c>
      <c r="AE46" s="154">
        <f>'Base Capex Forecast'!$H46*'Base Capex Actual'!$T46</f>
        <v>153.55869584125091</v>
      </c>
      <c r="AF46" s="155">
        <f>'Base Capex Forecast'!$H46*'Base Capex Actual'!$U46</f>
        <v>154.2016150789164</v>
      </c>
      <c r="AG46" s="156">
        <f>'Base Capex Forecast'!$H46*'Base Capex Actual'!$V46</f>
        <v>655.5210787323515</v>
      </c>
      <c r="AH46" s="154">
        <f>'Base Capex Forecast'!$I46*'Base Capex Actual'!$T46</f>
        <v>186.5820712909823</v>
      </c>
      <c r="AI46" s="155">
        <f>'Base Capex Forecast'!$I46*'Base Capex Actual'!$U46</f>
        <v>187.36325273029627</v>
      </c>
      <c r="AJ46" s="156">
        <f>'Base Capex Forecast'!$I46*'Base Capex Actual'!$V46</f>
        <v>796.49335372855614</v>
      </c>
    </row>
    <row r="47" spans="1:36">
      <c r="A47" s="182">
        <f>'Base Capex Actual'!A47</f>
        <v>164</v>
      </c>
      <c r="B47" s="183" t="str">
        <f>'Base Capex Actual'!B47</f>
        <v>Bushfire Mitigation Augmentation</v>
      </c>
      <c r="C47" s="183" t="str">
        <f>'Base Capex Actual'!C47</f>
        <v>Environmental, Safety &amp; Legal</v>
      </c>
      <c r="D47" s="155">
        <f>'Base Capex Actual'!D47</f>
        <v>0.26564210656838222</v>
      </c>
      <c r="E47" s="155">
        <f>'Base Capex Actual'!E47</f>
        <v>-1.3730541913266371E-2</v>
      </c>
      <c r="F47" s="156">
        <f>'Base Capex Actual'!F47</f>
        <v>0.59992520398719196</v>
      </c>
      <c r="G47" s="155">
        <f>'Base Capex Actual'!G47</f>
        <v>0</v>
      </c>
      <c r="H47" s="155">
        <f>'Base Capex Actual'!H47</f>
        <v>0</v>
      </c>
      <c r="I47" s="156">
        <f>'Base Capex Actual'!I47</f>
        <v>0</v>
      </c>
      <c r="J47" s="155">
        <f>'Base Capex Actual'!J47</f>
        <v>0</v>
      </c>
      <c r="K47" s="155">
        <f>'Base Capex Actual'!K47</f>
        <v>0</v>
      </c>
      <c r="L47" s="156">
        <f>'Base Capex Actual'!L47</f>
        <v>0</v>
      </c>
      <c r="M47" s="155">
        <f>'Base Capex Actual'!M47</f>
        <v>0</v>
      </c>
      <c r="N47" s="155">
        <f>'Base Capex Actual'!N47</f>
        <v>0</v>
      </c>
      <c r="O47" s="156">
        <f>'Base Capex Actual'!O47</f>
        <v>0</v>
      </c>
      <c r="P47" s="155">
        <f>'Base Capex Actual'!P47</f>
        <v>0</v>
      </c>
      <c r="Q47" s="155">
        <f>'Base Capex Actual'!Q47</f>
        <v>0</v>
      </c>
      <c r="R47" s="156">
        <f>'Base Capex Actual'!R47</f>
        <v>0</v>
      </c>
      <c r="S47" s="154">
        <f>'Base Capex Forecast'!$D47*'Base Capex Actual'!$T47</f>
        <v>0</v>
      </c>
      <c r="T47" s="155">
        <f>'Base Capex Forecast'!$D47*'Base Capex Actual'!$U47</f>
        <v>0</v>
      </c>
      <c r="U47" s="156">
        <f>'Base Capex Forecast'!$D47*'Base Capex Actual'!$V47</f>
        <v>0</v>
      </c>
      <c r="V47" s="154">
        <f>'Base Capex Forecast'!$E47*'Base Capex Actual'!$T47</f>
        <v>0</v>
      </c>
      <c r="W47" s="155">
        <f>'Base Capex Forecast'!$E47*'Base Capex Actual'!$U47</f>
        <v>0</v>
      </c>
      <c r="X47" s="156">
        <f>'Base Capex Forecast'!$E47*'Base Capex Actual'!$V47</f>
        <v>0</v>
      </c>
      <c r="Y47" s="154">
        <f>'Base Capex Forecast'!$F47*'Base Capex Actual'!$T47</f>
        <v>0</v>
      </c>
      <c r="Z47" s="155">
        <f>'Base Capex Forecast'!$F47*'Base Capex Actual'!$U47</f>
        <v>0</v>
      </c>
      <c r="AA47" s="156">
        <f>'Base Capex Forecast'!$F47*'Base Capex Actual'!$V47</f>
        <v>0</v>
      </c>
      <c r="AB47" s="154">
        <f>'Base Capex Forecast'!$G47*'Base Capex Actual'!$T47</f>
        <v>0</v>
      </c>
      <c r="AC47" s="155">
        <f>'Base Capex Forecast'!$G47*'Base Capex Actual'!$U47</f>
        <v>0</v>
      </c>
      <c r="AD47" s="156">
        <f>'Base Capex Forecast'!$G47*'Base Capex Actual'!$V47</f>
        <v>0</v>
      </c>
      <c r="AE47" s="154">
        <f>'Base Capex Forecast'!$H47*'Base Capex Actual'!$T47</f>
        <v>0</v>
      </c>
      <c r="AF47" s="155">
        <f>'Base Capex Forecast'!$H47*'Base Capex Actual'!$U47</f>
        <v>0</v>
      </c>
      <c r="AG47" s="156">
        <f>'Base Capex Forecast'!$H47*'Base Capex Actual'!$V47</f>
        <v>0</v>
      </c>
      <c r="AH47" s="154">
        <f>'Base Capex Forecast'!$I47*'Base Capex Actual'!$T47</f>
        <v>0</v>
      </c>
      <c r="AI47" s="155">
        <f>'Base Capex Forecast'!$I47*'Base Capex Actual'!$U47</f>
        <v>0</v>
      </c>
      <c r="AJ47" s="156">
        <f>'Base Capex Forecast'!$I47*'Base Capex Actual'!$V47</f>
        <v>0</v>
      </c>
    </row>
    <row r="48" spans="1:36">
      <c r="A48" s="182">
        <f>'Base Capex Actual'!A48</f>
        <v>165</v>
      </c>
      <c r="B48" s="183" t="str">
        <f>'Base Capex Actual'!B48</f>
        <v>LV Com. Multi Earth (CMEN)</v>
      </c>
      <c r="C48" s="183" t="str">
        <f>'Base Capex Actual'!C48</f>
        <v>Environmental, Safety &amp; Legal</v>
      </c>
      <c r="D48" s="155">
        <f>'Base Capex Actual'!D48</f>
        <v>0</v>
      </c>
      <c r="E48" s="155">
        <f>'Base Capex Actual'!E48</f>
        <v>0</v>
      </c>
      <c r="F48" s="156">
        <f>'Base Capex Actual'!F48</f>
        <v>0</v>
      </c>
      <c r="G48" s="155">
        <f>'Base Capex Actual'!G48</f>
        <v>0</v>
      </c>
      <c r="H48" s="155">
        <f>'Base Capex Actual'!H48</f>
        <v>0</v>
      </c>
      <c r="I48" s="156">
        <f>'Base Capex Actual'!I48</f>
        <v>0</v>
      </c>
      <c r="J48" s="155">
        <f>'Base Capex Actual'!J48</f>
        <v>0</v>
      </c>
      <c r="K48" s="155">
        <f>'Base Capex Actual'!K48</f>
        <v>0</v>
      </c>
      <c r="L48" s="156">
        <f>'Base Capex Actual'!L48</f>
        <v>0</v>
      </c>
      <c r="M48" s="155">
        <f>'Base Capex Actual'!M48</f>
        <v>0</v>
      </c>
      <c r="N48" s="155">
        <f>'Base Capex Actual'!N48</f>
        <v>0</v>
      </c>
      <c r="O48" s="156">
        <f>'Base Capex Actual'!O48</f>
        <v>0</v>
      </c>
      <c r="P48" s="155">
        <f>'Base Capex Actual'!P48</f>
        <v>29.333766854859839</v>
      </c>
      <c r="Q48" s="155">
        <f>'Base Capex Actual'!Q48</f>
        <v>0</v>
      </c>
      <c r="R48" s="156">
        <f>'Base Capex Actual'!R48</f>
        <v>0</v>
      </c>
      <c r="S48" s="154">
        <f>'Base Capex Forecast'!$D48*'Base Capex Actual'!$T48</f>
        <v>0</v>
      </c>
      <c r="T48" s="155">
        <f>'Base Capex Forecast'!$D48*'Base Capex Actual'!$U48</f>
        <v>0</v>
      </c>
      <c r="U48" s="156">
        <f>'Base Capex Forecast'!$D48*'Base Capex Actual'!$V48</f>
        <v>0</v>
      </c>
      <c r="V48" s="154">
        <f>'Base Capex Forecast'!$E48*'Base Capex Actual'!$T48</f>
        <v>0</v>
      </c>
      <c r="W48" s="155">
        <f>'Base Capex Forecast'!$E48*'Base Capex Actual'!$U48</f>
        <v>0</v>
      </c>
      <c r="X48" s="156">
        <f>'Base Capex Forecast'!$E48*'Base Capex Actual'!$V48</f>
        <v>0</v>
      </c>
      <c r="Y48" s="154">
        <f>'Base Capex Forecast'!$F48*'Base Capex Actual'!$T48</f>
        <v>0</v>
      </c>
      <c r="Z48" s="155">
        <f>'Base Capex Forecast'!$F48*'Base Capex Actual'!$U48</f>
        <v>0</v>
      </c>
      <c r="AA48" s="156">
        <f>'Base Capex Forecast'!$F48*'Base Capex Actual'!$V48</f>
        <v>0</v>
      </c>
      <c r="AB48" s="154">
        <f>'Base Capex Forecast'!$G48*'Base Capex Actual'!$T48</f>
        <v>0</v>
      </c>
      <c r="AC48" s="155">
        <f>'Base Capex Forecast'!$G48*'Base Capex Actual'!$U48</f>
        <v>0</v>
      </c>
      <c r="AD48" s="156">
        <f>'Base Capex Forecast'!$G48*'Base Capex Actual'!$V48</f>
        <v>0</v>
      </c>
      <c r="AE48" s="154">
        <f>'Base Capex Forecast'!$H48*'Base Capex Actual'!$T48</f>
        <v>0</v>
      </c>
      <c r="AF48" s="155">
        <f>'Base Capex Forecast'!$H48*'Base Capex Actual'!$U48</f>
        <v>0</v>
      </c>
      <c r="AG48" s="156">
        <f>'Base Capex Forecast'!$H48*'Base Capex Actual'!$V48</f>
        <v>0</v>
      </c>
      <c r="AH48" s="154">
        <f>'Base Capex Forecast'!$I48*'Base Capex Actual'!$T48</f>
        <v>0</v>
      </c>
      <c r="AI48" s="155">
        <f>'Base Capex Forecast'!$I48*'Base Capex Actual'!$U48</f>
        <v>0</v>
      </c>
      <c r="AJ48" s="156">
        <f>'Base Capex Forecast'!$I48*'Base Capex Actual'!$V48</f>
        <v>0</v>
      </c>
    </row>
    <row r="49" spans="1:36">
      <c r="A49" s="182">
        <f>'Base Capex Actual'!A49</f>
        <v>166</v>
      </c>
      <c r="B49" s="183" t="str">
        <f>'Base Capex Actual'!B49</f>
        <v>Reliability Improvement - Automation</v>
      </c>
      <c r="C49" s="183" t="str">
        <f>'Base Capex Actual'!C49</f>
        <v>Reliability &amp; Quality Maintained</v>
      </c>
      <c r="D49" s="155">
        <f>'Base Capex Actual'!D49</f>
        <v>26.692934495010583</v>
      </c>
      <c r="E49" s="155">
        <f>'Base Capex Actual'!E49</f>
        <v>20.617366695500756</v>
      </c>
      <c r="F49" s="156">
        <f>'Base Capex Actual'!F49</f>
        <v>-21.853453855520058</v>
      </c>
      <c r="G49" s="155">
        <f>'Base Capex Actual'!G49</f>
        <v>754.8402410548498</v>
      </c>
      <c r="H49" s="155">
        <f>'Base Capex Actual'!H49</f>
        <v>784.70872188368617</v>
      </c>
      <c r="I49" s="156">
        <f>'Base Capex Actual'!I49</f>
        <v>367.94260269925798</v>
      </c>
      <c r="J49" s="155">
        <f>'Base Capex Actual'!J49</f>
        <v>4.8410332742452207</v>
      </c>
      <c r="K49" s="155">
        <f>'Base Capex Actual'!K49</f>
        <v>0</v>
      </c>
      <c r="L49" s="156">
        <f>'Base Capex Actual'!L49</f>
        <v>34.294847576756489</v>
      </c>
      <c r="M49" s="155">
        <f>'Base Capex Actual'!M49</f>
        <v>0</v>
      </c>
      <c r="N49" s="155">
        <f>'Base Capex Actual'!N49</f>
        <v>0</v>
      </c>
      <c r="O49" s="156">
        <f>'Base Capex Actual'!O49</f>
        <v>0</v>
      </c>
      <c r="P49" s="155">
        <f>'Base Capex Actual'!P49</f>
        <v>132.38303620371809</v>
      </c>
      <c r="Q49" s="155">
        <f>'Base Capex Actual'!Q49</f>
        <v>77.156229391718767</v>
      </c>
      <c r="R49" s="156">
        <f>'Base Capex Actual'!R49</f>
        <v>27.964017879990998</v>
      </c>
      <c r="S49" s="154">
        <f>'Base Capex Forecast'!$D49*'Base Capex Actual'!$T49</f>
        <v>0</v>
      </c>
      <c r="T49" s="155">
        <f>'Base Capex Forecast'!$D49*'Base Capex Actual'!$U49</f>
        <v>0</v>
      </c>
      <c r="U49" s="156">
        <f>'Base Capex Forecast'!$D49*'Base Capex Actual'!$V49</f>
        <v>0</v>
      </c>
      <c r="V49" s="154">
        <f>'Base Capex Forecast'!$E49*'Base Capex Actual'!$T49</f>
        <v>0</v>
      </c>
      <c r="W49" s="155">
        <f>'Base Capex Forecast'!$E49*'Base Capex Actual'!$U49</f>
        <v>0</v>
      </c>
      <c r="X49" s="156">
        <f>'Base Capex Forecast'!$E49*'Base Capex Actual'!$V49</f>
        <v>0</v>
      </c>
      <c r="Y49" s="154">
        <f>'Base Capex Forecast'!$F49*'Base Capex Actual'!$T49</f>
        <v>0</v>
      </c>
      <c r="Z49" s="155">
        <f>'Base Capex Forecast'!$F49*'Base Capex Actual'!$U49</f>
        <v>0</v>
      </c>
      <c r="AA49" s="156">
        <f>'Base Capex Forecast'!$F49*'Base Capex Actual'!$V49</f>
        <v>0</v>
      </c>
      <c r="AB49" s="154">
        <f>'Base Capex Forecast'!$G49*'Base Capex Actual'!$T49</f>
        <v>0</v>
      </c>
      <c r="AC49" s="155">
        <f>'Base Capex Forecast'!$G49*'Base Capex Actual'!$U49</f>
        <v>0</v>
      </c>
      <c r="AD49" s="156">
        <f>'Base Capex Forecast'!$G49*'Base Capex Actual'!$V49</f>
        <v>0</v>
      </c>
      <c r="AE49" s="154">
        <f>'Base Capex Forecast'!$H49*'Base Capex Actual'!$T49</f>
        <v>0</v>
      </c>
      <c r="AF49" s="155">
        <f>'Base Capex Forecast'!$H49*'Base Capex Actual'!$U49</f>
        <v>0</v>
      </c>
      <c r="AG49" s="156">
        <f>'Base Capex Forecast'!$H49*'Base Capex Actual'!$V49</f>
        <v>0</v>
      </c>
      <c r="AH49" s="154">
        <f>'Base Capex Forecast'!$I49*'Base Capex Actual'!$T49</f>
        <v>0</v>
      </c>
      <c r="AI49" s="155">
        <f>'Base Capex Forecast'!$I49*'Base Capex Actual'!$U49</f>
        <v>0</v>
      </c>
      <c r="AJ49" s="156">
        <f>'Base Capex Forecast'!$I49*'Base Capex Actual'!$V49</f>
        <v>0</v>
      </c>
    </row>
    <row r="50" spans="1:36">
      <c r="A50" s="182">
        <f>'Base Capex Actual'!A50</f>
        <v>167</v>
      </c>
      <c r="B50" s="183" t="str">
        <f>'Base Capex Actual'!B50</f>
        <v>VBRC</v>
      </c>
      <c r="C50" s="183" t="str">
        <f>'Base Capex Actual'!C50</f>
        <v>Environmental, Safety &amp; Legal</v>
      </c>
      <c r="D50" s="155">
        <f>'Base Capex Actual'!D50</f>
        <v>0</v>
      </c>
      <c r="E50" s="155">
        <f>'Base Capex Actual'!E50</f>
        <v>0</v>
      </c>
      <c r="F50" s="156">
        <f>'Base Capex Actual'!F50</f>
        <v>0</v>
      </c>
      <c r="G50" s="155">
        <f>'Base Capex Actual'!G50</f>
        <v>0</v>
      </c>
      <c r="H50" s="155">
        <f>'Base Capex Actual'!H50</f>
        <v>0</v>
      </c>
      <c r="I50" s="156">
        <f>'Base Capex Actual'!I50</f>
        <v>0</v>
      </c>
      <c r="J50" s="155">
        <f>'Base Capex Actual'!J50</f>
        <v>0</v>
      </c>
      <c r="K50" s="155">
        <f>'Base Capex Actual'!K50</f>
        <v>0</v>
      </c>
      <c r="L50" s="156">
        <f>'Base Capex Actual'!L50</f>
        <v>0</v>
      </c>
      <c r="M50" s="155">
        <f>'Base Capex Actual'!M50</f>
        <v>0</v>
      </c>
      <c r="N50" s="155">
        <f>'Base Capex Actual'!N50</f>
        <v>0</v>
      </c>
      <c r="O50" s="156">
        <f>'Base Capex Actual'!O50</f>
        <v>0</v>
      </c>
      <c r="P50" s="155">
        <f>'Base Capex Actual'!P50</f>
        <v>0</v>
      </c>
      <c r="Q50" s="155">
        <f>'Base Capex Actual'!Q50</f>
        <v>0</v>
      </c>
      <c r="R50" s="156">
        <f>'Base Capex Actual'!R50</f>
        <v>0</v>
      </c>
      <c r="S50" s="154">
        <f>'Base Capex Forecast'!$D50*'Base Capex Actual'!$T50</f>
        <v>0</v>
      </c>
      <c r="T50" s="155">
        <f>'Base Capex Forecast'!$D50*'Base Capex Actual'!$U50</f>
        <v>0</v>
      </c>
      <c r="U50" s="156">
        <f>'Base Capex Forecast'!$D50*'Base Capex Actual'!$V50</f>
        <v>0</v>
      </c>
      <c r="V50" s="154">
        <f>'Base Capex Forecast'!$E50*'Base Capex Actual'!$T50</f>
        <v>96.577690812642572</v>
      </c>
      <c r="W50" s="155">
        <f>'Base Capex Forecast'!$E50*'Base Capex Actual'!$U50</f>
        <v>124.00599873101362</v>
      </c>
      <c r="X50" s="156">
        <f>'Base Capex Forecast'!$E50*'Base Capex Actual'!$V50</f>
        <v>414.06484343088209</v>
      </c>
      <c r="Y50" s="154">
        <f>'Base Capex Forecast'!$F50*'Base Capex Actual'!$T50</f>
        <v>386.74810945004322</v>
      </c>
      <c r="Z50" s="155">
        <f>'Base Capex Forecast'!$F50*'Base Capex Actual'!$U50</f>
        <v>496.58554854788321</v>
      </c>
      <c r="AA50" s="156">
        <f>'Base Capex Forecast'!$F50*'Base Capex Actual'!$V50</f>
        <v>1658.1344411856521</v>
      </c>
      <c r="AB50" s="154">
        <f>'Base Capex Forecast'!$G50*'Base Capex Actual'!$T50</f>
        <v>329.11533238059474</v>
      </c>
      <c r="AC50" s="155">
        <f>'Base Capex Forecast'!$G50*'Base Capex Actual'!$U50</f>
        <v>422.58491734617655</v>
      </c>
      <c r="AD50" s="156">
        <f>'Base Capex Forecast'!$G50*'Base Capex Actual'!$V50</f>
        <v>1411.0410740431007</v>
      </c>
      <c r="AE50" s="154">
        <f>'Base Capex Forecast'!$H50*'Base Capex Actual'!$T50</f>
        <v>329.04755540060995</v>
      </c>
      <c r="AF50" s="155">
        <f>'Base Capex Forecast'!$H50*'Base Capex Actual'!$U50</f>
        <v>422.4978915328312</v>
      </c>
      <c r="AG50" s="156">
        <f>'Base Capex Forecast'!$H50*'Base Capex Actual'!$V50</f>
        <v>1410.7504886670217</v>
      </c>
      <c r="AH50" s="154">
        <f>'Base Capex Forecast'!$I50*'Base Capex Actual'!$T50</f>
        <v>291.91545279463833</v>
      </c>
      <c r="AI50" s="155">
        <f>'Base Capex Forecast'!$I50*'Base Capex Actual'!$U50</f>
        <v>374.82017807860547</v>
      </c>
      <c r="AJ50" s="156">
        <f>'Base Capex Forecast'!$I50*'Base Capex Actual'!$V50</f>
        <v>1251.5512147723057</v>
      </c>
    </row>
    <row r="51" spans="1:36">
      <c r="A51" s="182">
        <f>'Base Capex Actual'!A51</f>
        <v>168</v>
      </c>
      <c r="B51" s="183" t="str">
        <f>'Base Capex Actual'!B51</f>
        <v>Zone SubStation Automation</v>
      </c>
      <c r="C51" s="183" t="str">
        <f>'Base Capex Actual'!C51</f>
        <v>SCADA/Network Control</v>
      </c>
      <c r="D51" s="155">
        <f>'Base Capex Actual'!D51</f>
        <v>258.00922191190915</v>
      </c>
      <c r="E51" s="155">
        <f>'Base Capex Actual'!E51</f>
        <v>266.85388124220481</v>
      </c>
      <c r="F51" s="156">
        <f>'Base Capex Actual'!F51</f>
        <v>190.83457934599824</v>
      </c>
      <c r="G51" s="155">
        <f>'Base Capex Actual'!G51</f>
        <v>528.85141228743817</v>
      </c>
      <c r="H51" s="155">
        <f>'Base Capex Actual'!H51</f>
        <v>192.74381029044804</v>
      </c>
      <c r="I51" s="156">
        <f>'Base Capex Actual'!I51</f>
        <v>102.7681561842156</v>
      </c>
      <c r="J51" s="155">
        <f>'Base Capex Actual'!J51</f>
        <v>1520.9766297832016</v>
      </c>
      <c r="K51" s="155">
        <f>'Base Capex Actual'!K51</f>
        <v>819.0283527074879</v>
      </c>
      <c r="L51" s="156">
        <f>'Base Capex Actual'!L51</f>
        <v>623.55677586450781</v>
      </c>
      <c r="M51" s="155">
        <f>'Base Capex Actual'!M51</f>
        <v>1586.7247664007864</v>
      </c>
      <c r="N51" s="155">
        <f>'Base Capex Actual'!N51</f>
        <v>126.91892957642791</v>
      </c>
      <c r="O51" s="156">
        <f>'Base Capex Actual'!O51</f>
        <v>564.3989327947944</v>
      </c>
      <c r="P51" s="155">
        <f>'Base Capex Actual'!P51</f>
        <v>972.38517966531435</v>
      </c>
      <c r="Q51" s="155">
        <f>'Base Capex Actual'!Q51</f>
        <v>468.98755747593225</v>
      </c>
      <c r="R51" s="156">
        <f>'Base Capex Actual'!R51</f>
        <v>743.36122201383751</v>
      </c>
      <c r="S51" s="154">
        <f>'Base Capex Forecast'!$D51*'Base Capex Actual'!$T51</f>
        <v>958.06364453818969</v>
      </c>
      <c r="T51" s="155">
        <f>'Base Capex Forecast'!$D51*'Base Capex Actual'!$U51</f>
        <v>334.18945333567081</v>
      </c>
      <c r="U51" s="156">
        <f>'Base Capex Forecast'!$D51*'Base Capex Actual'!$V51</f>
        <v>422.82690212613909</v>
      </c>
      <c r="V51" s="154">
        <f>'Base Capex Forecast'!$E51*'Base Capex Actual'!$T51</f>
        <v>1512.999615896452</v>
      </c>
      <c r="W51" s="155">
        <f>'Base Capex Forecast'!$E51*'Base Capex Actual'!$U51</f>
        <v>527.76088250091209</v>
      </c>
      <c r="X51" s="156">
        <f>'Base Capex Forecast'!$E51*'Base Capex Actual'!$V51</f>
        <v>667.7395016026353</v>
      </c>
      <c r="Y51" s="154">
        <f>'Base Capex Forecast'!$F51*'Base Capex Actual'!$T51</f>
        <v>1375.301847641523</v>
      </c>
      <c r="Z51" s="155">
        <f>'Base Capex Forecast'!$F51*'Base Capex Actual'!$U51</f>
        <v>479.72947857384003</v>
      </c>
      <c r="AA51" s="156">
        <f>'Base Capex Forecast'!$F51*'Base Capex Actual'!$V51</f>
        <v>606.96867378463662</v>
      </c>
      <c r="AB51" s="154">
        <f>'Base Capex Forecast'!$G51*'Base Capex Actual'!$T51</f>
        <v>1397.4228684240591</v>
      </c>
      <c r="AC51" s="155">
        <f>'Base Capex Forecast'!$G51*'Base Capex Actual'!$U51</f>
        <v>487.44567977267189</v>
      </c>
      <c r="AD51" s="156">
        <f>'Base Capex Forecast'!$G51*'Base Capex Actual'!$V51</f>
        <v>616.73145180326844</v>
      </c>
      <c r="AE51" s="154">
        <f>'Base Capex Forecast'!$H51*'Base Capex Actual'!$T51</f>
        <v>1397.4228684240591</v>
      </c>
      <c r="AF51" s="155">
        <f>'Base Capex Forecast'!$H51*'Base Capex Actual'!$U51</f>
        <v>487.44567977267189</v>
      </c>
      <c r="AG51" s="156">
        <f>'Base Capex Forecast'!$H51*'Base Capex Actual'!$V51</f>
        <v>616.73145180326844</v>
      </c>
      <c r="AH51" s="154">
        <f>'Base Capex Forecast'!$I51*'Base Capex Actual'!$T51</f>
        <v>1597.7856899967894</v>
      </c>
      <c r="AI51" s="155">
        <f>'Base Capex Forecast'!$I51*'Base Capex Actual'!$U51</f>
        <v>557.33575669178845</v>
      </c>
      <c r="AJ51" s="156">
        <f>'Base Capex Forecast'!$I51*'Base Capex Actual'!$V51</f>
        <v>705.15855331142177</v>
      </c>
    </row>
    <row r="52" spans="1:36">
      <c r="A52" s="182">
        <f>'Base Capex Actual'!A52</f>
        <v>169</v>
      </c>
      <c r="B52" s="183" t="str">
        <f>'Base Capex Actual'!B52</f>
        <v>Augmentation Connection Assets</v>
      </c>
      <c r="C52" s="183" t="str">
        <f>'Base Capex Actual'!C52</f>
        <v>Reinforcements</v>
      </c>
      <c r="D52" s="155">
        <f>'Base Capex Actual'!D52</f>
        <v>26.460191622213102</v>
      </c>
      <c r="E52" s="155">
        <f>'Base Capex Actual'!E52</f>
        <v>80.208252618230773</v>
      </c>
      <c r="F52" s="156">
        <f>'Base Capex Actual'!F52</f>
        <v>105.11894896799834</v>
      </c>
      <c r="G52" s="155">
        <f>'Base Capex Actual'!G52</f>
        <v>1.7023604115374249</v>
      </c>
      <c r="H52" s="155">
        <f>'Base Capex Actual'!H52</f>
        <v>0</v>
      </c>
      <c r="I52" s="156">
        <f>'Base Capex Actual'!I52</f>
        <v>0</v>
      </c>
      <c r="J52" s="155">
        <f>'Base Capex Actual'!J52</f>
        <v>6.072969291057424</v>
      </c>
      <c r="K52" s="155">
        <f>'Base Capex Actual'!K52</f>
        <v>8.999134473891564</v>
      </c>
      <c r="L52" s="156">
        <f>'Base Capex Actual'!L52</f>
        <v>10.131418708131035</v>
      </c>
      <c r="M52" s="155">
        <f>'Base Capex Actual'!M52</f>
        <v>4.842175985328244</v>
      </c>
      <c r="N52" s="155">
        <f>'Base Capex Actual'!N52</f>
        <v>1.220665970725888E-2</v>
      </c>
      <c r="O52" s="156">
        <f>'Base Capex Actual'!O52</f>
        <v>14.531243371114922</v>
      </c>
      <c r="P52" s="155">
        <f>'Base Capex Actual'!P52</f>
        <v>0</v>
      </c>
      <c r="Q52" s="155">
        <f>'Base Capex Actual'!Q52</f>
        <v>0</v>
      </c>
      <c r="R52" s="156">
        <f>'Base Capex Actual'!R52</f>
        <v>0</v>
      </c>
      <c r="S52" s="154">
        <f>'Base Capex Forecast'!$D52*'Base Capex Actual'!$T52</f>
        <v>0</v>
      </c>
      <c r="T52" s="155">
        <f>'Base Capex Forecast'!$D52*'Base Capex Actual'!$U52</f>
        <v>0</v>
      </c>
      <c r="U52" s="156">
        <f>'Base Capex Forecast'!$D52*'Base Capex Actual'!$V52</f>
        <v>0</v>
      </c>
      <c r="V52" s="154">
        <f>'Base Capex Forecast'!$E52*'Base Capex Actual'!$T52</f>
        <v>0</v>
      </c>
      <c r="W52" s="155">
        <f>'Base Capex Forecast'!$E52*'Base Capex Actual'!$U52</f>
        <v>0</v>
      </c>
      <c r="X52" s="156">
        <f>'Base Capex Forecast'!$E52*'Base Capex Actual'!$V52</f>
        <v>0</v>
      </c>
      <c r="Y52" s="154">
        <f>'Base Capex Forecast'!$F52*'Base Capex Actual'!$T52</f>
        <v>0</v>
      </c>
      <c r="Z52" s="155">
        <f>'Base Capex Forecast'!$F52*'Base Capex Actual'!$U52</f>
        <v>0</v>
      </c>
      <c r="AA52" s="156">
        <f>'Base Capex Forecast'!$F52*'Base Capex Actual'!$V52</f>
        <v>0</v>
      </c>
      <c r="AB52" s="154">
        <f>'Base Capex Forecast'!$G52*'Base Capex Actual'!$T52</f>
        <v>0</v>
      </c>
      <c r="AC52" s="155">
        <f>'Base Capex Forecast'!$G52*'Base Capex Actual'!$U52</f>
        <v>0</v>
      </c>
      <c r="AD52" s="156">
        <f>'Base Capex Forecast'!$G52*'Base Capex Actual'!$V52</f>
        <v>0</v>
      </c>
      <c r="AE52" s="154">
        <f>'Base Capex Forecast'!$H52*'Base Capex Actual'!$T52</f>
        <v>0</v>
      </c>
      <c r="AF52" s="155">
        <f>'Base Capex Forecast'!$H52*'Base Capex Actual'!$U52</f>
        <v>0</v>
      </c>
      <c r="AG52" s="156">
        <f>'Base Capex Forecast'!$H52*'Base Capex Actual'!$V52</f>
        <v>0</v>
      </c>
      <c r="AH52" s="154">
        <f>'Base Capex Forecast'!$I52*'Base Capex Actual'!$T52</f>
        <v>0</v>
      </c>
      <c r="AI52" s="155">
        <f>'Base Capex Forecast'!$I52*'Base Capex Actual'!$U52</f>
        <v>0</v>
      </c>
      <c r="AJ52" s="156">
        <f>'Base Capex Forecast'!$I52*'Base Capex Actual'!$V52</f>
        <v>0</v>
      </c>
    </row>
    <row r="53" spans="1:36">
      <c r="A53" s="182">
        <f>'Base Capex Actual'!A53</f>
        <v>170</v>
      </c>
      <c r="B53" s="183" t="str">
        <f>'Base Capex Actual'!B53</f>
        <v xml:space="preserve">Conductor Clearance </v>
      </c>
      <c r="C53" s="183" t="str">
        <f>'Base Capex Actual'!C53</f>
        <v>Environmental, Safety &amp; Legal</v>
      </c>
      <c r="D53" s="155">
        <f>'Base Capex Actual'!D53</f>
        <v>0</v>
      </c>
      <c r="E53" s="155">
        <f>'Base Capex Actual'!E53</f>
        <v>0</v>
      </c>
      <c r="F53" s="156">
        <f>'Base Capex Actual'!F53</f>
        <v>0</v>
      </c>
      <c r="G53" s="155">
        <f>'Base Capex Actual'!G53</f>
        <v>0</v>
      </c>
      <c r="H53" s="155">
        <f>'Base Capex Actual'!H53</f>
        <v>0</v>
      </c>
      <c r="I53" s="156">
        <f>'Base Capex Actual'!I53</f>
        <v>0</v>
      </c>
      <c r="J53" s="155">
        <f>'Base Capex Actual'!J53</f>
        <v>0</v>
      </c>
      <c r="K53" s="155">
        <f>'Base Capex Actual'!K53</f>
        <v>0</v>
      </c>
      <c r="L53" s="156">
        <f>'Base Capex Actual'!L53</f>
        <v>0</v>
      </c>
      <c r="M53" s="155">
        <f>'Base Capex Actual'!M53</f>
        <v>0</v>
      </c>
      <c r="N53" s="155">
        <f>'Base Capex Actual'!N53</f>
        <v>0</v>
      </c>
      <c r="O53" s="156">
        <f>'Base Capex Actual'!O53</f>
        <v>0</v>
      </c>
      <c r="P53" s="155">
        <f>'Base Capex Actual'!P53</f>
        <v>0</v>
      </c>
      <c r="Q53" s="155">
        <f>'Base Capex Actual'!Q53</f>
        <v>0</v>
      </c>
      <c r="R53" s="156">
        <f>'Base Capex Actual'!R53</f>
        <v>0</v>
      </c>
      <c r="S53" s="154">
        <f>'Base Capex Forecast'!$D53*'Base Capex Actual'!$T53</f>
        <v>0</v>
      </c>
      <c r="T53" s="155">
        <f>'Base Capex Forecast'!$D53*'Base Capex Actual'!$U53</f>
        <v>0</v>
      </c>
      <c r="U53" s="156">
        <f>'Base Capex Forecast'!$D53*'Base Capex Actual'!$V53</f>
        <v>0</v>
      </c>
      <c r="V53" s="154">
        <f>'Base Capex Forecast'!$E53*'Base Capex Actual'!$T53</f>
        <v>111.61143047663921</v>
      </c>
      <c r="W53" s="155">
        <f>'Base Capex Forecast'!$E53*'Base Capex Actual'!$U53</f>
        <v>34.028016256792675</v>
      </c>
      <c r="X53" s="156">
        <f>'Base Capex Forecast'!$E53*'Base Capex Actual'!$V53</f>
        <v>161.2105532665681</v>
      </c>
      <c r="Y53" s="154">
        <f>'Base Capex Forecast'!$F53*'Base Capex Actual'!$T53</f>
        <v>111.61143047663921</v>
      </c>
      <c r="Z53" s="155">
        <f>'Base Capex Forecast'!$F53*'Base Capex Actual'!$U53</f>
        <v>34.028016256792675</v>
      </c>
      <c r="AA53" s="156">
        <f>'Base Capex Forecast'!$F53*'Base Capex Actual'!$V53</f>
        <v>161.2105532665681</v>
      </c>
      <c r="AB53" s="154">
        <f>'Base Capex Forecast'!$G53*'Base Capex Actual'!$T53</f>
        <v>111.61143047663921</v>
      </c>
      <c r="AC53" s="155">
        <f>'Base Capex Forecast'!$G53*'Base Capex Actual'!$U53</f>
        <v>34.028016256792675</v>
      </c>
      <c r="AD53" s="156">
        <f>'Base Capex Forecast'!$G53*'Base Capex Actual'!$V53</f>
        <v>161.2105532665681</v>
      </c>
      <c r="AE53" s="154">
        <f>'Base Capex Forecast'!$H53*'Base Capex Actual'!$T53</f>
        <v>111.61143047663921</v>
      </c>
      <c r="AF53" s="155">
        <f>'Base Capex Forecast'!$H53*'Base Capex Actual'!$U53</f>
        <v>34.028016256792675</v>
      </c>
      <c r="AG53" s="156">
        <f>'Base Capex Forecast'!$H53*'Base Capex Actual'!$V53</f>
        <v>161.2105532665681</v>
      </c>
      <c r="AH53" s="154">
        <f>'Base Capex Forecast'!$I53*'Base Capex Actual'!$T53</f>
        <v>111.61143047663921</v>
      </c>
      <c r="AI53" s="155">
        <f>'Base Capex Forecast'!$I53*'Base Capex Actual'!$U53</f>
        <v>34.028016256792675</v>
      </c>
      <c r="AJ53" s="156">
        <f>'Base Capex Forecast'!$I53*'Base Capex Actual'!$V53</f>
        <v>161.2105532665681</v>
      </c>
    </row>
    <row r="54" spans="1:36">
      <c r="A54" s="182">
        <f>'Base Capex Actual'!A54</f>
        <v>171</v>
      </c>
      <c r="B54" s="183" t="str">
        <f>'Base Capex Actual'!B54</f>
        <v>SWER Augmentation</v>
      </c>
      <c r="C54" s="183" t="str">
        <f>'Base Capex Actual'!C54</f>
        <v>New Customer Connections</v>
      </c>
      <c r="D54" s="155">
        <f>'Base Capex Actual'!D54</f>
        <v>0</v>
      </c>
      <c r="E54" s="155">
        <f>'Base Capex Actual'!E54</f>
        <v>0</v>
      </c>
      <c r="F54" s="156">
        <f>'Base Capex Actual'!F54</f>
        <v>0</v>
      </c>
      <c r="G54" s="155">
        <f>'Base Capex Actual'!G54</f>
        <v>0</v>
      </c>
      <c r="H54" s="155">
        <f>'Base Capex Actual'!H54</f>
        <v>0</v>
      </c>
      <c r="I54" s="156">
        <f>'Base Capex Actual'!I54</f>
        <v>0</v>
      </c>
      <c r="J54" s="155">
        <f>'Base Capex Actual'!J54</f>
        <v>0</v>
      </c>
      <c r="K54" s="155">
        <f>'Base Capex Actual'!K54</f>
        <v>0</v>
      </c>
      <c r="L54" s="156">
        <f>'Base Capex Actual'!L54</f>
        <v>0</v>
      </c>
      <c r="M54" s="155">
        <f>'Base Capex Actual'!M54</f>
        <v>0</v>
      </c>
      <c r="N54" s="155">
        <f>'Base Capex Actual'!N54</f>
        <v>0</v>
      </c>
      <c r="O54" s="156">
        <f>'Base Capex Actual'!O54</f>
        <v>0</v>
      </c>
      <c r="P54" s="155">
        <f>'Base Capex Actual'!P54</f>
        <v>0</v>
      </c>
      <c r="Q54" s="155">
        <f>'Base Capex Actual'!Q54</f>
        <v>0</v>
      </c>
      <c r="R54" s="156">
        <f>'Base Capex Actual'!R54</f>
        <v>0</v>
      </c>
      <c r="S54" s="154">
        <f>'Base Capex Forecast'!$D54*'Base Capex Actual'!$T54</f>
        <v>0</v>
      </c>
      <c r="T54" s="155">
        <f>'Base Capex Forecast'!$D54*'Base Capex Actual'!$U54</f>
        <v>0</v>
      </c>
      <c r="U54" s="156">
        <f>'Base Capex Forecast'!$D54*'Base Capex Actual'!$V54</f>
        <v>0</v>
      </c>
      <c r="V54" s="154">
        <f>'Base Capex Forecast'!$E54*'Base Capex Actual'!$T54</f>
        <v>0</v>
      </c>
      <c r="W54" s="155">
        <f>'Base Capex Forecast'!$E54*'Base Capex Actual'!$U54</f>
        <v>0</v>
      </c>
      <c r="X54" s="156">
        <f>'Base Capex Forecast'!$E54*'Base Capex Actual'!$V54</f>
        <v>0</v>
      </c>
      <c r="Y54" s="154">
        <f>'Base Capex Forecast'!$F54*'Base Capex Actual'!$T54</f>
        <v>0</v>
      </c>
      <c r="Z54" s="155">
        <f>'Base Capex Forecast'!$F54*'Base Capex Actual'!$U54</f>
        <v>0</v>
      </c>
      <c r="AA54" s="156">
        <f>'Base Capex Forecast'!$F54*'Base Capex Actual'!$V54</f>
        <v>0</v>
      </c>
      <c r="AB54" s="154">
        <f>'Base Capex Forecast'!$G54*'Base Capex Actual'!$T54</f>
        <v>0</v>
      </c>
      <c r="AC54" s="155">
        <f>'Base Capex Forecast'!$G54*'Base Capex Actual'!$U54</f>
        <v>0</v>
      </c>
      <c r="AD54" s="156">
        <f>'Base Capex Forecast'!$G54*'Base Capex Actual'!$V54</f>
        <v>0</v>
      </c>
      <c r="AE54" s="154">
        <f>'Base Capex Forecast'!$H54*'Base Capex Actual'!$T54</f>
        <v>0</v>
      </c>
      <c r="AF54" s="155">
        <f>'Base Capex Forecast'!$H54*'Base Capex Actual'!$U54</f>
        <v>0</v>
      </c>
      <c r="AG54" s="156">
        <f>'Base Capex Forecast'!$H54*'Base Capex Actual'!$V54</f>
        <v>0</v>
      </c>
      <c r="AH54" s="154">
        <f>'Base Capex Forecast'!$I54*'Base Capex Actual'!$T54</f>
        <v>0</v>
      </c>
      <c r="AI54" s="155">
        <f>'Base Capex Forecast'!$I54*'Base Capex Actual'!$U54</f>
        <v>0</v>
      </c>
      <c r="AJ54" s="156">
        <f>'Base Capex Forecast'!$I54*'Base Capex Actual'!$V54</f>
        <v>0</v>
      </c>
    </row>
    <row r="55" spans="1:36">
      <c r="A55" s="182">
        <f>'Base Capex Actual'!A55</f>
        <v>172</v>
      </c>
      <c r="B55" s="183" t="str">
        <f>'Base Capex Actual'!B55</f>
        <v>Supply Reliability Improvement Scheme</v>
      </c>
      <c r="C55" s="183" t="str">
        <f>'Base Capex Actual'!C55</f>
        <v>Reliability &amp; Quality Maintained</v>
      </c>
      <c r="D55" s="155">
        <f>'Base Capex Actual'!D55</f>
        <v>226.70104953955482</v>
      </c>
      <c r="E55" s="155">
        <f>'Base Capex Actual'!E55</f>
        <v>198.14659487860993</v>
      </c>
      <c r="F55" s="156">
        <f>'Base Capex Actual'!F55</f>
        <v>217.85603153270154</v>
      </c>
      <c r="G55" s="155">
        <f>'Base Capex Actual'!G55</f>
        <v>49.785183177772375</v>
      </c>
      <c r="H55" s="155">
        <f>'Base Capex Actual'!H55</f>
        <v>-1.2650433840950004</v>
      </c>
      <c r="I55" s="156">
        <f>'Base Capex Actual'!I55</f>
        <v>97.646707310300329</v>
      </c>
      <c r="J55" s="155">
        <f>'Base Capex Actual'!J55</f>
        <v>201.31010747258219</v>
      </c>
      <c r="K55" s="155">
        <f>'Base Capex Actual'!K55</f>
        <v>136.34581591786011</v>
      </c>
      <c r="L55" s="156">
        <f>'Base Capex Actual'!L55</f>
        <v>330.37329014819346</v>
      </c>
      <c r="M55" s="155">
        <f>'Base Capex Actual'!M55</f>
        <v>85.934765459675205</v>
      </c>
      <c r="N55" s="155">
        <f>'Base Capex Actual'!N55</f>
        <v>14.743855745544334</v>
      </c>
      <c r="O55" s="156">
        <f>'Base Capex Actual'!O55</f>
        <v>-100.69667181649523</v>
      </c>
      <c r="P55" s="155">
        <f>'Base Capex Actual'!P55</f>
        <v>332.24114791535067</v>
      </c>
      <c r="Q55" s="155">
        <f>'Base Capex Actual'!Q55</f>
        <v>71.664567975511858</v>
      </c>
      <c r="R55" s="156">
        <f>'Base Capex Actual'!R55</f>
        <v>52.815724495771057</v>
      </c>
      <c r="S55" s="154">
        <f>'Base Capex Forecast'!$D55*'Base Capex Actual'!$T55</f>
        <v>0</v>
      </c>
      <c r="T55" s="155">
        <f>'Base Capex Forecast'!$D55*'Base Capex Actual'!$U55</f>
        <v>0</v>
      </c>
      <c r="U55" s="156">
        <f>'Base Capex Forecast'!$D55*'Base Capex Actual'!$V55</f>
        <v>0</v>
      </c>
      <c r="V55" s="154">
        <f>'Base Capex Forecast'!$E55*'Base Capex Actual'!$T55</f>
        <v>0</v>
      </c>
      <c r="W55" s="155">
        <f>'Base Capex Forecast'!$E55*'Base Capex Actual'!$U55</f>
        <v>0</v>
      </c>
      <c r="X55" s="156">
        <f>'Base Capex Forecast'!$E55*'Base Capex Actual'!$V55</f>
        <v>0</v>
      </c>
      <c r="Y55" s="154">
        <f>'Base Capex Forecast'!$F55*'Base Capex Actual'!$T55</f>
        <v>0</v>
      </c>
      <c r="Z55" s="155">
        <f>'Base Capex Forecast'!$F55*'Base Capex Actual'!$U55</f>
        <v>0</v>
      </c>
      <c r="AA55" s="156">
        <f>'Base Capex Forecast'!$F55*'Base Capex Actual'!$V55</f>
        <v>0</v>
      </c>
      <c r="AB55" s="154">
        <f>'Base Capex Forecast'!$G55*'Base Capex Actual'!$T55</f>
        <v>0</v>
      </c>
      <c r="AC55" s="155">
        <f>'Base Capex Forecast'!$G55*'Base Capex Actual'!$U55</f>
        <v>0</v>
      </c>
      <c r="AD55" s="156">
        <f>'Base Capex Forecast'!$G55*'Base Capex Actual'!$V55</f>
        <v>0</v>
      </c>
      <c r="AE55" s="154">
        <f>'Base Capex Forecast'!$H55*'Base Capex Actual'!$T55</f>
        <v>0</v>
      </c>
      <c r="AF55" s="155">
        <f>'Base Capex Forecast'!$H55*'Base Capex Actual'!$U55</f>
        <v>0</v>
      </c>
      <c r="AG55" s="156">
        <f>'Base Capex Forecast'!$H55*'Base Capex Actual'!$V55</f>
        <v>0</v>
      </c>
      <c r="AH55" s="154">
        <f>'Base Capex Forecast'!$I55*'Base Capex Actual'!$T55</f>
        <v>0</v>
      </c>
      <c r="AI55" s="155">
        <f>'Base Capex Forecast'!$I55*'Base Capex Actual'!$U55</f>
        <v>0</v>
      </c>
      <c r="AJ55" s="156">
        <f>'Base Capex Forecast'!$I55*'Base Capex Actual'!$V55</f>
        <v>0</v>
      </c>
    </row>
    <row r="56" spans="1:36">
      <c r="A56" s="182">
        <f>'Base Capex Actual'!A56</f>
        <v>174</v>
      </c>
      <c r="B56" s="183" t="str">
        <f>'Base Capex Actual'!B56</f>
        <v>Pole Fire Mitigation</v>
      </c>
      <c r="C56" s="183" t="str">
        <f>'Base Capex Actual'!C56</f>
        <v>Environmental, Safety &amp; Legal</v>
      </c>
      <c r="D56" s="155">
        <f>'Base Capex Actual'!D56</f>
        <v>0</v>
      </c>
      <c r="E56" s="155">
        <f>'Base Capex Actual'!E56</f>
        <v>0</v>
      </c>
      <c r="F56" s="156">
        <f>'Base Capex Actual'!F56</f>
        <v>0</v>
      </c>
      <c r="G56" s="155">
        <f>'Base Capex Actual'!G56</f>
        <v>0</v>
      </c>
      <c r="H56" s="155">
        <f>'Base Capex Actual'!H56</f>
        <v>0</v>
      </c>
      <c r="I56" s="156">
        <f>'Base Capex Actual'!I56</f>
        <v>0</v>
      </c>
      <c r="J56" s="155">
        <f>'Base Capex Actual'!J56</f>
        <v>0</v>
      </c>
      <c r="K56" s="155">
        <f>'Base Capex Actual'!K56</f>
        <v>0</v>
      </c>
      <c r="L56" s="156">
        <f>'Base Capex Actual'!L56</f>
        <v>0</v>
      </c>
      <c r="M56" s="155">
        <f>'Base Capex Actual'!M56</f>
        <v>0</v>
      </c>
      <c r="N56" s="155">
        <f>'Base Capex Actual'!N56</f>
        <v>0</v>
      </c>
      <c r="O56" s="156">
        <f>'Base Capex Actual'!O56</f>
        <v>0</v>
      </c>
      <c r="P56" s="155">
        <f>'Base Capex Actual'!P56</f>
        <v>74.689153995217112</v>
      </c>
      <c r="Q56" s="155">
        <f>'Base Capex Actual'!Q56</f>
        <v>23.443734229857434</v>
      </c>
      <c r="R56" s="156">
        <f>'Base Capex Actual'!R56</f>
        <v>6.2467623983848908</v>
      </c>
      <c r="S56" s="154">
        <f>'Base Capex Forecast'!$D56*'Base Capex Actual'!$T56</f>
        <v>0</v>
      </c>
      <c r="T56" s="155">
        <f>'Base Capex Forecast'!$D56*'Base Capex Actual'!$U56</f>
        <v>0</v>
      </c>
      <c r="U56" s="156">
        <f>'Base Capex Forecast'!$D56*'Base Capex Actual'!$V56</f>
        <v>0</v>
      </c>
      <c r="V56" s="154">
        <f>'Base Capex Forecast'!$E56*'Base Capex Actual'!$T56</f>
        <v>0</v>
      </c>
      <c r="W56" s="155">
        <f>'Base Capex Forecast'!$E56*'Base Capex Actual'!$U56</f>
        <v>0</v>
      </c>
      <c r="X56" s="156">
        <f>'Base Capex Forecast'!$E56*'Base Capex Actual'!$V56</f>
        <v>0</v>
      </c>
      <c r="Y56" s="154">
        <f>'Base Capex Forecast'!$F56*'Base Capex Actual'!$T56</f>
        <v>0</v>
      </c>
      <c r="Z56" s="155">
        <f>'Base Capex Forecast'!$F56*'Base Capex Actual'!$U56</f>
        <v>0</v>
      </c>
      <c r="AA56" s="156">
        <f>'Base Capex Forecast'!$F56*'Base Capex Actual'!$V56</f>
        <v>0</v>
      </c>
      <c r="AB56" s="154">
        <f>'Base Capex Forecast'!$G56*'Base Capex Actual'!$T56</f>
        <v>0</v>
      </c>
      <c r="AC56" s="155">
        <f>'Base Capex Forecast'!$G56*'Base Capex Actual'!$U56</f>
        <v>0</v>
      </c>
      <c r="AD56" s="156">
        <f>'Base Capex Forecast'!$G56*'Base Capex Actual'!$V56</f>
        <v>0</v>
      </c>
      <c r="AE56" s="154">
        <f>'Base Capex Forecast'!$H56*'Base Capex Actual'!$T56</f>
        <v>0</v>
      </c>
      <c r="AF56" s="155">
        <f>'Base Capex Forecast'!$H56*'Base Capex Actual'!$U56</f>
        <v>0</v>
      </c>
      <c r="AG56" s="156">
        <f>'Base Capex Forecast'!$H56*'Base Capex Actual'!$V56</f>
        <v>0</v>
      </c>
      <c r="AH56" s="154">
        <f>'Base Capex Forecast'!$I56*'Base Capex Actual'!$T56</f>
        <v>0</v>
      </c>
      <c r="AI56" s="155">
        <f>'Base Capex Forecast'!$I56*'Base Capex Actual'!$U56</f>
        <v>0</v>
      </c>
      <c r="AJ56" s="156">
        <f>'Base Capex Forecast'!$I56*'Base Capex Actual'!$V56</f>
        <v>0</v>
      </c>
    </row>
    <row r="57" spans="1:36">
      <c r="A57" s="182">
        <f>'Base Capex Actual'!A57</f>
        <v>177</v>
      </c>
      <c r="B57" s="183" t="str">
        <f>'Base Capex Actual'!B57</f>
        <v>CBD Security Supply</v>
      </c>
      <c r="C57" s="183" t="str">
        <f>'Base Capex Actual'!C57</f>
        <v>Reinforcements</v>
      </c>
      <c r="D57" s="155">
        <f>'Base Capex Actual'!D57</f>
        <v>1239.7679856828252</v>
      </c>
      <c r="E57" s="155">
        <f>'Base Capex Actual'!E57</f>
        <v>2527.7301619590639</v>
      </c>
      <c r="F57" s="156">
        <f>'Base Capex Actual'!F57</f>
        <v>4403.3831868505094</v>
      </c>
      <c r="G57" s="155">
        <f>'Base Capex Actual'!G57</f>
        <v>4331.1475637320473</v>
      </c>
      <c r="H57" s="155">
        <f>'Base Capex Actual'!H57</f>
        <v>3946.1345631700124</v>
      </c>
      <c r="I57" s="156">
        <f>'Base Capex Actual'!I57</f>
        <v>4196.9203861209871</v>
      </c>
      <c r="J57" s="155">
        <f>'Base Capex Actual'!J57</f>
        <v>586.48851582627299</v>
      </c>
      <c r="K57" s="155">
        <f>'Base Capex Actual'!K57</f>
        <v>932.23611191846612</v>
      </c>
      <c r="L57" s="155">
        <f>'Base Capex Actual'!L57</f>
        <v>428.40921768047104</v>
      </c>
      <c r="M57" s="184">
        <f>'Base Capex Actual'!M57</f>
        <v>958.36679382870807</v>
      </c>
      <c r="N57" s="155">
        <f>'Base Capex Actual'!N57</f>
        <v>10.621847797859203</v>
      </c>
      <c r="O57" s="156">
        <f>'Base Capex Actual'!O57</f>
        <v>7949.0654409996123</v>
      </c>
      <c r="P57" s="155">
        <f>'Base Capex Actual'!P57</f>
        <v>2377.8936689566667</v>
      </c>
      <c r="Q57" s="155">
        <f>'Base Capex Actual'!Q57</f>
        <v>1228.8932188330884</v>
      </c>
      <c r="R57" s="156">
        <f>'Base Capex Actual'!R57</f>
        <v>5589.1805512868077</v>
      </c>
      <c r="S57" s="154">
        <f>'Base Capex Forecast'!$D57*'Base Capex Actual'!$T57</f>
        <v>1224.0544877353389</v>
      </c>
      <c r="T57" s="155">
        <f>'Base Capex Forecast'!$D57*'Base Capex Actual'!$U57</f>
        <v>907.28366404715189</v>
      </c>
      <c r="U57" s="156">
        <f>'Base Capex Forecast'!$D57*'Base Capex Actual'!$V57</f>
        <v>2693.6618490008755</v>
      </c>
      <c r="V57" s="154">
        <f>'Base Capex Forecast'!$E57*'Base Capex Actual'!$T57</f>
        <v>1446.6321582196917</v>
      </c>
      <c r="W57" s="155">
        <f>'Base Capex Forecast'!$E57*'Base Capex Actual'!$U57</f>
        <v>1072.2608659899681</v>
      </c>
      <c r="X57" s="156">
        <f>'Base Capex Forecast'!$E57*'Base Capex Actual'!$V57</f>
        <v>3183.4676423135847</v>
      </c>
      <c r="Y57" s="154">
        <f>'Base Capex Forecast'!$F57*'Base Capex Actual'!$T57</f>
        <v>842.45770978256189</v>
      </c>
      <c r="Z57" s="155">
        <f>'Base Capex Forecast'!$F57*'Base Capex Actual'!$U57</f>
        <v>624.43961881994244</v>
      </c>
      <c r="AA57" s="156">
        <f>'Base Capex Forecast'!$F57*'Base Capex Actual'!$V57</f>
        <v>1853.917627830795</v>
      </c>
      <c r="AB57" s="154">
        <f>'Base Capex Forecast'!$G57*'Base Capex Actual'!$T57</f>
        <v>0</v>
      </c>
      <c r="AC57" s="155">
        <f>'Base Capex Forecast'!$G57*'Base Capex Actual'!$U57</f>
        <v>0</v>
      </c>
      <c r="AD57" s="156">
        <f>'Base Capex Forecast'!$G57*'Base Capex Actual'!$V57</f>
        <v>0</v>
      </c>
      <c r="AE57" s="154">
        <f>'Base Capex Forecast'!$H57*'Base Capex Actual'!$T57</f>
        <v>0</v>
      </c>
      <c r="AF57" s="155">
        <f>'Base Capex Forecast'!$H57*'Base Capex Actual'!$U57</f>
        <v>0</v>
      </c>
      <c r="AG57" s="156">
        <f>'Base Capex Forecast'!$H57*'Base Capex Actual'!$V57</f>
        <v>0</v>
      </c>
      <c r="AH57" s="154">
        <f>'Base Capex Forecast'!$I57*'Base Capex Actual'!$T57</f>
        <v>0</v>
      </c>
      <c r="AI57" s="155">
        <f>'Base Capex Forecast'!$I57*'Base Capex Actual'!$U57</f>
        <v>0</v>
      </c>
      <c r="AJ57" s="156">
        <f>'Base Capex Forecast'!$I57*'Base Capex Actual'!$V57</f>
        <v>0</v>
      </c>
    </row>
    <row r="58" spans="1:36">
      <c r="A58" s="182">
        <f>'Base Capex Actual'!A58</f>
        <v>200</v>
      </c>
      <c r="B58" s="183" t="str">
        <f>'Base Capex Actual'!B58</f>
        <v>Computers</v>
      </c>
      <c r="C58" s="183" t="str">
        <f>'Base Capex Actual'!C58</f>
        <v>Non Network General - IT</v>
      </c>
      <c r="D58" s="155">
        <f>'Base Capex Actual'!D58</f>
        <v>3989.1980317452517</v>
      </c>
      <c r="E58" s="155">
        <f>'Base Capex Actual'!E58</f>
        <v>1400.3818841454881</v>
      </c>
      <c r="F58" s="156">
        <f>'Base Capex Actual'!F58</f>
        <v>-110.82334533707362</v>
      </c>
      <c r="G58" s="155">
        <f>'Base Capex Actual'!G58</f>
        <v>2929.1079867522008</v>
      </c>
      <c r="H58" s="155">
        <f>'Base Capex Actual'!H58</f>
        <v>1032.4116175339295</v>
      </c>
      <c r="I58" s="156">
        <f>'Base Capex Actual'!I58</f>
        <v>4.4855537071202206E-4</v>
      </c>
      <c r="J58" s="155">
        <f>'Base Capex Actual'!J58</f>
        <v>5226.7343603892241</v>
      </c>
      <c r="K58" s="155">
        <f>'Base Capex Actual'!K58</f>
        <v>1089.2335293726815</v>
      </c>
      <c r="L58" s="156">
        <f>'Base Capex Actual'!L58</f>
        <v>17.278448771943943</v>
      </c>
      <c r="M58" s="155">
        <f>'Base Capex Actual'!M58</f>
        <v>4419.2893404967235</v>
      </c>
      <c r="N58" s="155">
        <f>'Base Capex Actual'!N58</f>
        <v>979.14007886407944</v>
      </c>
      <c r="O58" s="156">
        <f>'Base Capex Actual'!O58</f>
        <v>5.2934343916994271</v>
      </c>
      <c r="P58" s="155">
        <f>'Base Capex Actual'!P58</f>
        <v>7525.0423062552709</v>
      </c>
      <c r="Q58" s="155">
        <f>'Base Capex Actual'!Q58</f>
        <v>1056.2699438171858</v>
      </c>
      <c r="R58" s="156">
        <f>'Base Capex Actual'!R58</f>
        <v>415.25714483267018</v>
      </c>
      <c r="S58" s="154">
        <f>'Base Capex Forecast'!$D58*'Base Capex Actual'!X58</f>
        <v>12782.944</v>
      </c>
      <c r="T58" s="155">
        <f>'Base Capex Forecast'!$D58*'Base Capex Actual'!Y58</f>
        <v>2717.6930000000002</v>
      </c>
      <c r="U58" s="156">
        <f>'Base Capex Forecast'!$D58*'Base Capex Actual'!Z58</f>
        <v>0</v>
      </c>
      <c r="V58" s="154">
        <f>'Base Capex Forecast'!$E58*'Base Capex Actual'!AA58</f>
        <v>3152.4488010721552</v>
      </c>
      <c r="W58" s="155">
        <f>'Base Capex Forecast'!$E58*'Base Capex Actual'!AB58</f>
        <v>7048.5406644965515</v>
      </c>
      <c r="X58" s="156">
        <f>'Base Capex Forecast'!$E58*'Base Capex Actual'!AC58</f>
        <v>8257.0815356497169</v>
      </c>
      <c r="Y58" s="154">
        <f>'Base Capex Forecast'!$F58*'Base Capex Actual'!AD58</f>
        <v>3431.6859278605143</v>
      </c>
      <c r="Z58" s="155">
        <f>'Base Capex Forecast'!$F58*'Base Capex Actual'!AE58</f>
        <v>6364.0621974021078</v>
      </c>
      <c r="AA58" s="156">
        <f>'Base Capex Forecast'!$F58*'Base Capex Actual'!AF58</f>
        <v>8532.4128365589841</v>
      </c>
      <c r="AB58" s="154">
        <f>'Base Capex Forecast'!$G58*'Base Capex Actual'!AG58</f>
        <v>2997.6926089474177</v>
      </c>
      <c r="AC58" s="155">
        <f>'Base Capex Forecast'!$G58*'Base Capex Actual'!AH58</f>
        <v>7370.5418787759827</v>
      </c>
      <c r="AD58" s="156">
        <f>'Base Capex Forecast'!$G58*'Base Capex Actual'!AI58</f>
        <v>6489.3682368445316</v>
      </c>
      <c r="AE58" s="154">
        <f>'Base Capex Forecast'!$H58*'Base Capex Actual'!AJ58</f>
        <v>3337.8095512425398</v>
      </c>
      <c r="AF58" s="155">
        <f>'Base Capex Forecast'!$H58*'Base Capex Actual'!AK58</f>
        <v>4599.7988826786741</v>
      </c>
      <c r="AG58" s="156">
        <f>'Base Capex Forecast'!$H58*'Base Capex Actual'!AL58</f>
        <v>6670.7630053635576</v>
      </c>
      <c r="AH58" s="154">
        <f>'Base Capex Forecast'!$I58*'Base Capex Actual'!AM58</f>
        <v>2483.5409186727998</v>
      </c>
      <c r="AI58" s="155">
        <f>'Base Capex Forecast'!$I58*'Base Capex Actual'!AN58</f>
        <v>2931.7575397039304</v>
      </c>
      <c r="AJ58" s="156">
        <f>'Base Capex Forecast'!$I58*'Base Capex Actual'!AO58</f>
        <v>5107.5426648751582</v>
      </c>
    </row>
    <row r="59" spans="1:36">
      <c r="A59" s="182">
        <f>'Base Capex Actual'!A59</f>
        <v>210</v>
      </c>
      <c r="B59" s="183" t="str">
        <f>'Base Capex Actual'!B59</f>
        <v>General Equipment</v>
      </c>
      <c r="C59" s="183" t="str">
        <f>'Base Capex Actual'!C59</f>
        <v>Non Network General - Other</v>
      </c>
      <c r="D59" s="155">
        <f>'Base Capex Actual'!D59</f>
        <v>-90.799174676486857</v>
      </c>
      <c r="E59" s="155">
        <f>'Base Capex Actual'!E59</f>
        <v>406.91373785201972</v>
      </c>
      <c r="F59" s="156">
        <f>'Base Capex Actual'!F59</f>
        <v>10.553978607091935</v>
      </c>
      <c r="G59" s="155">
        <f>'Base Capex Actual'!G59</f>
        <v>0</v>
      </c>
      <c r="H59" s="155">
        <f>'Base Capex Actual'!H59</f>
        <v>166.91784692368907</v>
      </c>
      <c r="I59" s="156">
        <f>'Base Capex Actual'!I59</f>
        <v>0</v>
      </c>
      <c r="J59" s="155">
        <f>'Base Capex Actual'!J59</f>
        <v>0</v>
      </c>
      <c r="K59" s="155">
        <f>'Base Capex Actual'!K59</f>
        <v>13.863082597376682</v>
      </c>
      <c r="L59" s="156">
        <f>'Base Capex Actual'!L59</f>
        <v>0</v>
      </c>
      <c r="M59" s="155">
        <f>'Base Capex Actual'!M59</f>
        <v>84.362522587392107</v>
      </c>
      <c r="N59" s="155">
        <f>'Base Capex Actual'!N59</f>
        <v>77.515983958299302</v>
      </c>
      <c r="O59" s="156">
        <f>'Base Capex Actual'!O59</f>
        <v>-1.9056363810117941E-4</v>
      </c>
      <c r="P59" s="155">
        <f>'Base Capex Actual'!P59</f>
        <v>250.15160562488978</v>
      </c>
      <c r="Q59" s="155">
        <f>'Base Capex Actual'!Q59</f>
        <v>108.68863391222777</v>
      </c>
      <c r="R59" s="156">
        <f>'Base Capex Actual'!R59</f>
        <v>21.51380697064047</v>
      </c>
      <c r="S59" s="154">
        <f>'Base Capex Forecast'!$D59*'Base Capex Actual'!$T59</f>
        <v>83.628532053070487</v>
      </c>
      <c r="T59" s="155">
        <f>'Base Capex Forecast'!$D59*'Base Capex Actual'!$U59</f>
        <v>91.746386847898222</v>
      </c>
      <c r="U59" s="156">
        <f>'Base Capex Forecast'!$D59*'Base Capex Actual'!$V59</f>
        <v>5.3784041017505935</v>
      </c>
      <c r="V59" s="154">
        <f>'Base Capex Forecast'!$E59*'Base Capex Actual'!$T59</f>
        <v>83.628532053070487</v>
      </c>
      <c r="W59" s="155">
        <f>'Base Capex Forecast'!$E59*'Base Capex Actual'!$U59</f>
        <v>91.746386847898222</v>
      </c>
      <c r="X59" s="156">
        <f>'Base Capex Forecast'!$E59*'Base Capex Actual'!$V59</f>
        <v>5.3784041017505935</v>
      </c>
      <c r="Y59" s="154">
        <f>'Base Capex Forecast'!$F59*'Base Capex Actual'!$T59</f>
        <v>83.628532053070487</v>
      </c>
      <c r="Z59" s="155">
        <f>'Base Capex Forecast'!$F59*'Base Capex Actual'!$U59</f>
        <v>91.746386847898222</v>
      </c>
      <c r="AA59" s="156">
        <f>'Base Capex Forecast'!$F59*'Base Capex Actual'!$V59</f>
        <v>5.3784041017505935</v>
      </c>
      <c r="AB59" s="154">
        <f>'Base Capex Forecast'!$G59*'Base Capex Actual'!$T59</f>
        <v>83.628532053070487</v>
      </c>
      <c r="AC59" s="155">
        <f>'Base Capex Forecast'!$G59*'Base Capex Actual'!$U59</f>
        <v>91.746386847898222</v>
      </c>
      <c r="AD59" s="156">
        <f>'Base Capex Forecast'!$G59*'Base Capex Actual'!$V59</f>
        <v>5.3784041017505935</v>
      </c>
      <c r="AE59" s="154">
        <f>'Base Capex Forecast'!$H59*'Base Capex Actual'!$T59</f>
        <v>83.628532053070487</v>
      </c>
      <c r="AF59" s="155">
        <f>'Base Capex Forecast'!$H59*'Base Capex Actual'!$U59</f>
        <v>91.746386847898222</v>
      </c>
      <c r="AG59" s="156">
        <f>'Base Capex Forecast'!$H59*'Base Capex Actual'!$V59</f>
        <v>5.3784041017505935</v>
      </c>
      <c r="AH59" s="154">
        <f>'Base Capex Forecast'!$I59*'Base Capex Actual'!$T59</f>
        <v>83.628532053070487</v>
      </c>
      <c r="AI59" s="155">
        <f>'Base Capex Forecast'!$I59*'Base Capex Actual'!$U59</f>
        <v>91.746386847898222</v>
      </c>
      <c r="AJ59" s="156">
        <f>'Base Capex Forecast'!$I59*'Base Capex Actual'!$V59</f>
        <v>5.3784041017505935</v>
      </c>
    </row>
    <row r="60" spans="1:36">
      <c r="A60" s="182">
        <f>'Base Capex Actual'!A60</f>
        <v>220</v>
      </c>
      <c r="B60" s="183" t="str">
        <f>'Base Capex Actual'!B60</f>
        <v>Office Furniture</v>
      </c>
      <c r="C60" s="183" t="str">
        <f>'Base Capex Actual'!C60</f>
        <v>Non Network General - Other</v>
      </c>
      <c r="D60" s="155">
        <f>'Base Capex Actual'!D60</f>
        <v>0</v>
      </c>
      <c r="E60" s="155">
        <f>'Base Capex Actual'!E60</f>
        <v>0</v>
      </c>
      <c r="F60" s="156">
        <f>'Base Capex Actual'!F60</f>
        <v>0</v>
      </c>
      <c r="G60" s="155">
        <f>'Base Capex Actual'!G60</f>
        <v>0</v>
      </c>
      <c r="H60" s="155">
        <f>'Base Capex Actual'!H60</f>
        <v>32.201531162552882</v>
      </c>
      <c r="I60" s="156">
        <f>'Base Capex Actual'!I60</f>
        <v>0</v>
      </c>
      <c r="J60" s="155">
        <f>'Base Capex Actual'!J60</f>
        <v>0</v>
      </c>
      <c r="K60" s="155">
        <f>'Base Capex Actual'!K60</f>
        <v>11.808199881051316</v>
      </c>
      <c r="L60" s="156">
        <f>'Base Capex Actual'!L60</f>
        <v>0</v>
      </c>
      <c r="M60" s="155">
        <f>'Base Capex Actual'!M60</f>
        <v>0</v>
      </c>
      <c r="N60" s="155">
        <f>'Base Capex Actual'!N60</f>
        <v>98.881777911696645</v>
      </c>
      <c r="O60" s="156">
        <f>'Base Capex Actual'!O60</f>
        <v>67.247748164674391</v>
      </c>
      <c r="P60" s="155">
        <f>'Base Capex Actual'!P60</f>
        <v>0</v>
      </c>
      <c r="Q60" s="155">
        <f>'Base Capex Actual'!Q60</f>
        <v>59.209856181752713</v>
      </c>
      <c r="R60" s="156">
        <f>'Base Capex Actual'!R60</f>
        <v>0</v>
      </c>
      <c r="S60" s="154">
        <f>'Base Capex Forecast'!$D60*'Base Capex Actual'!$T60</f>
        <v>0</v>
      </c>
      <c r="T60" s="155">
        <f>'Base Capex Forecast'!$D60*'Base Capex Actual'!$U60</f>
        <v>50.525341284263391</v>
      </c>
      <c r="U60" s="156">
        <f>'Base Capex Forecast'!$D60*'Base Capex Actual'!$V60</f>
        <v>16.811937041168598</v>
      </c>
      <c r="V60" s="154">
        <f>'Base Capex Forecast'!$E60*'Base Capex Actual'!$T60</f>
        <v>0</v>
      </c>
      <c r="W60" s="155">
        <f>'Base Capex Forecast'!$E60*'Base Capex Actual'!$U60</f>
        <v>50.525341284263391</v>
      </c>
      <c r="X60" s="156">
        <f>'Base Capex Forecast'!$E60*'Base Capex Actual'!$V60</f>
        <v>16.811937041168598</v>
      </c>
      <c r="Y60" s="154">
        <f>'Base Capex Forecast'!$F60*'Base Capex Actual'!$T60</f>
        <v>0</v>
      </c>
      <c r="Z60" s="155">
        <f>'Base Capex Forecast'!$F60*'Base Capex Actual'!$U60</f>
        <v>50.525341284263391</v>
      </c>
      <c r="AA60" s="156">
        <f>'Base Capex Forecast'!$F60*'Base Capex Actual'!$V60</f>
        <v>16.811937041168598</v>
      </c>
      <c r="AB60" s="154">
        <f>'Base Capex Forecast'!$G60*'Base Capex Actual'!$T60</f>
        <v>0</v>
      </c>
      <c r="AC60" s="155">
        <f>'Base Capex Forecast'!$G60*'Base Capex Actual'!$U60</f>
        <v>50.525341284263391</v>
      </c>
      <c r="AD60" s="156">
        <f>'Base Capex Forecast'!$G60*'Base Capex Actual'!$V60</f>
        <v>16.811937041168598</v>
      </c>
      <c r="AE60" s="154">
        <f>'Base Capex Forecast'!$H60*'Base Capex Actual'!$T60</f>
        <v>0</v>
      </c>
      <c r="AF60" s="155">
        <f>'Base Capex Forecast'!$H60*'Base Capex Actual'!$U60</f>
        <v>50.525341284263391</v>
      </c>
      <c r="AG60" s="156">
        <f>'Base Capex Forecast'!$H60*'Base Capex Actual'!$V60</f>
        <v>16.811937041168598</v>
      </c>
      <c r="AH60" s="154">
        <f>'Base Capex Forecast'!$I60*'Base Capex Actual'!$T60</f>
        <v>0</v>
      </c>
      <c r="AI60" s="155">
        <f>'Base Capex Forecast'!$I60*'Base Capex Actual'!$U60</f>
        <v>50.525341284263391</v>
      </c>
      <c r="AJ60" s="156">
        <f>'Base Capex Forecast'!$I60*'Base Capex Actual'!$V60</f>
        <v>16.811937041168598</v>
      </c>
    </row>
    <row r="61" spans="1:36">
      <c r="A61" s="182">
        <f>'Base Capex Actual'!A61</f>
        <v>230</v>
      </c>
      <c r="B61" s="183" t="str">
        <f>'Base Capex Actual'!B61</f>
        <v>Property</v>
      </c>
      <c r="C61" s="183" t="str">
        <f>'Base Capex Actual'!C61</f>
        <v>Non Network General - Other</v>
      </c>
      <c r="D61" s="155">
        <f>'Base Capex Actual'!D61</f>
        <v>-1.9101742192472251</v>
      </c>
      <c r="E61" s="155">
        <f>'Base Capex Actual'!E61</f>
        <v>382.15405134080095</v>
      </c>
      <c r="F61" s="156">
        <f>'Base Capex Actual'!F61</f>
        <v>143.78116693192294</v>
      </c>
      <c r="G61" s="155">
        <f>'Base Capex Actual'!G61</f>
        <v>0</v>
      </c>
      <c r="H61" s="155">
        <f>'Base Capex Actual'!H61</f>
        <v>295.40592485924179</v>
      </c>
      <c r="I61" s="156">
        <f>'Base Capex Actual'!I61</f>
        <v>85.230482789506311</v>
      </c>
      <c r="J61" s="155">
        <f>'Base Capex Actual'!J61</f>
        <v>0</v>
      </c>
      <c r="K61" s="155">
        <f>'Base Capex Actual'!K61</f>
        <v>359.37857043827591</v>
      </c>
      <c r="L61" s="156">
        <f>'Base Capex Actual'!L61</f>
        <v>0</v>
      </c>
      <c r="M61" s="155">
        <f>'Base Capex Actual'!M61</f>
        <v>0</v>
      </c>
      <c r="N61" s="155">
        <f>'Base Capex Actual'!N61</f>
        <v>619.72478722433516</v>
      </c>
      <c r="O61" s="156">
        <f>'Base Capex Actual'!O61</f>
        <v>0</v>
      </c>
      <c r="P61" s="155">
        <f>'Base Capex Actual'!P61</f>
        <v>0</v>
      </c>
      <c r="Q61" s="155">
        <f>'Base Capex Actual'!Q61</f>
        <v>100.15267945025241</v>
      </c>
      <c r="R61" s="156">
        <f>'Base Capex Actual'!R61</f>
        <v>0</v>
      </c>
      <c r="S61" s="154">
        <f>'Base Capex Forecast'!$D61*'Base Capex Actual'!$T61</f>
        <v>0</v>
      </c>
      <c r="T61" s="155">
        <f>'Base Capex Forecast'!$D61*'Base Capex Actual'!$U61</f>
        <v>364.9731111904029</v>
      </c>
      <c r="U61" s="156">
        <f>'Base Capex Forecast'!$D61*'Base Capex Actual'!$V61</f>
        <v>0</v>
      </c>
      <c r="V61" s="154">
        <f>'Base Capex Forecast'!$E61*'Base Capex Actual'!$T61</f>
        <v>0</v>
      </c>
      <c r="W61" s="155">
        <f>'Base Capex Forecast'!$E61*'Base Capex Actual'!$U61</f>
        <v>1000</v>
      </c>
      <c r="X61" s="156">
        <f>'Base Capex Forecast'!$E61*'Base Capex Actual'!$V61</f>
        <v>0</v>
      </c>
      <c r="Y61" s="154">
        <f>'Base Capex Forecast'!$F61*'Base Capex Actual'!$T61</f>
        <v>0</v>
      </c>
      <c r="Z61" s="155">
        <f>'Base Capex Forecast'!$F61*'Base Capex Actual'!$U61</f>
        <v>6500</v>
      </c>
      <c r="AA61" s="156">
        <f>'Base Capex Forecast'!$F61*'Base Capex Actual'!$V61</f>
        <v>0</v>
      </c>
      <c r="AB61" s="154">
        <f>'Base Capex Forecast'!$G61*'Base Capex Actual'!$T61</f>
        <v>0</v>
      </c>
      <c r="AC61" s="155">
        <f>'Base Capex Forecast'!$G61*'Base Capex Actual'!$U61</f>
        <v>2000</v>
      </c>
      <c r="AD61" s="156">
        <f>'Base Capex Forecast'!$G61*'Base Capex Actual'!$V61</f>
        <v>0</v>
      </c>
      <c r="AE61" s="154">
        <f>'Base Capex Forecast'!$H61*'Base Capex Actual'!$T61</f>
        <v>0</v>
      </c>
      <c r="AF61" s="155">
        <f>'Base Capex Forecast'!$H61*'Base Capex Actual'!$U61</f>
        <v>1550</v>
      </c>
      <c r="AG61" s="156">
        <f>'Base Capex Forecast'!$H61*'Base Capex Actual'!$V61</f>
        <v>0</v>
      </c>
      <c r="AH61" s="154">
        <f>'Base Capex Forecast'!$I61*'Base Capex Actual'!$T61</f>
        <v>0</v>
      </c>
      <c r="AI61" s="155">
        <f>'Base Capex Forecast'!$I61*'Base Capex Actual'!$U61</f>
        <v>80</v>
      </c>
      <c r="AJ61" s="156">
        <f>'Base Capex Forecast'!$I61*'Base Capex Actual'!$V61</f>
        <v>0</v>
      </c>
    </row>
    <row r="62" spans="1:36">
      <c r="A62" s="182">
        <f>'Base Capex Actual'!A62</f>
        <v>240</v>
      </c>
      <c r="B62" s="183" t="str">
        <f>'Base Capex Actual'!B62</f>
        <v>Motor Vehicles</v>
      </c>
      <c r="C62" s="183" t="str">
        <f>'Base Capex Actual'!C62</f>
        <v>Non Network General - Other</v>
      </c>
      <c r="D62" s="155">
        <f>'Base Capex Actual'!D62</f>
        <v>-2.0914465516219782</v>
      </c>
      <c r="E62" s="155">
        <f>'Base Capex Actual'!E62</f>
        <v>557.89270974177748</v>
      </c>
      <c r="F62" s="156">
        <f>'Base Capex Actual'!F62</f>
        <v>0</v>
      </c>
      <c r="G62" s="155">
        <f>'Base Capex Actual'!G62</f>
        <v>0</v>
      </c>
      <c r="H62" s="155">
        <f>'Base Capex Actual'!H62</f>
        <v>1588.2514100275114</v>
      </c>
      <c r="I62" s="156">
        <f>'Base Capex Actual'!I62</f>
        <v>0</v>
      </c>
      <c r="J62" s="155">
        <f>'Base Capex Actual'!J62</f>
        <v>0</v>
      </c>
      <c r="K62" s="155">
        <f>'Base Capex Actual'!K62</f>
        <v>277.25458938159801</v>
      </c>
      <c r="L62" s="156">
        <f>'Base Capex Actual'!L62</f>
        <v>0</v>
      </c>
      <c r="M62" s="155">
        <f>'Base Capex Actual'!M62</f>
        <v>0</v>
      </c>
      <c r="N62" s="155">
        <f>'Base Capex Actual'!N62</f>
        <v>1198.8941068334348</v>
      </c>
      <c r="O62" s="156">
        <f>'Base Capex Actual'!O62</f>
        <v>0</v>
      </c>
      <c r="P62" s="155">
        <f>'Base Capex Actual'!P62</f>
        <v>0</v>
      </c>
      <c r="Q62" s="155">
        <f>'Base Capex Actual'!Q62</f>
        <v>4659.8374716069693</v>
      </c>
      <c r="R62" s="156">
        <f>'Base Capex Actual'!R62</f>
        <v>0</v>
      </c>
      <c r="S62" s="154">
        <f>'Base Capex Forecast'!$D62*'Base Capex Actual'!$T62</f>
        <v>0</v>
      </c>
      <c r="T62" s="155">
        <f>'Base Capex Forecast'!$D62*'Base Capex Actual'!$U62</f>
        <v>1931.0593944623783</v>
      </c>
      <c r="U62" s="156">
        <f>'Base Capex Forecast'!$D62*'Base Capex Actual'!$V62</f>
        <v>0</v>
      </c>
      <c r="V62" s="154">
        <f>'Base Capex Forecast'!$E62*'Base Capex Actual'!$T62</f>
        <v>0</v>
      </c>
      <c r="W62" s="155">
        <f>'Base Capex Forecast'!$E62*'Base Capex Actual'!$U62</f>
        <v>1931.0593944623783</v>
      </c>
      <c r="X62" s="156">
        <f>'Base Capex Forecast'!$E62*'Base Capex Actual'!$V62</f>
        <v>0</v>
      </c>
      <c r="Y62" s="154">
        <f>'Base Capex Forecast'!$F62*'Base Capex Actual'!$T62</f>
        <v>0</v>
      </c>
      <c r="Z62" s="155">
        <f>'Base Capex Forecast'!$F62*'Base Capex Actual'!$U62</f>
        <v>1931.0593944623783</v>
      </c>
      <c r="AA62" s="156">
        <f>'Base Capex Forecast'!$F62*'Base Capex Actual'!$V62</f>
        <v>0</v>
      </c>
      <c r="AB62" s="154">
        <f>'Base Capex Forecast'!$G62*'Base Capex Actual'!$T62</f>
        <v>0</v>
      </c>
      <c r="AC62" s="155">
        <f>'Base Capex Forecast'!$G62*'Base Capex Actual'!$U62</f>
        <v>1931.0593944623783</v>
      </c>
      <c r="AD62" s="156">
        <f>'Base Capex Forecast'!$G62*'Base Capex Actual'!$V62</f>
        <v>0</v>
      </c>
      <c r="AE62" s="154">
        <f>'Base Capex Forecast'!$H62*'Base Capex Actual'!$T62</f>
        <v>0</v>
      </c>
      <c r="AF62" s="155">
        <f>'Base Capex Forecast'!$H62*'Base Capex Actual'!$U62</f>
        <v>1931.0593944623783</v>
      </c>
      <c r="AG62" s="156">
        <f>'Base Capex Forecast'!$H62*'Base Capex Actual'!$V62</f>
        <v>0</v>
      </c>
      <c r="AH62" s="154">
        <f>'Base Capex Forecast'!$I62*'Base Capex Actual'!$T62</f>
        <v>0</v>
      </c>
      <c r="AI62" s="155">
        <f>'Base Capex Forecast'!$I62*'Base Capex Actual'!$U62</f>
        <v>1931.0593944623783</v>
      </c>
      <c r="AJ62" s="156">
        <f>'Base Capex Forecast'!$I62*'Base Capex Actual'!$V62</f>
        <v>0</v>
      </c>
    </row>
    <row r="63" spans="1:36">
      <c r="A63" s="182">
        <f>'Base Capex Actual'!A63</f>
        <v>260</v>
      </c>
      <c r="B63" s="183" t="str">
        <f>'Base Capex Actual'!B63</f>
        <v>Intellectual Property</v>
      </c>
      <c r="C63" s="183" t="str">
        <f>'Base Capex Actual'!C63</f>
        <v>Non Network General - Other</v>
      </c>
      <c r="D63" s="155">
        <f>'Base Capex Actual'!D63</f>
        <v>0</v>
      </c>
      <c r="E63" s="155">
        <f>'Base Capex Actual'!E63</f>
        <v>0</v>
      </c>
      <c r="F63" s="156">
        <f>'Base Capex Actual'!F63</f>
        <v>0</v>
      </c>
      <c r="G63" s="155">
        <f>'Base Capex Actual'!G63</f>
        <v>0</v>
      </c>
      <c r="H63" s="155">
        <f>'Base Capex Actual'!H63</f>
        <v>0</v>
      </c>
      <c r="I63" s="156">
        <f>'Base Capex Actual'!I63</f>
        <v>0</v>
      </c>
      <c r="J63" s="155">
        <f>'Base Capex Actual'!J63</f>
        <v>0</v>
      </c>
      <c r="K63" s="155">
        <f>'Base Capex Actual'!K63</f>
        <v>0</v>
      </c>
      <c r="L63" s="156">
        <f>'Base Capex Actual'!L63</f>
        <v>0</v>
      </c>
      <c r="M63" s="155">
        <f>'Base Capex Actual'!M63</f>
        <v>250.30137915697415</v>
      </c>
      <c r="N63" s="155">
        <f>'Base Capex Actual'!N63</f>
        <v>0</v>
      </c>
      <c r="O63" s="156">
        <f>'Base Capex Actual'!O63</f>
        <v>0</v>
      </c>
      <c r="P63" s="155">
        <f>'Base Capex Actual'!P63</f>
        <v>0</v>
      </c>
      <c r="Q63" s="155">
        <f>'Base Capex Actual'!Q63</f>
        <v>0</v>
      </c>
      <c r="R63" s="156">
        <f>'Base Capex Actual'!R63</f>
        <v>0</v>
      </c>
      <c r="S63" s="154">
        <f>'Base Capex Forecast'!$D63*'Base Capex Actual'!$T63</f>
        <v>62.575344789243537</v>
      </c>
      <c r="T63" s="155">
        <f>'Base Capex Forecast'!$D63*'Base Capex Actual'!$U63</f>
        <v>0</v>
      </c>
      <c r="U63" s="156">
        <f>'Base Capex Forecast'!$D63*'Base Capex Actual'!$V63</f>
        <v>0</v>
      </c>
      <c r="V63" s="154">
        <f>'Base Capex Forecast'!$E63*'Base Capex Actual'!$T63</f>
        <v>62.575344789243537</v>
      </c>
      <c r="W63" s="155">
        <f>'Base Capex Forecast'!$E63*'Base Capex Actual'!$U63</f>
        <v>0</v>
      </c>
      <c r="X63" s="156">
        <f>'Base Capex Forecast'!$E63*'Base Capex Actual'!$V63</f>
        <v>0</v>
      </c>
      <c r="Y63" s="154">
        <f>'Base Capex Forecast'!$F63*'Base Capex Actual'!$T63</f>
        <v>62.575344789243537</v>
      </c>
      <c r="Z63" s="155">
        <f>'Base Capex Forecast'!$F63*'Base Capex Actual'!$U63</f>
        <v>0</v>
      </c>
      <c r="AA63" s="156">
        <f>'Base Capex Forecast'!$F63*'Base Capex Actual'!$V63</f>
        <v>0</v>
      </c>
      <c r="AB63" s="154">
        <f>'Base Capex Forecast'!$G63*'Base Capex Actual'!$T63</f>
        <v>62.575344789243537</v>
      </c>
      <c r="AC63" s="155">
        <f>'Base Capex Forecast'!$G63*'Base Capex Actual'!$U63</f>
        <v>0</v>
      </c>
      <c r="AD63" s="156">
        <f>'Base Capex Forecast'!$G63*'Base Capex Actual'!$V63</f>
        <v>0</v>
      </c>
      <c r="AE63" s="154">
        <f>'Base Capex Forecast'!$H63*'Base Capex Actual'!$T63</f>
        <v>62.575344789243537</v>
      </c>
      <c r="AF63" s="155">
        <f>'Base Capex Forecast'!$H63*'Base Capex Actual'!$U63</f>
        <v>0</v>
      </c>
      <c r="AG63" s="156">
        <f>'Base Capex Forecast'!$H63*'Base Capex Actual'!$V63</f>
        <v>0</v>
      </c>
      <c r="AH63" s="154">
        <f>'Base Capex Forecast'!$I63*'Base Capex Actual'!$T63</f>
        <v>62.575344789243537</v>
      </c>
      <c r="AI63" s="155">
        <f>'Base Capex Forecast'!$I63*'Base Capex Actual'!$U63</f>
        <v>0</v>
      </c>
      <c r="AJ63" s="156">
        <f>'Base Capex Forecast'!$I63*'Base Capex Actual'!$V63</f>
        <v>0</v>
      </c>
    </row>
    <row r="64" spans="1:36">
      <c r="A64" s="182">
        <f>'Base Capex Actual'!A64</f>
        <v>270</v>
      </c>
      <c r="B64" s="183" t="str">
        <f>'Base Capex Actual'!B64</f>
        <v>Communications</v>
      </c>
      <c r="C64" s="183" t="str">
        <f>'Base Capex Actual'!C64</f>
        <v>Non Network General - Other</v>
      </c>
      <c r="D64" s="155">
        <f>'Base Capex Actual'!D64</f>
        <v>0</v>
      </c>
      <c r="E64" s="155">
        <f>'Base Capex Actual'!E64</f>
        <v>0</v>
      </c>
      <c r="F64" s="156">
        <f>'Base Capex Actual'!F64</f>
        <v>0</v>
      </c>
      <c r="G64" s="155">
        <f>'Base Capex Actual'!G64</f>
        <v>0</v>
      </c>
      <c r="H64" s="155">
        <f>'Base Capex Actual'!H64</f>
        <v>0</v>
      </c>
      <c r="I64" s="156">
        <f>'Base Capex Actual'!I64</f>
        <v>0</v>
      </c>
      <c r="J64" s="155">
        <f>'Base Capex Actual'!J64</f>
        <v>0</v>
      </c>
      <c r="K64" s="155">
        <f>'Base Capex Actual'!K64</f>
        <v>0</v>
      </c>
      <c r="L64" s="156">
        <f>'Base Capex Actual'!L64</f>
        <v>0</v>
      </c>
      <c r="M64" s="155">
        <f>'Base Capex Actual'!M64</f>
        <v>54.304284737566086</v>
      </c>
      <c r="N64" s="155">
        <f>'Base Capex Actual'!N64</f>
        <v>227.69757794178369</v>
      </c>
      <c r="O64" s="156">
        <f>'Base Capex Actual'!O64</f>
        <v>0</v>
      </c>
      <c r="P64" s="155">
        <f>'Base Capex Actual'!P64</f>
        <v>100.2893663095212</v>
      </c>
      <c r="Q64" s="155">
        <f>'Base Capex Actual'!Q64</f>
        <v>0</v>
      </c>
      <c r="R64" s="156">
        <f>'Base Capex Actual'!R64</f>
        <v>0</v>
      </c>
      <c r="S64" s="154">
        <f>'Base Capex Forecast'!$D64*'Base Capex Actual'!$T64</f>
        <v>38.648412761771823</v>
      </c>
      <c r="T64" s="155">
        <f>'Base Capex Forecast'!$D64*'Base Capex Actual'!$U64</f>
        <v>56.924394485445923</v>
      </c>
      <c r="U64" s="156">
        <f>'Base Capex Forecast'!$D64*'Base Capex Actual'!$V64</f>
        <v>0</v>
      </c>
      <c r="V64" s="154">
        <f>'Base Capex Forecast'!$E64*'Base Capex Actual'!$T64</f>
        <v>38.648412761771823</v>
      </c>
      <c r="W64" s="155">
        <f>'Base Capex Forecast'!$E64*'Base Capex Actual'!$U64</f>
        <v>56.924394485445923</v>
      </c>
      <c r="X64" s="156">
        <f>'Base Capex Forecast'!$E64*'Base Capex Actual'!$V64</f>
        <v>0</v>
      </c>
      <c r="Y64" s="154">
        <f>'Base Capex Forecast'!$F64*'Base Capex Actual'!$T64</f>
        <v>38.648412761771823</v>
      </c>
      <c r="Z64" s="155">
        <f>'Base Capex Forecast'!$F64*'Base Capex Actual'!$U64</f>
        <v>56.924394485445923</v>
      </c>
      <c r="AA64" s="156">
        <f>'Base Capex Forecast'!$F64*'Base Capex Actual'!$V64</f>
        <v>0</v>
      </c>
      <c r="AB64" s="154">
        <f>'Base Capex Forecast'!$G64*'Base Capex Actual'!$T64</f>
        <v>38.648412761771823</v>
      </c>
      <c r="AC64" s="155">
        <f>'Base Capex Forecast'!$G64*'Base Capex Actual'!$U64</f>
        <v>56.924394485445923</v>
      </c>
      <c r="AD64" s="156">
        <f>'Base Capex Forecast'!$G64*'Base Capex Actual'!$V64</f>
        <v>0</v>
      </c>
      <c r="AE64" s="154">
        <f>'Base Capex Forecast'!$H64*'Base Capex Actual'!$T64</f>
        <v>38.648412761771823</v>
      </c>
      <c r="AF64" s="155">
        <f>'Base Capex Forecast'!$H64*'Base Capex Actual'!$U64</f>
        <v>56.924394485445923</v>
      </c>
      <c r="AG64" s="156">
        <f>'Base Capex Forecast'!$H64*'Base Capex Actual'!$V64</f>
        <v>0</v>
      </c>
      <c r="AH64" s="154">
        <f>'Base Capex Forecast'!$I64*'Base Capex Actual'!$T64</f>
        <v>38.648412761771823</v>
      </c>
      <c r="AI64" s="155">
        <f>'Base Capex Forecast'!$I64*'Base Capex Actual'!$U64</f>
        <v>56.924394485445923</v>
      </c>
      <c r="AJ64" s="156">
        <f>'Base Capex Forecast'!$I64*'Base Capex Actual'!$V64</f>
        <v>0</v>
      </c>
    </row>
    <row r="65" spans="1:36">
      <c r="A65" s="128"/>
      <c r="B65" s="146" t="s">
        <v>125</v>
      </c>
      <c r="C65" s="147"/>
      <c r="D65" s="160">
        <f t="shared" ref="D65:AJ65" si="0">SUM(D7:D64)</f>
        <v>27941.036324309815</v>
      </c>
      <c r="E65" s="160">
        <f t="shared" si="0"/>
        <v>26161.071082149138</v>
      </c>
      <c r="F65" s="161">
        <f t="shared" si="0"/>
        <v>60335.845302980175</v>
      </c>
      <c r="G65" s="162">
        <f t="shared" si="0"/>
        <v>31503.971377186641</v>
      </c>
      <c r="H65" s="160">
        <f t="shared" si="0"/>
        <v>33063.615324049628</v>
      </c>
      <c r="I65" s="161">
        <f t="shared" si="0"/>
        <v>74183.386330345806</v>
      </c>
      <c r="J65" s="162">
        <f t="shared" si="0"/>
        <v>29038.232743120367</v>
      </c>
      <c r="K65" s="160">
        <f t="shared" si="0"/>
        <v>24764.188764027684</v>
      </c>
      <c r="L65" s="161">
        <f t="shared" si="0"/>
        <v>57907.116294253843</v>
      </c>
      <c r="M65" s="162">
        <f t="shared" si="0"/>
        <v>45752.249611122337</v>
      </c>
      <c r="N65" s="160">
        <f t="shared" si="0"/>
        <v>24679.436428355701</v>
      </c>
      <c r="O65" s="161">
        <f t="shared" si="0"/>
        <v>63640.364355991609</v>
      </c>
      <c r="P65" s="162">
        <f t="shared" si="0"/>
        <v>46488.769283248148</v>
      </c>
      <c r="Q65" s="160">
        <f t="shared" si="0"/>
        <v>32130.44979722807</v>
      </c>
      <c r="R65" s="161">
        <f t="shared" si="0"/>
        <v>63182.635222364792</v>
      </c>
      <c r="S65" s="162">
        <f t="shared" si="0"/>
        <v>53180.363725717798</v>
      </c>
      <c r="T65" s="160">
        <f t="shared" si="0"/>
        <v>34839.891581644806</v>
      </c>
      <c r="U65" s="161">
        <f t="shared" si="0"/>
        <v>77177.006344878013</v>
      </c>
      <c r="V65" s="162">
        <f t="shared" si="0"/>
        <v>46585.808841292412</v>
      </c>
      <c r="W65" s="160">
        <f t="shared" si="0"/>
        <v>46733.252737893206</v>
      </c>
      <c r="X65" s="161">
        <f t="shared" si="0"/>
        <v>89702.026635288683</v>
      </c>
      <c r="Y65" s="162">
        <f t="shared" si="0"/>
        <v>50087.909480118775</v>
      </c>
      <c r="Z65" s="160">
        <f t="shared" si="0"/>
        <v>51486.613120317663</v>
      </c>
      <c r="AA65" s="161">
        <f t="shared" si="0"/>
        <v>109530.8172813433</v>
      </c>
      <c r="AB65" s="162">
        <f t="shared" si="0"/>
        <v>49565.162844113816</v>
      </c>
      <c r="AC65" s="160">
        <f t="shared" si="0"/>
        <v>47666.520707894066</v>
      </c>
      <c r="AD65" s="161">
        <f t="shared" si="0"/>
        <v>91498.474759980745</v>
      </c>
      <c r="AE65" s="162">
        <f t="shared" si="0"/>
        <v>45313.250876955564</v>
      </c>
      <c r="AF65" s="160">
        <f t="shared" si="0"/>
        <v>40345.661727094084</v>
      </c>
      <c r="AG65" s="161">
        <f t="shared" si="0"/>
        <v>74282.042743383907</v>
      </c>
      <c r="AH65" s="162">
        <f t="shared" si="0"/>
        <v>37149.963540542754</v>
      </c>
      <c r="AI65" s="160">
        <f t="shared" si="0"/>
        <v>29668.696674444644</v>
      </c>
      <c r="AJ65" s="161">
        <f t="shared" si="0"/>
        <v>59122.577554500516</v>
      </c>
    </row>
    <row r="68" spans="1:36">
      <c r="C68" t="s">
        <v>50</v>
      </c>
      <c r="D68" s="155">
        <f>SUMIF($C$7:$C$64,$C68,D$7:D$64)</f>
        <v>10142.374406029621</v>
      </c>
      <c r="E68" s="155">
        <f t="shared" ref="E68:AJ75" si="1">SUMIF($C$7:$C$64,$C68,E$7:E$64)</f>
        <v>9784.3558320020911</v>
      </c>
      <c r="F68" s="155">
        <f t="shared" si="1"/>
        <v>22959.840991499223</v>
      </c>
      <c r="G68" s="155">
        <f t="shared" si="1"/>
        <v>12850.2306159771</v>
      </c>
      <c r="H68" s="155">
        <f t="shared" si="1"/>
        <v>14145.699729812201</v>
      </c>
      <c r="I68" s="155">
        <f t="shared" si="1"/>
        <v>30461.501075436205</v>
      </c>
      <c r="J68" s="155">
        <f t="shared" si="1"/>
        <v>11772.641080630026</v>
      </c>
      <c r="K68" s="155">
        <f t="shared" si="1"/>
        <v>15156.899421897378</v>
      </c>
      <c r="L68" s="155">
        <f t="shared" si="1"/>
        <v>33311.891161279927</v>
      </c>
      <c r="M68" s="155">
        <f t="shared" si="1"/>
        <v>18440.671987448168</v>
      </c>
      <c r="N68" s="155">
        <f t="shared" si="1"/>
        <v>12490.034142989525</v>
      </c>
      <c r="O68" s="155">
        <f t="shared" si="1"/>
        <v>27720.271903914712</v>
      </c>
      <c r="P68" s="155">
        <f t="shared" si="1"/>
        <v>15907.623102081036</v>
      </c>
      <c r="Q68" s="155">
        <f t="shared" si="1"/>
        <v>14566.411163146786</v>
      </c>
      <c r="R68" s="155">
        <f t="shared" si="1"/>
        <v>24690.585705308247</v>
      </c>
      <c r="S68" s="155">
        <f t="shared" si="1"/>
        <v>18568.276958413662</v>
      </c>
      <c r="T68" s="155">
        <f t="shared" si="1"/>
        <v>15860.294236480364</v>
      </c>
      <c r="U68" s="155">
        <f t="shared" si="1"/>
        <v>31978.778847354966</v>
      </c>
      <c r="V68" s="155">
        <f t="shared" si="1"/>
        <v>16313.917330283202</v>
      </c>
      <c r="W68" s="155">
        <f t="shared" si="1"/>
        <v>17314.422173305189</v>
      </c>
      <c r="X68" s="155">
        <f t="shared" si="1"/>
        <v>37323.355213362091</v>
      </c>
      <c r="Y68" s="155">
        <f t="shared" si="1"/>
        <v>17149.327226718677</v>
      </c>
      <c r="Z68" s="155">
        <f t="shared" si="1"/>
        <v>15624.076234776407</v>
      </c>
      <c r="AA68" s="155">
        <f t="shared" si="1"/>
        <v>36509.005006615691</v>
      </c>
      <c r="AB68" s="155">
        <f t="shared" si="1"/>
        <v>17091.934251886159</v>
      </c>
      <c r="AC68" s="155">
        <f t="shared" si="1"/>
        <v>14585.577471664694</v>
      </c>
      <c r="AD68" s="155">
        <f t="shared" si="1"/>
        <v>29866.377741996748</v>
      </c>
      <c r="AE68" s="155">
        <f t="shared" si="1"/>
        <v>15571.529980941677</v>
      </c>
      <c r="AF68" s="155">
        <f t="shared" si="1"/>
        <v>14530.884630604989</v>
      </c>
      <c r="AG68" s="155">
        <f t="shared" si="1"/>
        <v>29242.416006565429</v>
      </c>
      <c r="AH68" s="155">
        <f t="shared" si="1"/>
        <v>16104.105551150475</v>
      </c>
      <c r="AI68" s="155">
        <f t="shared" si="1"/>
        <v>14580.591336176258</v>
      </c>
      <c r="AJ68" s="155">
        <f t="shared" si="1"/>
        <v>28559.288503005584</v>
      </c>
    </row>
    <row r="69" spans="1:36">
      <c r="C69" t="s">
        <v>86</v>
      </c>
      <c r="D69" s="155">
        <f>SUMIF($C$7:$C$64,$C69,D$7:D$64)</f>
        <v>4492.3096379228782</v>
      </c>
      <c r="E69" s="155">
        <f t="shared" ref="E69:S69" si="2">SUMIF($C$7:$C$64,$C69,E$7:E$64)</f>
        <v>5645.5628170635291</v>
      </c>
      <c r="F69" s="155">
        <f t="shared" si="2"/>
        <v>16760.10201178908</v>
      </c>
      <c r="G69" s="155">
        <f t="shared" si="2"/>
        <v>8342.6048581755913</v>
      </c>
      <c r="H69" s="155">
        <f t="shared" si="2"/>
        <v>10585.395080133014</v>
      </c>
      <c r="I69" s="155">
        <f t="shared" si="2"/>
        <v>29019.86090735922</v>
      </c>
      <c r="J69" s="155">
        <f t="shared" si="2"/>
        <v>3246.1537618596358</v>
      </c>
      <c r="K69" s="155">
        <f t="shared" si="2"/>
        <v>3289.4916344900166</v>
      </c>
      <c r="L69" s="155">
        <f t="shared" si="2"/>
        <v>12142.385090864993</v>
      </c>
      <c r="M69" s="155">
        <f t="shared" si="2"/>
        <v>5022.123733471456</v>
      </c>
      <c r="N69" s="155">
        <f t="shared" si="2"/>
        <v>2848.8610686322386</v>
      </c>
      <c r="O69" s="155">
        <f t="shared" si="2"/>
        <v>21114.920320145906</v>
      </c>
      <c r="P69" s="155">
        <f t="shared" si="2"/>
        <v>7404.1139335850694</v>
      </c>
      <c r="Q69" s="155">
        <f t="shared" si="2"/>
        <v>6198.3431006154688</v>
      </c>
      <c r="R69" s="155">
        <f t="shared" si="2"/>
        <v>26372.185717282391</v>
      </c>
      <c r="S69" s="155">
        <f t="shared" si="2"/>
        <v>6437.0923449409702</v>
      </c>
      <c r="T69" s="155">
        <f t="shared" si="1"/>
        <v>6109.637750391943</v>
      </c>
      <c r="U69" s="155">
        <f t="shared" si="1"/>
        <v>28522.362580782414</v>
      </c>
      <c r="V69" s="155">
        <f t="shared" si="1"/>
        <v>8478.3179029434777</v>
      </c>
      <c r="W69" s="155">
        <f t="shared" si="1"/>
        <v>9252.3246722738677</v>
      </c>
      <c r="X69" s="155">
        <f t="shared" si="1"/>
        <v>20790.883884708954</v>
      </c>
      <c r="Y69" s="155">
        <f t="shared" si="1"/>
        <v>9811.6584705575842</v>
      </c>
      <c r="Z69" s="155">
        <f t="shared" si="1"/>
        <v>10161.149195086995</v>
      </c>
      <c r="AA69" s="155">
        <f t="shared" si="1"/>
        <v>40985.346771505872</v>
      </c>
      <c r="AB69" s="155">
        <f t="shared" si="1"/>
        <v>7780.0884173804325</v>
      </c>
      <c r="AC69" s="155">
        <f t="shared" si="1"/>
        <v>8778.0015911928695</v>
      </c>
      <c r="AD69" s="155">
        <f t="shared" si="1"/>
        <v>24739.053924708962</v>
      </c>
      <c r="AE69" s="155">
        <f t="shared" si="1"/>
        <v>4769.7961356664</v>
      </c>
      <c r="AF69" s="155">
        <f t="shared" si="1"/>
        <v>5311.8002735153686</v>
      </c>
      <c r="AG69" s="155">
        <f t="shared" si="1"/>
        <v>13030.283438811988</v>
      </c>
      <c r="AH69" s="155">
        <f t="shared" si="1"/>
        <v>1823.3477592568486</v>
      </c>
      <c r="AI69" s="155">
        <f t="shared" si="1"/>
        <v>1580.5372183527463</v>
      </c>
      <c r="AJ69" s="155">
        <f t="shared" si="1"/>
        <v>6986.6476080027778</v>
      </c>
    </row>
    <row r="70" spans="1:36">
      <c r="C70" t="s">
        <v>65</v>
      </c>
      <c r="D70" s="159">
        <f>SUMIF($C$7:$C$64,$C70,D$7:D$64)+SUM(D30:D32,D38)</f>
        <v>8930.5745700428542</v>
      </c>
      <c r="E70" s="159">
        <f>SUMIF($C$7:$C$64,$C70,E$7:E$64)+SUM(E30:E32,E38)</f>
        <v>7488.1090020346865</v>
      </c>
      <c r="F70" s="159">
        <f>SUMIF($C$7:$C$64,$C70,F$7:F$64)+SUM(F30:F32,F38)</f>
        <v>19625.657464891909</v>
      </c>
      <c r="G70" s="155">
        <f t="shared" si="1"/>
        <v>5637.8631878025753</v>
      </c>
      <c r="H70" s="155">
        <f t="shared" si="1"/>
        <v>4142.8256219049808</v>
      </c>
      <c r="I70" s="155">
        <f t="shared" si="1"/>
        <v>9491.2537948619247</v>
      </c>
      <c r="J70" s="155">
        <f t="shared" si="1"/>
        <v>5718.1631266440627</v>
      </c>
      <c r="K70" s="155">
        <f t="shared" si="1"/>
        <v>3038.9424961735417</v>
      </c>
      <c r="L70" s="155">
        <f t="shared" si="1"/>
        <v>6844.4635282668887</v>
      </c>
      <c r="M70" s="155">
        <f t="shared" si="1"/>
        <v>9603.0301519117311</v>
      </c>
      <c r="N70" s="155">
        <f t="shared" si="1"/>
        <v>4997.7349413323154</v>
      </c>
      <c r="O70" s="155">
        <f t="shared" si="1"/>
        <v>9757.9005174153826</v>
      </c>
      <c r="P70" s="155">
        <f t="shared" si="1"/>
        <v>8196.0718713087299</v>
      </c>
      <c r="Q70" s="155">
        <f t="shared" si="1"/>
        <v>4117.993776646339</v>
      </c>
      <c r="R70" s="155">
        <f t="shared" si="1"/>
        <v>8009.7035353561669</v>
      </c>
      <c r="S70" s="254">
        <f t="shared" si="1"/>
        <v>9863.4075867814881</v>
      </c>
      <c r="T70" s="254">
        <f t="shared" si="1"/>
        <v>6327.8263032673294</v>
      </c>
      <c r="U70" s="254">
        <f t="shared" si="1"/>
        <v>11491.398310762903</v>
      </c>
      <c r="V70" s="155">
        <f t="shared" si="1"/>
        <v>11412.132512574017</v>
      </c>
      <c r="W70" s="155">
        <f t="shared" si="1"/>
        <v>7364.0989246466625</v>
      </c>
      <c r="X70" s="155">
        <f t="shared" si="1"/>
        <v>13252.499910089933</v>
      </c>
      <c r="Y70" s="155">
        <f t="shared" si="1"/>
        <v>13196.262144065371</v>
      </c>
      <c r="Z70" s="155">
        <f t="shared" si="1"/>
        <v>8682.7845766530718</v>
      </c>
      <c r="AA70" s="155">
        <f t="shared" si="1"/>
        <v>16092.076765575655</v>
      </c>
      <c r="AB70" s="155">
        <f t="shared" si="1"/>
        <v>14192.229044147134</v>
      </c>
      <c r="AC70" s="155">
        <f t="shared" si="1"/>
        <v>9492.5338911511371</v>
      </c>
      <c r="AD70" s="155">
        <f t="shared" si="1"/>
        <v>17505.557736551706</v>
      </c>
      <c r="AE70" s="155">
        <f t="shared" si="1"/>
        <v>15412.660151151336</v>
      </c>
      <c r="AF70" s="155">
        <f t="shared" si="1"/>
        <v>10394.267713467854</v>
      </c>
      <c r="AG70" s="155">
        <f t="shared" si="1"/>
        <v>18608.816985737882</v>
      </c>
      <c r="AH70" s="155">
        <f t="shared" si="1"/>
        <v>10405.734515083661</v>
      </c>
      <c r="AI70" s="155">
        <f t="shared" si="1"/>
        <v>6498.2446569565718</v>
      </c>
      <c r="AJ70" s="155">
        <f t="shared" si="1"/>
        <v>11694.245774016919</v>
      </c>
    </row>
    <row r="71" spans="1:36">
      <c r="C71" t="s">
        <v>93</v>
      </c>
      <c r="D71" s="155">
        <f>SUMIF($C$7:$C$64,$C71,D$7:D$64)</f>
        <v>0</v>
      </c>
      <c r="E71" s="155">
        <f t="shared" si="1"/>
        <v>0</v>
      </c>
      <c r="F71" s="155">
        <f t="shared" si="1"/>
        <v>0</v>
      </c>
      <c r="G71" s="155">
        <f t="shared" si="1"/>
        <v>0</v>
      </c>
      <c r="H71" s="155">
        <f t="shared" si="1"/>
        <v>0</v>
      </c>
      <c r="I71" s="155">
        <f t="shared" si="1"/>
        <v>0</v>
      </c>
      <c r="J71" s="155">
        <f t="shared" si="1"/>
        <v>0</v>
      </c>
      <c r="K71" s="155">
        <f t="shared" si="1"/>
        <v>0</v>
      </c>
      <c r="L71" s="155">
        <f t="shared" si="1"/>
        <v>0</v>
      </c>
      <c r="M71" s="155">
        <f t="shared" si="1"/>
        <v>0</v>
      </c>
      <c r="N71" s="155">
        <f t="shared" si="1"/>
        <v>0</v>
      </c>
      <c r="O71" s="155">
        <f t="shared" si="1"/>
        <v>0</v>
      </c>
      <c r="P71" s="155">
        <f t="shared" si="1"/>
        <v>0</v>
      </c>
      <c r="Q71" s="155">
        <f t="shared" si="1"/>
        <v>0</v>
      </c>
      <c r="R71" s="155">
        <f t="shared" si="1"/>
        <v>0</v>
      </c>
      <c r="S71" s="254">
        <f t="shared" si="1"/>
        <v>0</v>
      </c>
      <c r="T71" s="254">
        <f t="shared" si="1"/>
        <v>0</v>
      </c>
      <c r="U71" s="254">
        <f t="shared" si="1"/>
        <v>0</v>
      </c>
      <c r="V71" s="155">
        <f t="shared" si="1"/>
        <v>0</v>
      </c>
      <c r="W71" s="155">
        <f t="shared" si="1"/>
        <v>0</v>
      </c>
      <c r="X71" s="155">
        <f t="shared" si="1"/>
        <v>0</v>
      </c>
      <c r="Y71" s="155">
        <f t="shared" si="1"/>
        <v>0</v>
      </c>
      <c r="Z71" s="155">
        <f t="shared" si="1"/>
        <v>0</v>
      </c>
      <c r="AA71" s="155">
        <f t="shared" si="1"/>
        <v>0</v>
      </c>
      <c r="AB71" s="155">
        <f t="shared" si="1"/>
        <v>0</v>
      </c>
      <c r="AC71" s="155">
        <f t="shared" si="1"/>
        <v>0</v>
      </c>
      <c r="AD71" s="155">
        <f t="shared" si="1"/>
        <v>0</v>
      </c>
      <c r="AE71" s="155">
        <f t="shared" si="1"/>
        <v>0</v>
      </c>
      <c r="AF71" s="155">
        <f t="shared" si="1"/>
        <v>0</v>
      </c>
      <c r="AG71" s="155">
        <f t="shared" si="1"/>
        <v>0</v>
      </c>
      <c r="AH71" s="155">
        <f t="shared" si="1"/>
        <v>0</v>
      </c>
      <c r="AI71" s="155">
        <f t="shared" si="1"/>
        <v>0</v>
      </c>
      <c r="AJ71" s="155">
        <f t="shared" si="1"/>
        <v>0</v>
      </c>
    </row>
    <row r="72" spans="1:36">
      <c r="C72" t="s">
        <v>68</v>
      </c>
      <c r="D72" s="159">
        <f>SUMIF($C$7:$C$64,$C72,D$7:D$64)-SUM(D30:D32,D38)</f>
        <v>223.37125210465013</v>
      </c>
      <c r="E72" s="159">
        <f>SUMIF($C$7:$C$64,$C72,E$7:E$64)-SUM(E30:E32,E38)</f>
        <v>228.84716672654304</v>
      </c>
      <c r="F72" s="159">
        <f>SUMIF($C$7:$C$64,$C72,F$7:F$64)-SUM(F30:F32,F38)</f>
        <v>755.89845525202418</v>
      </c>
      <c r="G72" s="155">
        <f t="shared" si="1"/>
        <v>1215.3133161917356</v>
      </c>
      <c r="H72" s="155">
        <f t="shared" si="1"/>
        <v>881.76275140205507</v>
      </c>
      <c r="I72" s="155">
        <f t="shared" si="1"/>
        <v>5022.7714651593642</v>
      </c>
      <c r="J72" s="155">
        <f t="shared" si="1"/>
        <v>1553.5637838142122</v>
      </c>
      <c r="K72" s="155">
        <f t="shared" si="1"/>
        <v>708.28888708828049</v>
      </c>
      <c r="L72" s="155">
        <f t="shared" si="1"/>
        <v>4967.541289205582</v>
      </c>
      <c r="M72" s="155">
        <f t="shared" si="1"/>
        <v>6291.4414449115366</v>
      </c>
      <c r="N72" s="155">
        <f t="shared" si="1"/>
        <v>1014.0330330915639</v>
      </c>
      <c r="O72" s="155">
        <f t="shared" si="1"/>
        <v>4410.3316897280974</v>
      </c>
      <c r="P72" s="155">
        <f t="shared" si="1"/>
        <v>6133.0919184182985</v>
      </c>
      <c r="Q72" s="155">
        <f t="shared" si="1"/>
        <v>794.5556143751528</v>
      </c>
      <c r="R72" s="155">
        <f t="shared" si="1"/>
        <v>2930.0280906008452</v>
      </c>
      <c r="S72" s="254">
        <f t="shared" si="1"/>
        <v>4385.7269014393969</v>
      </c>
      <c r="T72" s="254">
        <f t="shared" si="1"/>
        <v>995.02220989910916</v>
      </c>
      <c r="U72" s="254">
        <f t="shared" si="1"/>
        <v>4739.4493627086686</v>
      </c>
      <c r="V72" s="155">
        <f t="shared" si="1"/>
        <v>5531.1403889190142</v>
      </c>
      <c r="W72" s="155">
        <f t="shared" si="1"/>
        <v>2095.8499035900304</v>
      </c>
      <c r="X72" s="155">
        <f t="shared" si="1"/>
        <v>9388.2762487324235</v>
      </c>
      <c r="Y72" s="155">
        <f t="shared" si="1"/>
        <v>4938.8215736710263</v>
      </c>
      <c r="Z72" s="155">
        <f t="shared" si="1"/>
        <v>1544.5559207452607</v>
      </c>
      <c r="AA72" s="155">
        <f t="shared" si="1"/>
        <v>6782.8168861595332</v>
      </c>
      <c r="AB72" s="155">
        <f t="shared" si="1"/>
        <v>5920.9433637245365</v>
      </c>
      <c r="AC72" s="155">
        <f t="shared" si="1"/>
        <v>2822.1646782567191</v>
      </c>
      <c r="AD72" s="155">
        <f t="shared" si="1"/>
        <v>12259.195326932613</v>
      </c>
      <c r="AE72" s="155">
        <f t="shared" si="1"/>
        <v>4639.1798999254588</v>
      </c>
      <c r="AF72" s="155">
        <f t="shared" si="1"/>
        <v>1341.2090299745357</v>
      </c>
      <c r="AG72" s="155">
        <f t="shared" si="1"/>
        <v>6090.8415139588597</v>
      </c>
      <c r="AH72" s="155">
        <f t="shared" si="1"/>
        <v>4550.5968167780984</v>
      </c>
      <c r="AI72" s="155">
        <f t="shared" si="1"/>
        <v>1309.9746494833544</v>
      </c>
      <c r="AJ72" s="155">
        <f t="shared" si="1"/>
        <v>6047.5041101457455</v>
      </c>
    </row>
    <row r="73" spans="1:36">
      <c r="C73" t="s">
        <v>30</v>
      </c>
      <c r="D73" s="155">
        <f>SUMIF($C$7:$C$64,$C73,D$7:D$64)</f>
        <v>258.00922191190915</v>
      </c>
      <c r="E73" s="155">
        <f t="shared" si="1"/>
        <v>266.85388124220481</v>
      </c>
      <c r="F73" s="155">
        <f t="shared" si="1"/>
        <v>190.83457934599824</v>
      </c>
      <c r="G73" s="155">
        <f t="shared" si="1"/>
        <v>528.85141228743817</v>
      </c>
      <c r="H73" s="155">
        <f t="shared" si="1"/>
        <v>192.74381029044804</v>
      </c>
      <c r="I73" s="155">
        <f t="shared" si="1"/>
        <v>102.7681561842156</v>
      </c>
      <c r="J73" s="155">
        <f t="shared" si="1"/>
        <v>1520.9766297832016</v>
      </c>
      <c r="K73" s="155">
        <f t="shared" si="1"/>
        <v>819.0283527074879</v>
      </c>
      <c r="L73" s="155">
        <f t="shared" si="1"/>
        <v>623.55677586450781</v>
      </c>
      <c r="M73" s="155">
        <f t="shared" si="1"/>
        <v>1586.7247664007864</v>
      </c>
      <c r="N73" s="155">
        <f t="shared" si="1"/>
        <v>126.91892957642791</v>
      </c>
      <c r="O73" s="155">
        <f t="shared" si="1"/>
        <v>564.3989327947944</v>
      </c>
      <c r="P73" s="155">
        <f t="shared" si="1"/>
        <v>972.38517966531435</v>
      </c>
      <c r="Q73" s="155">
        <f t="shared" si="1"/>
        <v>468.98755747593225</v>
      </c>
      <c r="R73" s="155">
        <f t="shared" si="1"/>
        <v>743.36122201383751</v>
      </c>
      <c r="S73" s="155">
        <f t="shared" si="1"/>
        <v>958.06364453818969</v>
      </c>
      <c r="T73" s="155">
        <f t="shared" si="1"/>
        <v>334.18945333567081</v>
      </c>
      <c r="U73" s="155">
        <f t="shared" si="1"/>
        <v>422.82690212613909</v>
      </c>
      <c r="V73" s="155">
        <f t="shared" si="1"/>
        <v>1512.999615896452</v>
      </c>
      <c r="W73" s="155">
        <f t="shared" si="1"/>
        <v>527.76088250091209</v>
      </c>
      <c r="X73" s="155">
        <f t="shared" si="1"/>
        <v>667.7395016026353</v>
      </c>
      <c r="Y73" s="155">
        <f t="shared" si="1"/>
        <v>1375.301847641523</v>
      </c>
      <c r="Z73" s="155">
        <f t="shared" si="1"/>
        <v>479.72947857384003</v>
      </c>
      <c r="AA73" s="155">
        <f t="shared" si="1"/>
        <v>606.96867378463662</v>
      </c>
      <c r="AB73" s="155">
        <f t="shared" si="1"/>
        <v>1397.4228684240591</v>
      </c>
      <c r="AC73" s="155">
        <f t="shared" si="1"/>
        <v>487.44567977267189</v>
      </c>
      <c r="AD73" s="155">
        <f t="shared" si="1"/>
        <v>616.73145180326844</v>
      </c>
      <c r="AE73" s="155">
        <f t="shared" si="1"/>
        <v>1397.4228684240591</v>
      </c>
      <c r="AF73" s="155">
        <f t="shared" si="1"/>
        <v>487.44567977267189</v>
      </c>
      <c r="AG73" s="155">
        <f t="shared" si="1"/>
        <v>616.73145180326844</v>
      </c>
      <c r="AH73" s="155">
        <f t="shared" si="1"/>
        <v>1597.7856899967894</v>
      </c>
      <c r="AI73" s="155">
        <f t="shared" si="1"/>
        <v>557.33575669178845</v>
      </c>
      <c r="AJ73" s="155">
        <f t="shared" si="1"/>
        <v>705.15855331142177</v>
      </c>
    </row>
    <row r="74" spans="1:36">
      <c r="C74" t="s">
        <v>31</v>
      </c>
      <c r="D74" s="155">
        <f>SUMIF($C$7:$C$64,$C74,D$7:D$64)</f>
        <v>3989.1980317452517</v>
      </c>
      <c r="E74" s="155">
        <f t="shared" si="1"/>
        <v>1400.3818841454881</v>
      </c>
      <c r="F74" s="155">
        <f t="shared" si="1"/>
        <v>-110.82334533707362</v>
      </c>
      <c r="G74" s="155">
        <f t="shared" si="1"/>
        <v>2929.1079867522008</v>
      </c>
      <c r="H74" s="155">
        <f t="shared" si="1"/>
        <v>1032.4116175339295</v>
      </c>
      <c r="I74" s="155">
        <f t="shared" si="1"/>
        <v>4.4855537071202206E-4</v>
      </c>
      <c r="J74" s="155">
        <f t="shared" si="1"/>
        <v>5226.7343603892241</v>
      </c>
      <c r="K74" s="155">
        <f t="shared" si="1"/>
        <v>1089.2335293726815</v>
      </c>
      <c r="L74" s="155">
        <f t="shared" si="1"/>
        <v>17.278448771943943</v>
      </c>
      <c r="M74" s="155">
        <f t="shared" si="1"/>
        <v>4419.2893404967235</v>
      </c>
      <c r="N74" s="155">
        <f t="shared" si="1"/>
        <v>979.14007886407944</v>
      </c>
      <c r="O74" s="155">
        <f t="shared" si="1"/>
        <v>5.2934343916994271</v>
      </c>
      <c r="P74" s="155">
        <f t="shared" si="1"/>
        <v>7525.0423062552709</v>
      </c>
      <c r="Q74" s="155">
        <f t="shared" si="1"/>
        <v>1056.2699438171858</v>
      </c>
      <c r="R74" s="155">
        <f t="shared" si="1"/>
        <v>415.25714483267018</v>
      </c>
      <c r="S74" s="155">
        <f t="shared" si="1"/>
        <v>12782.944</v>
      </c>
      <c r="T74" s="155">
        <f t="shared" si="1"/>
        <v>2717.6930000000002</v>
      </c>
      <c r="U74" s="155">
        <f t="shared" si="1"/>
        <v>0</v>
      </c>
      <c r="V74" s="155">
        <f t="shared" si="1"/>
        <v>3152.4488010721552</v>
      </c>
      <c r="W74" s="155">
        <f t="shared" si="1"/>
        <v>7048.5406644965515</v>
      </c>
      <c r="X74" s="155">
        <f t="shared" si="1"/>
        <v>8257.0815356497169</v>
      </c>
      <c r="Y74" s="155">
        <f t="shared" si="1"/>
        <v>3431.6859278605143</v>
      </c>
      <c r="Z74" s="155">
        <f t="shared" si="1"/>
        <v>6364.0621974021078</v>
      </c>
      <c r="AA74" s="155">
        <f t="shared" si="1"/>
        <v>8532.4128365589841</v>
      </c>
      <c r="AB74" s="155">
        <f t="shared" si="1"/>
        <v>2997.6926089474177</v>
      </c>
      <c r="AC74" s="155">
        <f t="shared" si="1"/>
        <v>7370.5418787759827</v>
      </c>
      <c r="AD74" s="155">
        <f t="shared" si="1"/>
        <v>6489.3682368445316</v>
      </c>
      <c r="AE74" s="155">
        <f t="shared" si="1"/>
        <v>3337.8095512425398</v>
      </c>
      <c r="AF74" s="155">
        <f t="shared" si="1"/>
        <v>4599.7988826786741</v>
      </c>
      <c r="AG74" s="155">
        <f t="shared" si="1"/>
        <v>6670.7630053635576</v>
      </c>
      <c r="AH74" s="155">
        <f t="shared" si="1"/>
        <v>2483.5409186727998</v>
      </c>
      <c r="AI74" s="155">
        <f t="shared" si="1"/>
        <v>2931.7575397039304</v>
      </c>
      <c r="AJ74" s="155">
        <f t="shared" si="1"/>
        <v>5107.5426648751582</v>
      </c>
    </row>
    <row r="75" spans="1:36">
      <c r="C75" t="s">
        <v>32</v>
      </c>
      <c r="D75" s="155">
        <f>SUMIF($C$7:$C$64,$C75,D$7:D$64)</f>
        <v>-94.800795447356066</v>
      </c>
      <c r="E75" s="155">
        <f t="shared" si="1"/>
        <v>1346.960498934598</v>
      </c>
      <c r="F75" s="155">
        <f t="shared" si="1"/>
        <v>154.33514553901489</v>
      </c>
      <c r="G75" s="155">
        <f t="shared" si="1"/>
        <v>0</v>
      </c>
      <c r="H75" s="155">
        <f t="shared" si="1"/>
        <v>2082.776712972995</v>
      </c>
      <c r="I75" s="155">
        <f t="shared" si="1"/>
        <v>85.230482789506311</v>
      </c>
      <c r="J75" s="155">
        <f t="shared" si="1"/>
        <v>0</v>
      </c>
      <c r="K75" s="155">
        <f t="shared" si="1"/>
        <v>662.30444229830186</v>
      </c>
      <c r="L75" s="155">
        <f t="shared" si="1"/>
        <v>0</v>
      </c>
      <c r="M75" s="155">
        <f t="shared" si="1"/>
        <v>388.96818648193238</v>
      </c>
      <c r="N75" s="155">
        <f t="shared" si="1"/>
        <v>2222.7142338695494</v>
      </c>
      <c r="O75" s="155">
        <f t="shared" si="1"/>
        <v>67.247557601036291</v>
      </c>
      <c r="P75" s="155">
        <f t="shared" si="1"/>
        <v>350.44097193441098</v>
      </c>
      <c r="Q75" s="155">
        <f t="shared" si="1"/>
        <v>4927.8886411512021</v>
      </c>
      <c r="R75" s="155">
        <f t="shared" si="1"/>
        <v>21.51380697064047</v>
      </c>
      <c r="S75" s="155">
        <f t="shared" si="1"/>
        <v>184.85228960408585</v>
      </c>
      <c r="T75" s="155">
        <f t="shared" si="1"/>
        <v>2495.228628270389</v>
      </c>
      <c r="U75" s="155">
        <f t="shared" si="1"/>
        <v>22.190341142919191</v>
      </c>
      <c r="V75" s="155">
        <f t="shared" si="1"/>
        <v>184.85228960408585</v>
      </c>
      <c r="W75" s="155">
        <f t="shared" si="1"/>
        <v>3130.255517079986</v>
      </c>
      <c r="X75" s="155">
        <f t="shared" si="1"/>
        <v>22.190341142919191</v>
      </c>
      <c r="Y75" s="155">
        <f t="shared" si="1"/>
        <v>184.85228960408585</v>
      </c>
      <c r="Z75" s="155">
        <f t="shared" si="1"/>
        <v>8630.255517079986</v>
      </c>
      <c r="AA75" s="155">
        <f t="shared" si="1"/>
        <v>22.190341142919191</v>
      </c>
      <c r="AB75" s="155">
        <f t="shared" si="1"/>
        <v>184.85228960408585</v>
      </c>
      <c r="AC75" s="155">
        <f t="shared" si="1"/>
        <v>4130.255517079986</v>
      </c>
      <c r="AD75" s="155">
        <f t="shared" si="1"/>
        <v>22.190341142919191</v>
      </c>
      <c r="AE75" s="155">
        <f t="shared" si="1"/>
        <v>184.85228960408585</v>
      </c>
      <c r="AF75" s="155">
        <f t="shared" si="1"/>
        <v>3680.255517079986</v>
      </c>
      <c r="AG75" s="155">
        <f t="shared" si="1"/>
        <v>22.190341142919191</v>
      </c>
      <c r="AH75" s="155">
        <f t="shared" si="1"/>
        <v>184.85228960408585</v>
      </c>
      <c r="AI75" s="155">
        <f t="shared" si="1"/>
        <v>2210.255517079986</v>
      </c>
      <c r="AJ75" s="155">
        <f t="shared" si="1"/>
        <v>22.190341142919191</v>
      </c>
    </row>
    <row r="76" spans="1:36" s="108" customFormat="1">
      <c r="C76" s="146" t="s">
        <v>125</v>
      </c>
      <c r="D76" s="196">
        <f>SUM(D68:D75)</f>
        <v>27941.036324309811</v>
      </c>
      <c r="E76" s="196">
        <f t="shared" ref="E76:AJ76" si="3">SUM(E68:E75)</f>
        <v>26161.071082149141</v>
      </c>
      <c r="F76" s="196">
        <f t="shared" si="3"/>
        <v>60335.845302980182</v>
      </c>
      <c r="G76" s="196">
        <f t="shared" si="3"/>
        <v>31503.971377186645</v>
      </c>
      <c r="H76" s="196">
        <f t="shared" si="3"/>
        <v>33063.615324049628</v>
      </c>
      <c r="I76" s="196">
        <f t="shared" si="3"/>
        <v>74183.38633034582</v>
      </c>
      <c r="J76" s="196">
        <f t="shared" si="3"/>
        <v>29038.232743120367</v>
      </c>
      <c r="K76" s="196">
        <f t="shared" si="3"/>
        <v>24764.188764027687</v>
      </c>
      <c r="L76" s="196">
        <f t="shared" si="3"/>
        <v>57907.116294253843</v>
      </c>
      <c r="M76" s="196">
        <f t="shared" si="3"/>
        <v>45752.249611122337</v>
      </c>
      <c r="N76" s="196">
        <f t="shared" si="3"/>
        <v>24679.436428355697</v>
      </c>
      <c r="O76" s="196">
        <f t="shared" si="3"/>
        <v>63640.364355991631</v>
      </c>
      <c r="P76" s="196">
        <f t="shared" si="3"/>
        <v>46488.769283248126</v>
      </c>
      <c r="Q76" s="196">
        <f t="shared" si="3"/>
        <v>32130.44979722807</v>
      </c>
      <c r="R76" s="196">
        <f t="shared" si="3"/>
        <v>63182.635222364799</v>
      </c>
      <c r="S76" s="196">
        <f t="shared" si="3"/>
        <v>53180.363725717798</v>
      </c>
      <c r="T76" s="196">
        <f t="shared" si="3"/>
        <v>34839.891581644806</v>
      </c>
      <c r="U76" s="196">
        <f t="shared" si="3"/>
        <v>77177.006344878013</v>
      </c>
      <c r="V76" s="196">
        <f t="shared" si="3"/>
        <v>46585.808841292404</v>
      </c>
      <c r="W76" s="196">
        <f t="shared" si="3"/>
        <v>46733.252737893214</v>
      </c>
      <c r="X76" s="196">
        <f t="shared" si="3"/>
        <v>89702.026635288683</v>
      </c>
      <c r="Y76" s="196">
        <f t="shared" si="3"/>
        <v>50087.909480118782</v>
      </c>
      <c r="Z76" s="196">
        <f t="shared" si="3"/>
        <v>51486.613120317663</v>
      </c>
      <c r="AA76" s="196">
        <f t="shared" si="3"/>
        <v>109530.81728134329</v>
      </c>
      <c r="AB76" s="196">
        <f t="shared" si="3"/>
        <v>49565.162844113831</v>
      </c>
      <c r="AC76" s="196">
        <f t="shared" si="3"/>
        <v>47666.520707894058</v>
      </c>
      <c r="AD76" s="196">
        <f t="shared" si="3"/>
        <v>91498.47475998076</v>
      </c>
      <c r="AE76" s="196">
        <f t="shared" si="3"/>
        <v>45313.250876955564</v>
      </c>
      <c r="AF76" s="196">
        <f t="shared" si="3"/>
        <v>40345.661727094077</v>
      </c>
      <c r="AG76" s="196">
        <f t="shared" si="3"/>
        <v>74282.042743383892</v>
      </c>
      <c r="AH76" s="196">
        <f t="shared" si="3"/>
        <v>37149.963540542754</v>
      </c>
      <c r="AI76" s="196">
        <f t="shared" si="3"/>
        <v>29668.696674444636</v>
      </c>
      <c r="AJ76" s="196">
        <f t="shared" si="3"/>
        <v>59122.577554500524</v>
      </c>
    </row>
    <row r="77" spans="1:36" s="169" customFormat="1">
      <c r="D77" s="170">
        <f>D65-D76</f>
        <v>0</v>
      </c>
      <c r="E77" s="170">
        <f t="shared" ref="E77:AJ77" si="4">E65-E76</f>
        <v>0</v>
      </c>
      <c r="F77" s="170">
        <f t="shared" si="4"/>
        <v>0</v>
      </c>
      <c r="G77" s="170">
        <f t="shared" si="4"/>
        <v>0</v>
      </c>
      <c r="H77" s="170">
        <f t="shared" si="4"/>
        <v>0</v>
      </c>
      <c r="I77" s="170">
        <f t="shared" si="4"/>
        <v>0</v>
      </c>
      <c r="J77" s="170">
        <f t="shared" si="4"/>
        <v>0</v>
      </c>
      <c r="K77" s="170">
        <f t="shared" si="4"/>
        <v>0</v>
      </c>
      <c r="L77" s="170">
        <f t="shared" si="4"/>
        <v>0</v>
      </c>
      <c r="M77" s="170">
        <f t="shared" si="4"/>
        <v>0</v>
      </c>
      <c r="N77" s="170">
        <f t="shared" si="4"/>
        <v>0</v>
      </c>
      <c r="O77" s="170">
        <f t="shared" si="4"/>
        <v>0</v>
      </c>
      <c r="P77" s="170">
        <f t="shared" si="4"/>
        <v>0</v>
      </c>
      <c r="Q77" s="170">
        <f t="shared" si="4"/>
        <v>0</v>
      </c>
      <c r="R77" s="170">
        <f t="shared" si="4"/>
        <v>0</v>
      </c>
      <c r="S77" s="170">
        <f t="shared" si="4"/>
        <v>0</v>
      </c>
      <c r="T77" s="170">
        <f t="shared" si="4"/>
        <v>0</v>
      </c>
      <c r="U77" s="170">
        <f t="shared" si="4"/>
        <v>0</v>
      </c>
      <c r="V77" s="170">
        <f t="shared" si="4"/>
        <v>0</v>
      </c>
      <c r="W77" s="170">
        <f t="shared" si="4"/>
        <v>0</v>
      </c>
      <c r="X77" s="170">
        <f t="shared" si="4"/>
        <v>0</v>
      </c>
      <c r="Y77" s="170">
        <f t="shared" si="4"/>
        <v>0</v>
      </c>
      <c r="Z77" s="170">
        <f t="shared" si="4"/>
        <v>0</v>
      </c>
      <c r="AA77" s="170">
        <f t="shared" si="4"/>
        <v>0</v>
      </c>
      <c r="AB77" s="170">
        <f t="shared" si="4"/>
        <v>0</v>
      </c>
      <c r="AC77" s="170">
        <f t="shared" si="4"/>
        <v>0</v>
      </c>
      <c r="AD77" s="170">
        <f t="shared" si="4"/>
        <v>0</v>
      </c>
      <c r="AE77" s="170">
        <f t="shared" si="4"/>
        <v>0</v>
      </c>
      <c r="AF77" s="170">
        <f t="shared" si="4"/>
        <v>0</v>
      </c>
      <c r="AG77" s="170">
        <f t="shared" si="4"/>
        <v>0</v>
      </c>
      <c r="AH77" s="170">
        <f t="shared" si="4"/>
        <v>0</v>
      </c>
      <c r="AI77" s="170">
        <f t="shared" si="4"/>
        <v>0</v>
      </c>
      <c r="AJ77" s="170">
        <f t="shared" si="4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78"/>
  <sheetViews>
    <sheetView zoomScale="85" zoomScaleNormal="85" workbookViewId="0">
      <pane xSplit="3" ySplit="6" topLeftCell="N46" activePane="bottomRight" state="frozen"/>
      <selection activeCell="R40" sqref="R40"/>
      <selection pane="topRight" activeCell="R40" sqref="R40"/>
      <selection pane="bottomLeft" activeCell="R40" sqref="R40"/>
      <selection pane="bottomRight" activeCell="X50" sqref="X50"/>
    </sheetView>
  </sheetViews>
  <sheetFormatPr defaultRowHeight="12.75"/>
  <cols>
    <col min="2" max="2" width="35.25" customWidth="1"/>
    <col min="3" max="3" width="33.25" customWidth="1"/>
    <col min="4" max="36" width="7.75" style="116" customWidth="1"/>
  </cols>
  <sheetData>
    <row r="1" spans="1:36" ht="18">
      <c r="A1" s="1" t="s">
        <v>152</v>
      </c>
      <c r="B1" s="110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ht="15.75">
      <c r="A2" s="112" t="s">
        <v>108</v>
      </c>
      <c r="B2" s="113"/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</row>
    <row r="3" spans="1:36">
      <c r="A3" s="115" t="s">
        <v>43</v>
      </c>
    </row>
    <row r="5" spans="1:36">
      <c r="A5" s="117" t="s">
        <v>44</v>
      </c>
      <c r="B5" s="118" t="s">
        <v>45</v>
      </c>
      <c r="C5" s="119" t="s">
        <v>109</v>
      </c>
      <c r="D5" s="163"/>
      <c r="E5" s="120">
        <v>2010</v>
      </c>
      <c r="F5" s="121"/>
      <c r="G5" s="163"/>
      <c r="H5" s="120">
        <v>2011</v>
      </c>
      <c r="I5" s="121"/>
      <c r="J5" s="163"/>
      <c r="K5" s="120">
        <v>2012</v>
      </c>
      <c r="L5" s="121"/>
      <c r="M5" s="120"/>
      <c r="N5" s="120">
        <v>2013</v>
      </c>
      <c r="O5" s="121"/>
      <c r="P5" s="120"/>
      <c r="Q5" s="120">
        <v>2014</v>
      </c>
      <c r="R5" s="121"/>
      <c r="S5" s="120"/>
      <c r="T5" s="120">
        <v>2015</v>
      </c>
      <c r="U5" s="121"/>
      <c r="V5" s="120"/>
      <c r="W5" s="120">
        <v>2016</v>
      </c>
      <c r="X5" s="121"/>
      <c r="Y5" s="120"/>
      <c r="Z5" s="120">
        <v>2017</v>
      </c>
      <c r="AA5" s="121"/>
      <c r="AB5" s="120"/>
      <c r="AC5" s="120">
        <v>2018</v>
      </c>
      <c r="AD5" s="121"/>
      <c r="AE5" s="120"/>
      <c r="AF5" s="120">
        <v>2019</v>
      </c>
      <c r="AG5" s="121"/>
      <c r="AH5" s="120"/>
      <c r="AI5" s="120">
        <v>2020</v>
      </c>
      <c r="AJ5" s="121"/>
    </row>
    <row r="6" spans="1:36">
      <c r="A6" s="123"/>
      <c r="B6" s="124"/>
      <c r="C6" s="125"/>
      <c r="D6" s="126" t="s">
        <v>46</v>
      </c>
      <c r="E6" s="126" t="s">
        <v>47</v>
      </c>
      <c r="F6" s="127" t="s">
        <v>48</v>
      </c>
      <c r="G6" s="126" t="s">
        <v>46</v>
      </c>
      <c r="H6" s="126" t="s">
        <v>47</v>
      </c>
      <c r="I6" s="127" t="s">
        <v>48</v>
      </c>
      <c r="J6" s="126" t="s">
        <v>46</v>
      </c>
      <c r="K6" s="126" t="s">
        <v>47</v>
      </c>
      <c r="L6" s="127" t="s">
        <v>48</v>
      </c>
      <c r="M6" s="126" t="s">
        <v>46</v>
      </c>
      <c r="N6" s="126" t="s">
        <v>47</v>
      </c>
      <c r="O6" s="127" t="s">
        <v>48</v>
      </c>
      <c r="P6" s="126" t="s">
        <v>46</v>
      </c>
      <c r="Q6" s="126" t="s">
        <v>47</v>
      </c>
      <c r="R6" s="127" t="s">
        <v>48</v>
      </c>
      <c r="S6" s="126" t="s">
        <v>46</v>
      </c>
      <c r="T6" s="126" t="s">
        <v>47</v>
      </c>
      <c r="U6" s="127" t="s">
        <v>48</v>
      </c>
      <c r="V6" s="126" t="s">
        <v>46</v>
      </c>
      <c r="W6" s="126" t="s">
        <v>47</v>
      </c>
      <c r="X6" s="127" t="s">
        <v>48</v>
      </c>
      <c r="Y6" s="126" t="s">
        <v>46</v>
      </c>
      <c r="Z6" s="126" t="s">
        <v>47</v>
      </c>
      <c r="AA6" s="127" t="s">
        <v>48</v>
      </c>
      <c r="AB6" s="126" t="s">
        <v>46</v>
      </c>
      <c r="AC6" s="126" t="s">
        <v>47</v>
      </c>
      <c r="AD6" s="127" t="s">
        <v>48</v>
      </c>
      <c r="AE6" s="126" t="s">
        <v>46</v>
      </c>
      <c r="AF6" s="126" t="s">
        <v>47</v>
      </c>
      <c r="AG6" s="127" t="s">
        <v>48</v>
      </c>
      <c r="AH6" s="126" t="s">
        <v>46</v>
      </c>
      <c r="AI6" s="126" t="s">
        <v>47</v>
      </c>
      <c r="AJ6" s="127" t="s">
        <v>48</v>
      </c>
    </row>
    <row r="7" spans="1:36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164">
        <f>'Provisions Actual'!D7</f>
        <v>-0.37736471539844518</v>
      </c>
      <c r="E7" s="165">
        <v>0</v>
      </c>
      <c r="F7" s="166">
        <v>0</v>
      </c>
      <c r="G7" s="164">
        <f>'Provisions Actual'!E7</f>
        <v>-0.19085579453006546</v>
      </c>
      <c r="H7" s="165">
        <v>0</v>
      </c>
      <c r="I7" s="166">
        <v>0</v>
      </c>
      <c r="J7" s="164">
        <f>'Provisions Actual'!F7</f>
        <v>1.3288917978105801</v>
      </c>
      <c r="K7" s="165">
        <v>0</v>
      </c>
      <c r="L7" s="166">
        <v>0</v>
      </c>
      <c r="M7" s="164">
        <f>'Provisions Actual'!G7</f>
        <v>-0.28324646084479366</v>
      </c>
      <c r="N7" s="165">
        <v>0</v>
      </c>
      <c r="O7" s="166">
        <v>0</v>
      </c>
      <c r="P7" s="164">
        <f>'Provisions Actual'!H7</f>
        <v>6.3765975943466024</v>
      </c>
      <c r="Q7" s="165">
        <v>0</v>
      </c>
      <c r="R7" s="166">
        <v>0</v>
      </c>
      <c r="S7" s="164">
        <v>0</v>
      </c>
      <c r="T7" s="165">
        <v>0</v>
      </c>
      <c r="U7" s="166">
        <v>0</v>
      </c>
      <c r="V7" s="164">
        <v>0</v>
      </c>
      <c r="W7" s="165">
        <v>0</v>
      </c>
      <c r="X7" s="166">
        <v>0</v>
      </c>
      <c r="Y7" s="164">
        <v>0</v>
      </c>
      <c r="Z7" s="165">
        <v>0</v>
      </c>
      <c r="AA7" s="166">
        <v>0</v>
      </c>
      <c r="AB7" s="164">
        <v>0</v>
      </c>
      <c r="AC7" s="165">
        <v>0</v>
      </c>
      <c r="AD7" s="166">
        <v>0</v>
      </c>
      <c r="AE7" s="164">
        <v>0</v>
      </c>
      <c r="AF7" s="165">
        <v>0</v>
      </c>
      <c r="AG7" s="166">
        <v>0</v>
      </c>
      <c r="AH7" s="164">
        <v>0</v>
      </c>
      <c r="AI7" s="165">
        <v>0</v>
      </c>
      <c r="AJ7" s="166">
        <v>0</v>
      </c>
    </row>
    <row r="8" spans="1:36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164">
        <f>'Provisions Actual'!D8</f>
        <v>-0.29175733671928616</v>
      </c>
      <c r="E8" s="165">
        <v>0</v>
      </c>
      <c r="F8" s="166">
        <v>0</v>
      </c>
      <c r="G8" s="164">
        <f>'Provisions Actual'!E8</f>
        <v>0</v>
      </c>
      <c r="H8" s="165">
        <v>0</v>
      </c>
      <c r="I8" s="166">
        <v>0</v>
      </c>
      <c r="J8" s="164">
        <f>'Provisions Actual'!F8</f>
        <v>0</v>
      </c>
      <c r="K8" s="165">
        <v>0</v>
      </c>
      <c r="L8" s="166">
        <v>0</v>
      </c>
      <c r="M8" s="164">
        <f>'Provisions Actual'!G8</f>
        <v>0</v>
      </c>
      <c r="N8" s="165">
        <v>0</v>
      </c>
      <c r="O8" s="166">
        <v>0</v>
      </c>
      <c r="P8" s="164">
        <f>'Provisions Actual'!H8</f>
        <v>0</v>
      </c>
      <c r="Q8" s="165">
        <v>0</v>
      </c>
      <c r="R8" s="166">
        <v>0</v>
      </c>
      <c r="S8" s="164">
        <v>0</v>
      </c>
      <c r="T8" s="165">
        <v>0</v>
      </c>
      <c r="U8" s="166">
        <v>0</v>
      </c>
      <c r="V8" s="164">
        <v>0</v>
      </c>
      <c r="W8" s="165">
        <v>0</v>
      </c>
      <c r="X8" s="166">
        <v>0</v>
      </c>
      <c r="Y8" s="164">
        <v>0</v>
      </c>
      <c r="Z8" s="165">
        <v>0</v>
      </c>
      <c r="AA8" s="166">
        <v>0</v>
      </c>
      <c r="AB8" s="164">
        <v>0</v>
      </c>
      <c r="AC8" s="165">
        <v>0</v>
      </c>
      <c r="AD8" s="166">
        <v>0</v>
      </c>
      <c r="AE8" s="164">
        <v>0</v>
      </c>
      <c r="AF8" s="165">
        <v>0</v>
      </c>
      <c r="AG8" s="166">
        <v>0</v>
      </c>
      <c r="AH8" s="164">
        <v>0</v>
      </c>
      <c r="AI8" s="165">
        <v>0</v>
      </c>
      <c r="AJ8" s="166">
        <v>0</v>
      </c>
    </row>
    <row r="9" spans="1:36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164">
        <f>'Provisions Actual'!D9</f>
        <v>-14.645868149924798</v>
      </c>
      <c r="E9" s="165">
        <v>0</v>
      </c>
      <c r="F9" s="166">
        <v>0</v>
      </c>
      <c r="G9" s="164">
        <f>'Provisions Actual'!E9</f>
        <v>-9.2267764916172307E-2</v>
      </c>
      <c r="H9" s="165">
        <v>0</v>
      </c>
      <c r="I9" s="166">
        <v>0</v>
      </c>
      <c r="J9" s="164">
        <f>'Provisions Actual'!F9</f>
        <v>5.2813004252370108E-2</v>
      </c>
      <c r="K9" s="165">
        <v>0</v>
      </c>
      <c r="L9" s="166">
        <v>0</v>
      </c>
      <c r="M9" s="164">
        <f>'Provisions Actual'!G9</f>
        <v>-0.10525431600224369</v>
      </c>
      <c r="N9" s="165">
        <v>0</v>
      </c>
      <c r="O9" s="166">
        <v>0</v>
      </c>
      <c r="P9" s="164">
        <f>'Provisions Actual'!H9</f>
        <v>0.24197609366258321</v>
      </c>
      <c r="Q9" s="165">
        <v>0</v>
      </c>
      <c r="R9" s="166">
        <v>0</v>
      </c>
      <c r="S9" s="164">
        <v>0</v>
      </c>
      <c r="T9" s="165">
        <v>0</v>
      </c>
      <c r="U9" s="166">
        <v>0</v>
      </c>
      <c r="V9" s="164">
        <v>0</v>
      </c>
      <c r="W9" s="165">
        <v>0</v>
      </c>
      <c r="X9" s="166">
        <v>0</v>
      </c>
      <c r="Y9" s="164">
        <v>0</v>
      </c>
      <c r="Z9" s="165">
        <v>0</v>
      </c>
      <c r="AA9" s="166">
        <v>0</v>
      </c>
      <c r="AB9" s="164">
        <v>0</v>
      </c>
      <c r="AC9" s="165">
        <v>0</v>
      </c>
      <c r="AD9" s="166">
        <v>0</v>
      </c>
      <c r="AE9" s="164">
        <v>0</v>
      </c>
      <c r="AF9" s="165">
        <v>0</v>
      </c>
      <c r="AG9" s="166">
        <v>0</v>
      </c>
      <c r="AH9" s="164">
        <v>0</v>
      </c>
      <c r="AI9" s="165">
        <v>0</v>
      </c>
      <c r="AJ9" s="166">
        <v>0</v>
      </c>
    </row>
    <row r="10" spans="1:36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164">
        <f>'Provisions Actual'!D10</f>
        <v>-12.433785185828819</v>
      </c>
      <c r="E10" s="165">
        <v>0</v>
      </c>
      <c r="F10" s="166">
        <v>0</v>
      </c>
      <c r="G10" s="164">
        <f>'Provisions Actual'!E10</f>
        <v>-2.8214787032546815</v>
      </c>
      <c r="H10" s="165">
        <v>0</v>
      </c>
      <c r="I10" s="166">
        <v>0</v>
      </c>
      <c r="J10" s="164">
        <f>'Provisions Actual'!F10</f>
        <v>6.1402857709495002</v>
      </c>
      <c r="K10" s="165">
        <v>0</v>
      </c>
      <c r="L10" s="166">
        <v>0</v>
      </c>
      <c r="M10" s="164">
        <f>'Provisions Actual'!G10</f>
        <v>-1.6780141222890845</v>
      </c>
      <c r="N10" s="165">
        <v>0</v>
      </c>
      <c r="O10" s="166">
        <v>0</v>
      </c>
      <c r="P10" s="164">
        <f>'Provisions Actual'!H10</f>
        <v>30.560259185561396</v>
      </c>
      <c r="Q10" s="165">
        <v>0</v>
      </c>
      <c r="R10" s="166">
        <v>0</v>
      </c>
      <c r="S10" s="164">
        <v>0</v>
      </c>
      <c r="T10" s="165">
        <v>0</v>
      </c>
      <c r="U10" s="166">
        <v>0</v>
      </c>
      <c r="V10" s="164">
        <v>0</v>
      </c>
      <c r="W10" s="165">
        <v>0</v>
      </c>
      <c r="X10" s="166">
        <v>0</v>
      </c>
      <c r="Y10" s="164">
        <v>0</v>
      </c>
      <c r="Z10" s="165">
        <v>0</v>
      </c>
      <c r="AA10" s="166">
        <v>0</v>
      </c>
      <c r="AB10" s="164">
        <v>0</v>
      </c>
      <c r="AC10" s="165">
        <v>0</v>
      </c>
      <c r="AD10" s="166">
        <v>0</v>
      </c>
      <c r="AE10" s="164">
        <v>0</v>
      </c>
      <c r="AF10" s="165">
        <v>0</v>
      </c>
      <c r="AG10" s="166">
        <v>0</v>
      </c>
      <c r="AH10" s="164">
        <v>0</v>
      </c>
      <c r="AI10" s="165">
        <v>0</v>
      </c>
      <c r="AJ10" s="166">
        <v>0</v>
      </c>
    </row>
    <row r="11" spans="1:36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164">
        <f>'Provisions Actual'!D11</f>
        <v>-9.4286762754216333</v>
      </c>
      <c r="E11" s="165">
        <v>0</v>
      </c>
      <c r="F11" s="166">
        <v>0</v>
      </c>
      <c r="G11" s="164">
        <f>'Provisions Actual'!E11</f>
        <v>-1.9343557221193706</v>
      </c>
      <c r="H11" s="165">
        <v>0</v>
      </c>
      <c r="I11" s="166">
        <v>0</v>
      </c>
      <c r="J11" s="164">
        <f>'Provisions Actual'!F11</f>
        <v>5.5255543452766416</v>
      </c>
      <c r="K11" s="165">
        <v>0</v>
      </c>
      <c r="L11" s="166">
        <v>0</v>
      </c>
      <c r="M11" s="164">
        <f>'Provisions Actual'!G11</f>
        <v>-1.9778972526148564</v>
      </c>
      <c r="N11" s="165">
        <v>0</v>
      </c>
      <c r="O11" s="166">
        <v>0</v>
      </c>
      <c r="P11" s="164">
        <f>'Provisions Actual'!H11</f>
        <v>40.197381829604176</v>
      </c>
      <c r="Q11" s="165">
        <v>0</v>
      </c>
      <c r="R11" s="166">
        <v>0</v>
      </c>
      <c r="S11" s="164">
        <v>0</v>
      </c>
      <c r="T11" s="165">
        <v>0</v>
      </c>
      <c r="U11" s="166">
        <v>0</v>
      </c>
      <c r="V11" s="164">
        <v>0</v>
      </c>
      <c r="W11" s="165">
        <v>0</v>
      </c>
      <c r="X11" s="166">
        <v>0</v>
      </c>
      <c r="Y11" s="164">
        <v>0</v>
      </c>
      <c r="Z11" s="165">
        <v>0</v>
      </c>
      <c r="AA11" s="166">
        <v>0</v>
      </c>
      <c r="AB11" s="164">
        <v>0</v>
      </c>
      <c r="AC11" s="165">
        <v>0</v>
      </c>
      <c r="AD11" s="166">
        <v>0</v>
      </c>
      <c r="AE11" s="164">
        <v>0</v>
      </c>
      <c r="AF11" s="165">
        <v>0</v>
      </c>
      <c r="AG11" s="166">
        <v>0</v>
      </c>
      <c r="AH11" s="164">
        <v>0</v>
      </c>
      <c r="AI11" s="165">
        <v>0</v>
      </c>
      <c r="AJ11" s="166">
        <v>0</v>
      </c>
    </row>
    <row r="12" spans="1:36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164">
        <f>'Provisions Actual'!D12</f>
        <v>-6.7039352579033928E-2</v>
      </c>
      <c r="E12" s="165">
        <v>0</v>
      </c>
      <c r="F12" s="166">
        <v>0</v>
      </c>
      <c r="G12" s="164">
        <f>'Provisions Actual'!E12</f>
        <v>-0.27213030434130653</v>
      </c>
      <c r="H12" s="165">
        <v>0</v>
      </c>
      <c r="I12" s="166">
        <v>0</v>
      </c>
      <c r="J12" s="164">
        <f>'Provisions Actual'!F12</f>
        <v>0.78775563141846594</v>
      </c>
      <c r="K12" s="165">
        <v>0</v>
      </c>
      <c r="L12" s="166">
        <v>0</v>
      </c>
      <c r="M12" s="164">
        <f>'Provisions Actual'!G12</f>
        <v>-0.11815431809733928</v>
      </c>
      <c r="N12" s="165">
        <v>0</v>
      </c>
      <c r="O12" s="166">
        <v>0</v>
      </c>
      <c r="P12" s="164">
        <f>'Provisions Actual'!H12</f>
        <v>3.6863770125654112</v>
      </c>
      <c r="Q12" s="165">
        <v>0</v>
      </c>
      <c r="R12" s="166">
        <v>0</v>
      </c>
      <c r="S12" s="164">
        <v>0</v>
      </c>
      <c r="T12" s="165">
        <v>0</v>
      </c>
      <c r="U12" s="166">
        <v>0</v>
      </c>
      <c r="V12" s="164">
        <v>0</v>
      </c>
      <c r="W12" s="165">
        <v>0</v>
      </c>
      <c r="X12" s="166">
        <v>0</v>
      </c>
      <c r="Y12" s="164">
        <v>0</v>
      </c>
      <c r="Z12" s="165">
        <v>0</v>
      </c>
      <c r="AA12" s="166">
        <v>0</v>
      </c>
      <c r="AB12" s="164">
        <v>0</v>
      </c>
      <c r="AC12" s="165">
        <v>0</v>
      </c>
      <c r="AD12" s="166">
        <v>0</v>
      </c>
      <c r="AE12" s="164">
        <v>0</v>
      </c>
      <c r="AF12" s="165">
        <v>0</v>
      </c>
      <c r="AG12" s="166">
        <v>0</v>
      </c>
      <c r="AH12" s="164">
        <v>0</v>
      </c>
      <c r="AI12" s="165">
        <v>0</v>
      </c>
      <c r="AJ12" s="166">
        <v>0</v>
      </c>
    </row>
    <row r="13" spans="1:36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164">
        <f>'Provisions Actual'!D13</f>
        <v>-55.958872209285957</v>
      </c>
      <c r="E13" s="165">
        <v>0</v>
      </c>
      <c r="F13" s="166">
        <v>0</v>
      </c>
      <c r="G13" s="164">
        <f>'Provisions Actual'!E13</f>
        <v>-1.0157135480031734</v>
      </c>
      <c r="H13" s="165">
        <v>0</v>
      </c>
      <c r="I13" s="166">
        <v>0</v>
      </c>
      <c r="J13" s="164">
        <f>'Provisions Actual'!F13</f>
        <v>1.9724397428793978</v>
      </c>
      <c r="K13" s="165">
        <v>0</v>
      </c>
      <c r="L13" s="166">
        <v>0</v>
      </c>
      <c r="M13" s="164">
        <f>'Provisions Actual'!G13</f>
        <v>-4.0775259391389852E-2</v>
      </c>
      <c r="N13" s="165">
        <v>0</v>
      </c>
      <c r="O13" s="166">
        <v>0</v>
      </c>
      <c r="P13" s="164">
        <f>'Provisions Actual'!H13</f>
        <v>-0.58223857670631984</v>
      </c>
      <c r="Q13" s="165">
        <v>0</v>
      </c>
      <c r="R13" s="166">
        <v>0</v>
      </c>
      <c r="S13" s="164">
        <v>0</v>
      </c>
      <c r="T13" s="165">
        <v>0</v>
      </c>
      <c r="U13" s="166">
        <v>0</v>
      </c>
      <c r="V13" s="164">
        <v>0</v>
      </c>
      <c r="W13" s="165">
        <v>0</v>
      </c>
      <c r="X13" s="166">
        <v>0</v>
      </c>
      <c r="Y13" s="164">
        <v>0</v>
      </c>
      <c r="Z13" s="165">
        <v>0</v>
      </c>
      <c r="AA13" s="166">
        <v>0</v>
      </c>
      <c r="AB13" s="164">
        <v>0</v>
      </c>
      <c r="AC13" s="165">
        <v>0</v>
      </c>
      <c r="AD13" s="166">
        <v>0</v>
      </c>
      <c r="AE13" s="164">
        <v>0</v>
      </c>
      <c r="AF13" s="165">
        <v>0</v>
      </c>
      <c r="AG13" s="166">
        <v>0</v>
      </c>
      <c r="AH13" s="164">
        <v>0</v>
      </c>
      <c r="AI13" s="165">
        <v>0</v>
      </c>
      <c r="AJ13" s="166">
        <v>0</v>
      </c>
    </row>
    <row r="14" spans="1:36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164">
        <f>'Provisions Actual'!D14</f>
        <v>-3.090654937799441</v>
      </c>
      <c r="E14" s="165">
        <v>0</v>
      </c>
      <c r="F14" s="166">
        <v>0</v>
      </c>
      <c r="G14" s="164">
        <f>'Provisions Actual'!E14</f>
        <v>-0.31103240011814393</v>
      </c>
      <c r="H14" s="165">
        <v>0</v>
      </c>
      <c r="I14" s="166">
        <v>0</v>
      </c>
      <c r="J14" s="164">
        <f>'Provisions Actual'!F14</f>
        <v>0.67304260849828113</v>
      </c>
      <c r="K14" s="165">
        <v>0</v>
      </c>
      <c r="L14" s="166">
        <v>0</v>
      </c>
      <c r="M14" s="164">
        <f>'Provisions Actual'!G14</f>
        <v>-0.20810320634722401</v>
      </c>
      <c r="N14" s="165">
        <v>0</v>
      </c>
      <c r="O14" s="166">
        <v>0</v>
      </c>
      <c r="P14" s="164">
        <f>'Provisions Actual'!H14</f>
        <v>4.1249480842692829</v>
      </c>
      <c r="Q14" s="165">
        <v>0</v>
      </c>
      <c r="R14" s="166">
        <v>0</v>
      </c>
      <c r="S14" s="164">
        <v>0</v>
      </c>
      <c r="T14" s="165">
        <v>0</v>
      </c>
      <c r="U14" s="166">
        <v>0</v>
      </c>
      <c r="V14" s="164">
        <v>0</v>
      </c>
      <c r="W14" s="165">
        <v>0</v>
      </c>
      <c r="X14" s="166">
        <v>0</v>
      </c>
      <c r="Y14" s="164">
        <v>0</v>
      </c>
      <c r="Z14" s="165">
        <v>0</v>
      </c>
      <c r="AA14" s="166">
        <v>0</v>
      </c>
      <c r="AB14" s="164">
        <v>0</v>
      </c>
      <c r="AC14" s="165">
        <v>0</v>
      </c>
      <c r="AD14" s="166">
        <v>0</v>
      </c>
      <c r="AE14" s="164">
        <v>0</v>
      </c>
      <c r="AF14" s="165">
        <v>0</v>
      </c>
      <c r="AG14" s="166">
        <v>0</v>
      </c>
      <c r="AH14" s="164">
        <v>0</v>
      </c>
      <c r="AI14" s="165">
        <v>0</v>
      </c>
      <c r="AJ14" s="166">
        <v>0</v>
      </c>
    </row>
    <row r="15" spans="1:36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164">
        <f>'Provisions Actual'!D15</f>
        <v>0</v>
      </c>
      <c r="E15" s="165">
        <v>0</v>
      </c>
      <c r="F15" s="166">
        <v>0</v>
      </c>
      <c r="G15" s="164">
        <f>'Provisions Actual'!E15</f>
        <v>0</v>
      </c>
      <c r="H15" s="165">
        <v>0</v>
      </c>
      <c r="I15" s="166">
        <v>0</v>
      </c>
      <c r="J15" s="164">
        <f>'Provisions Actual'!F15</f>
        <v>0</v>
      </c>
      <c r="K15" s="165">
        <v>0</v>
      </c>
      <c r="L15" s="166">
        <v>0</v>
      </c>
      <c r="M15" s="164">
        <f>'Provisions Actual'!G15</f>
        <v>0</v>
      </c>
      <c r="N15" s="165">
        <v>0</v>
      </c>
      <c r="O15" s="166">
        <v>0</v>
      </c>
      <c r="P15" s="164">
        <f>'Provisions Actual'!H15</f>
        <v>0</v>
      </c>
      <c r="Q15" s="165">
        <v>0</v>
      </c>
      <c r="R15" s="166">
        <v>0</v>
      </c>
      <c r="S15" s="164">
        <v>0</v>
      </c>
      <c r="T15" s="165">
        <v>0</v>
      </c>
      <c r="U15" s="166">
        <v>0</v>
      </c>
      <c r="V15" s="164">
        <v>0</v>
      </c>
      <c r="W15" s="165">
        <v>0</v>
      </c>
      <c r="X15" s="166">
        <v>0</v>
      </c>
      <c r="Y15" s="164">
        <v>0</v>
      </c>
      <c r="Z15" s="165">
        <v>0</v>
      </c>
      <c r="AA15" s="166">
        <v>0</v>
      </c>
      <c r="AB15" s="164">
        <v>0</v>
      </c>
      <c r="AC15" s="165">
        <v>0</v>
      </c>
      <c r="AD15" s="166">
        <v>0</v>
      </c>
      <c r="AE15" s="164">
        <v>0</v>
      </c>
      <c r="AF15" s="165">
        <v>0</v>
      </c>
      <c r="AG15" s="166">
        <v>0</v>
      </c>
      <c r="AH15" s="164">
        <v>0</v>
      </c>
      <c r="AI15" s="165">
        <v>0</v>
      </c>
      <c r="AJ15" s="166">
        <v>0</v>
      </c>
    </row>
    <row r="16" spans="1:36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164">
        <f>'Provisions Actual'!D16</f>
        <v>-71.193529404098371</v>
      </c>
      <c r="E16" s="165">
        <v>0</v>
      </c>
      <c r="F16" s="166">
        <v>0</v>
      </c>
      <c r="G16" s="164">
        <f>'Provisions Actual'!E16</f>
        <v>-9.1691838675802142</v>
      </c>
      <c r="H16" s="165">
        <v>0</v>
      </c>
      <c r="I16" s="166">
        <v>0</v>
      </c>
      <c r="J16" s="164">
        <f>'Provisions Actual'!F16</f>
        <v>28.984702445394205</v>
      </c>
      <c r="K16" s="165">
        <v>0</v>
      </c>
      <c r="L16" s="166">
        <v>0</v>
      </c>
      <c r="M16" s="164">
        <f>'Provisions Actual'!G16</f>
        <v>-5.1879754237283926</v>
      </c>
      <c r="N16" s="165">
        <v>0</v>
      </c>
      <c r="O16" s="166">
        <v>0</v>
      </c>
      <c r="P16" s="164">
        <f>'Provisions Actual'!H16</f>
        <v>106.93526744139743</v>
      </c>
      <c r="Q16" s="165">
        <v>0</v>
      </c>
      <c r="R16" s="166">
        <v>0</v>
      </c>
      <c r="S16" s="164">
        <v>0</v>
      </c>
      <c r="T16" s="165">
        <v>0</v>
      </c>
      <c r="U16" s="166">
        <v>0</v>
      </c>
      <c r="V16" s="164">
        <v>0</v>
      </c>
      <c r="W16" s="165">
        <v>0</v>
      </c>
      <c r="X16" s="166">
        <v>0</v>
      </c>
      <c r="Y16" s="164">
        <v>0</v>
      </c>
      <c r="Z16" s="165">
        <v>0</v>
      </c>
      <c r="AA16" s="166">
        <v>0</v>
      </c>
      <c r="AB16" s="164">
        <v>0</v>
      </c>
      <c r="AC16" s="165">
        <v>0</v>
      </c>
      <c r="AD16" s="166">
        <v>0</v>
      </c>
      <c r="AE16" s="164">
        <v>0</v>
      </c>
      <c r="AF16" s="165">
        <v>0</v>
      </c>
      <c r="AG16" s="166">
        <v>0</v>
      </c>
      <c r="AH16" s="164">
        <v>0</v>
      </c>
      <c r="AI16" s="165">
        <v>0</v>
      </c>
      <c r="AJ16" s="166">
        <v>0</v>
      </c>
    </row>
    <row r="17" spans="1:36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164">
        <f>'Provisions Actual'!D17</f>
        <v>-1.9167342342705105</v>
      </c>
      <c r="E17" s="165">
        <v>0</v>
      </c>
      <c r="F17" s="166">
        <v>0</v>
      </c>
      <c r="G17" s="164">
        <f>'Provisions Actual'!E17</f>
        <v>-8.4696283133223207E-2</v>
      </c>
      <c r="H17" s="165">
        <v>0</v>
      </c>
      <c r="I17" s="166">
        <v>0</v>
      </c>
      <c r="J17" s="164">
        <f>'Provisions Actual'!F17</f>
        <v>0.23956797376974162</v>
      </c>
      <c r="K17" s="165">
        <v>0</v>
      </c>
      <c r="L17" s="166">
        <v>0</v>
      </c>
      <c r="M17" s="164">
        <f>'Provisions Actual'!G17</f>
        <v>-4.9357113701334894E-2</v>
      </c>
      <c r="N17" s="165">
        <v>0</v>
      </c>
      <c r="O17" s="166">
        <v>0</v>
      </c>
      <c r="P17" s="164">
        <f>'Provisions Actual'!H17</f>
        <v>1.083840268845407</v>
      </c>
      <c r="Q17" s="165">
        <v>0</v>
      </c>
      <c r="R17" s="166">
        <v>0</v>
      </c>
      <c r="S17" s="164">
        <v>0</v>
      </c>
      <c r="T17" s="165">
        <v>0</v>
      </c>
      <c r="U17" s="166">
        <v>0</v>
      </c>
      <c r="V17" s="164">
        <v>0</v>
      </c>
      <c r="W17" s="165">
        <v>0</v>
      </c>
      <c r="X17" s="166">
        <v>0</v>
      </c>
      <c r="Y17" s="164">
        <v>0</v>
      </c>
      <c r="Z17" s="165">
        <v>0</v>
      </c>
      <c r="AA17" s="166">
        <v>0</v>
      </c>
      <c r="AB17" s="164">
        <v>0</v>
      </c>
      <c r="AC17" s="165">
        <v>0</v>
      </c>
      <c r="AD17" s="166">
        <v>0</v>
      </c>
      <c r="AE17" s="164">
        <v>0</v>
      </c>
      <c r="AF17" s="165">
        <v>0</v>
      </c>
      <c r="AG17" s="166">
        <v>0</v>
      </c>
      <c r="AH17" s="164">
        <v>0</v>
      </c>
      <c r="AI17" s="165">
        <v>0</v>
      </c>
      <c r="AJ17" s="166">
        <v>0</v>
      </c>
    </row>
    <row r="18" spans="1:36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164">
        <f>'Provisions Actual'!D18</f>
        <v>-8.6376231167443436</v>
      </c>
      <c r="E18" s="165">
        <v>0</v>
      </c>
      <c r="F18" s="166">
        <v>0</v>
      </c>
      <c r="G18" s="164">
        <f>'Provisions Actual'!E18</f>
        <v>-0.52544362924551724</v>
      </c>
      <c r="H18" s="165">
        <v>0</v>
      </c>
      <c r="I18" s="166">
        <v>0</v>
      </c>
      <c r="J18" s="164">
        <f>'Provisions Actual'!F18</f>
        <v>1.3242134423224921</v>
      </c>
      <c r="K18" s="165">
        <v>0</v>
      </c>
      <c r="L18" s="166">
        <v>0</v>
      </c>
      <c r="M18" s="164">
        <f>'Provisions Actual'!G18</f>
        <v>-0.33245555910615043</v>
      </c>
      <c r="N18" s="165">
        <v>0</v>
      </c>
      <c r="O18" s="166">
        <v>0</v>
      </c>
      <c r="P18" s="164">
        <f>'Provisions Actual'!H18</f>
        <v>7.6453774212320793</v>
      </c>
      <c r="Q18" s="165">
        <v>0</v>
      </c>
      <c r="R18" s="166">
        <v>0</v>
      </c>
      <c r="S18" s="164">
        <v>0</v>
      </c>
      <c r="T18" s="165">
        <v>0</v>
      </c>
      <c r="U18" s="166">
        <v>0</v>
      </c>
      <c r="V18" s="164">
        <v>0</v>
      </c>
      <c r="W18" s="165">
        <v>0</v>
      </c>
      <c r="X18" s="166">
        <v>0</v>
      </c>
      <c r="Y18" s="164">
        <v>0</v>
      </c>
      <c r="Z18" s="165">
        <v>0</v>
      </c>
      <c r="AA18" s="166">
        <v>0</v>
      </c>
      <c r="AB18" s="164">
        <v>0</v>
      </c>
      <c r="AC18" s="165">
        <v>0</v>
      </c>
      <c r="AD18" s="166">
        <v>0</v>
      </c>
      <c r="AE18" s="164">
        <v>0</v>
      </c>
      <c r="AF18" s="165">
        <v>0</v>
      </c>
      <c r="AG18" s="166">
        <v>0</v>
      </c>
      <c r="AH18" s="164">
        <v>0</v>
      </c>
      <c r="AI18" s="165">
        <v>0</v>
      </c>
      <c r="AJ18" s="166">
        <v>0</v>
      </c>
    </row>
    <row r="19" spans="1:36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164">
        <f>'Provisions Actual'!D19</f>
        <v>-44.771920644203831</v>
      </c>
      <c r="E19" s="165">
        <v>0</v>
      </c>
      <c r="F19" s="166">
        <v>0</v>
      </c>
      <c r="G19" s="164">
        <f>'Provisions Actual'!E19</f>
        <v>-4.5655789999637566</v>
      </c>
      <c r="H19" s="165">
        <v>0</v>
      </c>
      <c r="I19" s="166">
        <v>0</v>
      </c>
      <c r="J19" s="164">
        <f>'Provisions Actual'!F19</f>
        <v>14.847524691102967</v>
      </c>
      <c r="K19" s="165">
        <v>0</v>
      </c>
      <c r="L19" s="166">
        <v>0</v>
      </c>
      <c r="M19" s="164">
        <f>'Provisions Actual'!G19</f>
        <v>-3.3083669596201952</v>
      </c>
      <c r="N19" s="165">
        <v>0</v>
      </c>
      <c r="O19" s="166">
        <v>0</v>
      </c>
      <c r="P19" s="164">
        <f>'Provisions Actual'!H19</f>
        <v>40.048404983736084</v>
      </c>
      <c r="Q19" s="165">
        <v>0</v>
      </c>
      <c r="R19" s="166">
        <v>0</v>
      </c>
      <c r="S19" s="164">
        <v>0</v>
      </c>
      <c r="T19" s="165">
        <v>0</v>
      </c>
      <c r="U19" s="166">
        <v>0</v>
      </c>
      <c r="V19" s="164">
        <v>0</v>
      </c>
      <c r="W19" s="165">
        <v>0</v>
      </c>
      <c r="X19" s="166">
        <v>0</v>
      </c>
      <c r="Y19" s="164">
        <v>0</v>
      </c>
      <c r="Z19" s="165">
        <v>0</v>
      </c>
      <c r="AA19" s="166">
        <v>0</v>
      </c>
      <c r="AB19" s="164">
        <v>0</v>
      </c>
      <c r="AC19" s="165">
        <v>0</v>
      </c>
      <c r="AD19" s="166">
        <v>0</v>
      </c>
      <c r="AE19" s="164">
        <v>0</v>
      </c>
      <c r="AF19" s="165">
        <v>0</v>
      </c>
      <c r="AG19" s="166">
        <v>0</v>
      </c>
      <c r="AH19" s="164">
        <v>0</v>
      </c>
      <c r="AI19" s="165">
        <v>0</v>
      </c>
      <c r="AJ19" s="166">
        <v>0</v>
      </c>
    </row>
    <row r="20" spans="1:36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164">
        <f>'Provisions Actual'!D20</f>
        <v>-1.7734191169537912</v>
      </c>
      <c r="E20" s="165">
        <v>0</v>
      </c>
      <c r="F20" s="166">
        <v>0</v>
      </c>
      <c r="G20" s="164">
        <f>'Provisions Actual'!E20</f>
        <v>-0.47057425020101923</v>
      </c>
      <c r="H20" s="165">
        <v>0</v>
      </c>
      <c r="I20" s="166">
        <v>0</v>
      </c>
      <c r="J20" s="164">
        <f>'Provisions Actual'!F20</f>
        <v>0.2834676470354433</v>
      </c>
      <c r="K20" s="165">
        <v>0</v>
      </c>
      <c r="L20" s="166">
        <v>0</v>
      </c>
      <c r="M20" s="164">
        <f>'Provisions Actual'!G20</f>
        <v>-4.9130627828539858E-2</v>
      </c>
      <c r="N20" s="165">
        <v>0</v>
      </c>
      <c r="O20" s="166">
        <v>0</v>
      </c>
      <c r="P20" s="164">
        <f>'Provisions Actual'!H20</f>
        <v>0.62700458065133646</v>
      </c>
      <c r="Q20" s="165">
        <v>0</v>
      </c>
      <c r="R20" s="166">
        <v>0</v>
      </c>
      <c r="S20" s="164">
        <v>0</v>
      </c>
      <c r="T20" s="165">
        <v>0</v>
      </c>
      <c r="U20" s="166">
        <v>0</v>
      </c>
      <c r="V20" s="164">
        <v>0</v>
      </c>
      <c r="W20" s="165">
        <v>0</v>
      </c>
      <c r="X20" s="166">
        <v>0</v>
      </c>
      <c r="Y20" s="164">
        <v>0</v>
      </c>
      <c r="Z20" s="165">
        <v>0</v>
      </c>
      <c r="AA20" s="166">
        <v>0</v>
      </c>
      <c r="AB20" s="164">
        <v>0</v>
      </c>
      <c r="AC20" s="165">
        <v>0</v>
      </c>
      <c r="AD20" s="166">
        <v>0</v>
      </c>
      <c r="AE20" s="164">
        <v>0</v>
      </c>
      <c r="AF20" s="165">
        <v>0</v>
      </c>
      <c r="AG20" s="166">
        <v>0</v>
      </c>
      <c r="AH20" s="164">
        <v>0</v>
      </c>
      <c r="AI20" s="165">
        <v>0</v>
      </c>
      <c r="AJ20" s="166">
        <v>0</v>
      </c>
    </row>
    <row r="21" spans="1:36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164">
        <f>'Provisions Actual'!D21</f>
        <v>-6.4546311287073008</v>
      </c>
      <c r="E21" s="165">
        <v>0</v>
      </c>
      <c r="F21" s="166">
        <v>0</v>
      </c>
      <c r="G21" s="164">
        <f>'Provisions Actual'!E21</f>
        <v>-3.308076900289401</v>
      </c>
      <c r="H21" s="165">
        <v>0</v>
      </c>
      <c r="I21" s="166">
        <v>0</v>
      </c>
      <c r="J21" s="164">
        <f>'Provisions Actual'!F21</f>
        <v>5.8024343686956144</v>
      </c>
      <c r="K21" s="165">
        <v>0</v>
      </c>
      <c r="L21" s="166">
        <v>0</v>
      </c>
      <c r="M21" s="164">
        <f>'Provisions Actual'!G21</f>
        <v>-1.1099542790424293</v>
      </c>
      <c r="N21" s="165">
        <v>0</v>
      </c>
      <c r="O21" s="166">
        <v>0</v>
      </c>
      <c r="P21" s="164">
        <f>'Provisions Actual'!H21</f>
        <v>19.90669735619479</v>
      </c>
      <c r="Q21" s="165">
        <v>0</v>
      </c>
      <c r="R21" s="166">
        <v>0</v>
      </c>
      <c r="S21" s="164">
        <v>0</v>
      </c>
      <c r="T21" s="165">
        <v>0</v>
      </c>
      <c r="U21" s="166">
        <v>0</v>
      </c>
      <c r="V21" s="164">
        <v>0</v>
      </c>
      <c r="W21" s="165">
        <v>0</v>
      </c>
      <c r="X21" s="166">
        <v>0</v>
      </c>
      <c r="Y21" s="164">
        <v>0</v>
      </c>
      <c r="Z21" s="165">
        <v>0</v>
      </c>
      <c r="AA21" s="166">
        <v>0</v>
      </c>
      <c r="AB21" s="164">
        <v>0</v>
      </c>
      <c r="AC21" s="165">
        <v>0</v>
      </c>
      <c r="AD21" s="166">
        <v>0</v>
      </c>
      <c r="AE21" s="164">
        <v>0</v>
      </c>
      <c r="AF21" s="165">
        <v>0</v>
      </c>
      <c r="AG21" s="166">
        <v>0</v>
      </c>
      <c r="AH21" s="164">
        <v>0</v>
      </c>
      <c r="AI21" s="165">
        <v>0</v>
      </c>
      <c r="AJ21" s="166">
        <v>0</v>
      </c>
    </row>
    <row r="22" spans="1:36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164">
        <f>'Provisions Actual'!D22</f>
        <v>0</v>
      </c>
      <c r="E22" s="165">
        <v>0</v>
      </c>
      <c r="F22" s="166">
        <v>0</v>
      </c>
      <c r="G22" s="164">
        <f>'Provisions Actual'!E22</f>
        <v>0</v>
      </c>
      <c r="H22" s="165">
        <v>0</v>
      </c>
      <c r="I22" s="166">
        <v>0</v>
      </c>
      <c r="J22" s="164">
        <f>'Provisions Actual'!F22</f>
        <v>0</v>
      </c>
      <c r="K22" s="165">
        <v>0</v>
      </c>
      <c r="L22" s="166">
        <v>0</v>
      </c>
      <c r="M22" s="164">
        <f>'Provisions Actual'!G22</f>
        <v>0</v>
      </c>
      <c r="N22" s="165">
        <v>0</v>
      </c>
      <c r="O22" s="166">
        <v>0</v>
      </c>
      <c r="P22" s="164">
        <f>'Provisions Actual'!H22</f>
        <v>0</v>
      </c>
      <c r="Q22" s="165">
        <v>0</v>
      </c>
      <c r="R22" s="166">
        <v>0</v>
      </c>
      <c r="S22" s="164">
        <v>0</v>
      </c>
      <c r="T22" s="165">
        <v>0</v>
      </c>
      <c r="U22" s="166">
        <v>0</v>
      </c>
      <c r="V22" s="164">
        <v>0</v>
      </c>
      <c r="W22" s="165">
        <v>0</v>
      </c>
      <c r="X22" s="166">
        <v>0</v>
      </c>
      <c r="Y22" s="164">
        <v>0</v>
      </c>
      <c r="Z22" s="165">
        <v>0</v>
      </c>
      <c r="AA22" s="166">
        <v>0</v>
      </c>
      <c r="AB22" s="164">
        <v>0</v>
      </c>
      <c r="AC22" s="165">
        <v>0</v>
      </c>
      <c r="AD22" s="166">
        <v>0</v>
      </c>
      <c r="AE22" s="164">
        <v>0</v>
      </c>
      <c r="AF22" s="165">
        <v>0</v>
      </c>
      <c r="AG22" s="166">
        <v>0</v>
      </c>
      <c r="AH22" s="164">
        <v>0</v>
      </c>
      <c r="AI22" s="165">
        <v>0</v>
      </c>
      <c r="AJ22" s="166">
        <v>0</v>
      </c>
    </row>
    <row r="23" spans="1:36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164">
        <f>'Provisions Actual'!D23</f>
        <v>-14.456934852994113</v>
      </c>
      <c r="E23" s="165">
        <v>0</v>
      </c>
      <c r="F23" s="166">
        <v>0</v>
      </c>
      <c r="G23" s="164">
        <f>'Provisions Actual'!E23</f>
        <v>-0.76559725701740822</v>
      </c>
      <c r="H23" s="165">
        <v>0</v>
      </c>
      <c r="I23" s="166">
        <v>0</v>
      </c>
      <c r="J23" s="164">
        <f>'Provisions Actual'!F23</f>
        <v>0.69483874342888652</v>
      </c>
      <c r="K23" s="165">
        <v>0</v>
      </c>
      <c r="L23" s="166">
        <v>0</v>
      </c>
      <c r="M23" s="164">
        <f>'Provisions Actual'!G23</f>
        <v>-0.30054571821429116</v>
      </c>
      <c r="N23" s="165">
        <v>0</v>
      </c>
      <c r="O23" s="166">
        <v>0</v>
      </c>
      <c r="P23" s="164">
        <f>'Provisions Actual'!H23</f>
        <v>7.2980168076930623</v>
      </c>
      <c r="Q23" s="165">
        <v>0</v>
      </c>
      <c r="R23" s="166">
        <v>0</v>
      </c>
      <c r="S23" s="164">
        <v>0</v>
      </c>
      <c r="T23" s="165">
        <v>0</v>
      </c>
      <c r="U23" s="166">
        <v>0</v>
      </c>
      <c r="V23" s="164">
        <v>0</v>
      </c>
      <c r="W23" s="165">
        <v>0</v>
      </c>
      <c r="X23" s="166">
        <v>0</v>
      </c>
      <c r="Y23" s="164">
        <v>0</v>
      </c>
      <c r="Z23" s="165">
        <v>0</v>
      </c>
      <c r="AA23" s="166">
        <v>0</v>
      </c>
      <c r="AB23" s="164">
        <v>0</v>
      </c>
      <c r="AC23" s="165">
        <v>0</v>
      </c>
      <c r="AD23" s="166">
        <v>0</v>
      </c>
      <c r="AE23" s="164">
        <v>0</v>
      </c>
      <c r="AF23" s="165">
        <v>0</v>
      </c>
      <c r="AG23" s="166">
        <v>0</v>
      </c>
      <c r="AH23" s="164">
        <v>0</v>
      </c>
      <c r="AI23" s="165">
        <v>0</v>
      </c>
      <c r="AJ23" s="166">
        <v>0</v>
      </c>
    </row>
    <row r="24" spans="1:36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164">
        <f>'Provisions Actual'!D24</f>
        <v>-9.2765981866705189</v>
      </c>
      <c r="E24" s="165">
        <v>0</v>
      </c>
      <c r="F24" s="166">
        <v>0</v>
      </c>
      <c r="G24" s="164">
        <f>'Provisions Actual'!E24</f>
        <v>-1.4673644090332907</v>
      </c>
      <c r="H24" s="165">
        <v>0</v>
      </c>
      <c r="I24" s="166">
        <v>0</v>
      </c>
      <c r="J24" s="164">
        <f>'Provisions Actual'!F24</f>
        <v>3.7985275866793446</v>
      </c>
      <c r="K24" s="165">
        <v>0</v>
      </c>
      <c r="L24" s="166">
        <v>0</v>
      </c>
      <c r="M24" s="164">
        <f>'Provisions Actual'!G24</f>
        <v>-1.5642972484357078</v>
      </c>
      <c r="N24" s="165">
        <v>0</v>
      </c>
      <c r="O24" s="166">
        <v>0</v>
      </c>
      <c r="P24" s="164">
        <f>'Provisions Actual'!H24</f>
        <v>37.062240123319242</v>
      </c>
      <c r="Q24" s="165">
        <v>0</v>
      </c>
      <c r="R24" s="166">
        <v>0</v>
      </c>
      <c r="S24" s="164">
        <v>0</v>
      </c>
      <c r="T24" s="165">
        <v>0</v>
      </c>
      <c r="U24" s="166">
        <v>0</v>
      </c>
      <c r="V24" s="164">
        <v>0</v>
      </c>
      <c r="W24" s="165">
        <v>0</v>
      </c>
      <c r="X24" s="166">
        <v>0</v>
      </c>
      <c r="Y24" s="164">
        <v>0</v>
      </c>
      <c r="Z24" s="165">
        <v>0</v>
      </c>
      <c r="AA24" s="166">
        <v>0</v>
      </c>
      <c r="AB24" s="164">
        <v>0</v>
      </c>
      <c r="AC24" s="165">
        <v>0</v>
      </c>
      <c r="AD24" s="166">
        <v>0</v>
      </c>
      <c r="AE24" s="164">
        <v>0</v>
      </c>
      <c r="AF24" s="165">
        <v>0</v>
      </c>
      <c r="AG24" s="166">
        <v>0</v>
      </c>
      <c r="AH24" s="164">
        <v>0</v>
      </c>
      <c r="AI24" s="165">
        <v>0</v>
      </c>
      <c r="AJ24" s="166">
        <v>0</v>
      </c>
    </row>
    <row r="25" spans="1:36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164">
        <f>'Provisions Actual'!D25</f>
        <v>-2.9029864928846063</v>
      </c>
      <c r="E25" s="165">
        <v>0</v>
      </c>
      <c r="F25" s="166">
        <v>0</v>
      </c>
      <c r="G25" s="164">
        <f>'Provisions Actual'!E25</f>
        <v>-0.37441837438938852</v>
      </c>
      <c r="H25" s="165">
        <v>0</v>
      </c>
      <c r="I25" s="166">
        <v>0</v>
      </c>
      <c r="J25" s="164">
        <f>'Provisions Actual'!F25</f>
        <v>0.89552379885171252</v>
      </c>
      <c r="K25" s="165">
        <v>0</v>
      </c>
      <c r="L25" s="166">
        <v>0</v>
      </c>
      <c r="M25" s="164">
        <f>'Provisions Actual'!G25</f>
        <v>-0.38316815875538113</v>
      </c>
      <c r="N25" s="165">
        <v>0</v>
      </c>
      <c r="O25" s="166">
        <v>0</v>
      </c>
      <c r="P25" s="164">
        <f>'Provisions Actual'!H25</f>
        <v>7.3149252402458069</v>
      </c>
      <c r="Q25" s="165">
        <v>0</v>
      </c>
      <c r="R25" s="166">
        <v>0</v>
      </c>
      <c r="S25" s="164">
        <v>0</v>
      </c>
      <c r="T25" s="165">
        <v>0</v>
      </c>
      <c r="U25" s="166">
        <v>0</v>
      </c>
      <c r="V25" s="164">
        <v>0</v>
      </c>
      <c r="W25" s="165">
        <v>0</v>
      </c>
      <c r="X25" s="166">
        <v>0</v>
      </c>
      <c r="Y25" s="164">
        <v>0</v>
      </c>
      <c r="Z25" s="165">
        <v>0</v>
      </c>
      <c r="AA25" s="166">
        <v>0</v>
      </c>
      <c r="AB25" s="164">
        <v>0</v>
      </c>
      <c r="AC25" s="165">
        <v>0</v>
      </c>
      <c r="AD25" s="166">
        <v>0</v>
      </c>
      <c r="AE25" s="164">
        <v>0</v>
      </c>
      <c r="AF25" s="165">
        <v>0</v>
      </c>
      <c r="AG25" s="166">
        <v>0</v>
      </c>
      <c r="AH25" s="164">
        <v>0</v>
      </c>
      <c r="AI25" s="165">
        <v>0</v>
      </c>
      <c r="AJ25" s="166">
        <v>0</v>
      </c>
    </row>
    <row r="26" spans="1:36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164">
        <f>'Provisions Actual'!D26</f>
        <v>-14.534805983255184</v>
      </c>
      <c r="E26" s="165">
        <v>0</v>
      </c>
      <c r="F26" s="166">
        <v>0</v>
      </c>
      <c r="G26" s="164">
        <f>'Provisions Actual'!E26</f>
        <v>-1.5296471087946981</v>
      </c>
      <c r="H26" s="165">
        <v>0</v>
      </c>
      <c r="I26" s="166">
        <v>0</v>
      </c>
      <c r="J26" s="164">
        <f>'Provisions Actual'!F26</f>
        <v>2.8855538358479493</v>
      </c>
      <c r="K26" s="165">
        <v>0</v>
      </c>
      <c r="L26" s="166">
        <v>0</v>
      </c>
      <c r="M26" s="164">
        <f>'Provisions Actual'!G26</f>
        <v>-1.4496243367035031</v>
      </c>
      <c r="N26" s="165">
        <v>0</v>
      </c>
      <c r="O26" s="166">
        <v>0</v>
      </c>
      <c r="P26" s="164">
        <f>'Provisions Actual'!H26</f>
        <v>21.762162560780467</v>
      </c>
      <c r="Q26" s="165">
        <v>0</v>
      </c>
      <c r="R26" s="166">
        <v>0</v>
      </c>
      <c r="S26" s="164">
        <v>0</v>
      </c>
      <c r="T26" s="165">
        <v>0</v>
      </c>
      <c r="U26" s="166">
        <v>0</v>
      </c>
      <c r="V26" s="164">
        <v>0</v>
      </c>
      <c r="W26" s="165">
        <v>0</v>
      </c>
      <c r="X26" s="166">
        <v>0</v>
      </c>
      <c r="Y26" s="164">
        <v>0</v>
      </c>
      <c r="Z26" s="165">
        <v>0</v>
      </c>
      <c r="AA26" s="166">
        <v>0</v>
      </c>
      <c r="AB26" s="164">
        <v>0</v>
      </c>
      <c r="AC26" s="165">
        <v>0</v>
      </c>
      <c r="AD26" s="166">
        <v>0</v>
      </c>
      <c r="AE26" s="164">
        <v>0</v>
      </c>
      <c r="AF26" s="165">
        <v>0</v>
      </c>
      <c r="AG26" s="166">
        <v>0</v>
      </c>
      <c r="AH26" s="164">
        <v>0</v>
      </c>
      <c r="AI26" s="165">
        <v>0</v>
      </c>
      <c r="AJ26" s="166">
        <v>0</v>
      </c>
    </row>
    <row r="27" spans="1:36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164">
        <f>'Provisions Actual'!D27</f>
        <v>-1.5612681997137874</v>
      </c>
      <c r="E27" s="165">
        <v>0</v>
      </c>
      <c r="F27" s="166">
        <v>0</v>
      </c>
      <c r="G27" s="164">
        <f>'Provisions Actual'!E27</f>
        <v>-0.30946676679975749</v>
      </c>
      <c r="H27" s="165">
        <v>0</v>
      </c>
      <c r="I27" s="166">
        <v>0</v>
      </c>
      <c r="J27" s="164">
        <f>'Provisions Actual'!F27</f>
        <v>0.12614933862676447</v>
      </c>
      <c r="K27" s="165">
        <v>0</v>
      </c>
      <c r="L27" s="166">
        <v>0</v>
      </c>
      <c r="M27" s="164">
        <f>'Provisions Actual'!G27</f>
        <v>-0.13077597507716562</v>
      </c>
      <c r="N27" s="165">
        <v>0</v>
      </c>
      <c r="O27" s="166">
        <v>0</v>
      </c>
      <c r="P27" s="164">
        <f>'Provisions Actual'!H27</f>
        <v>3.3922078070425621</v>
      </c>
      <c r="Q27" s="165">
        <v>0</v>
      </c>
      <c r="R27" s="166">
        <v>0</v>
      </c>
      <c r="S27" s="164">
        <v>0</v>
      </c>
      <c r="T27" s="165">
        <v>0</v>
      </c>
      <c r="U27" s="166">
        <v>0</v>
      </c>
      <c r="V27" s="164">
        <v>0</v>
      </c>
      <c r="W27" s="165">
        <v>0</v>
      </c>
      <c r="X27" s="166">
        <v>0</v>
      </c>
      <c r="Y27" s="164">
        <v>0</v>
      </c>
      <c r="Z27" s="165">
        <v>0</v>
      </c>
      <c r="AA27" s="166">
        <v>0</v>
      </c>
      <c r="AB27" s="164">
        <v>0</v>
      </c>
      <c r="AC27" s="165">
        <v>0</v>
      </c>
      <c r="AD27" s="166">
        <v>0</v>
      </c>
      <c r="AE27" s="164">
        <v>0</v>
      </c>
      <c r="AF27" s="165">
        <v>0</v>
      </c>
      <c r="AG27" s="166">
        <v>0</v>
      </c>
      <c r="AH27" s="164">
        <v>0</v>
      </c>
      <c r="AI27" s="165">
        <v>0</v>
      </c>
      <c r="AJ27" s="166">
        <v>0</v>
      </c>
    </row>
    <row r="28" spans="1:36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164">
        <f>'Provisions Actual'!D28</f>
        <v>-6.5745891234053264E-2</v>
      </c>
      <c r="E28" s="165">
        <v>0</v>
      </c>
      <c r="F28" s="166">
        <v>0</v>
      </c>
      <c r="G28" s="164">
        <f>'Provisions Actual'!E28</f>
        <v>-0.18980079014838117</v>
      </c>
      <c r="H28" s="165">
        <v>0</v>
      </c>
      <c r="I28" s="166">
        <v>0</v>
      </c>
      <c r="J28" s="164">
        <f>'Provisions Actual'!F28</f>
        <v>0.83409716935622469</v>
      </c>
      <c r="K28" s="165">
        <v>0</v>
      </c>
      <c r="L28" s="166">
        <v>0</v>
      </c>
      <c r="M28" s="164">
        <f>'Provisions Actual'!G28</f>
        <v>-0.69686880690464759</v>
      </c>
      <c r="N28" s="165">
        <v>0</v>
      </c>
      <c r="O28" s="166">
        <v>0</v>
      </c>
      <c r="P28" s="164">
        <f>'Provisions Actual'!H28</f>
        <v>4.2637089559378207</v>
      </c>
      <c r="Q28" s="165">
        <v>0</v>
      </c>
      <c r="R28" s="166">
        <v>0</v>
      </c>
      <c r="S28" s="164">
        <v>0</v>
      </c>
      <c r="T28" s="165">
        <v>0</v>
      </c>
      <c r="U28" s="166">
        <v>0</v>
      </c>
      <c r="V28" s="164">
        <v>0</v>
      </c>
      <c r="W28" s="165">
        <v>0</v>
      </c>
      <c r="X28" s="166">
        <v>0</v>
      </c>
      <c r="Y28" s="164">
        <v>0</v>
      </c>
      <c r="Z28" s="165">
        <v>0</v>
      </c>
      <c r="AA28" s="166">
        <v>0</v>
      </c>
      <c r="AB28" s="164">
        <v>0</v>
      </c>
      <c r="AC28" s="165">
        <v>0</v>
      </c>
      <c r="AD28" s="166">
        <v>0</v>
      </c>
      <c r="AE28" s="164">
        <v>0</v>
      </c>
      <c r="AF28" s="165">
        <v>0</v>
      </c>
      <c r="AG28" s="166">
        <v>0</v>
      </c>
      <c r="AH28" s="164">
        <v>0</v>
      </c>
      <c r="AI28" s="165">
        <v>0</v>
      </c>
      <c r="AJ28" s="166">
        <v>0</v>
      </c>
    </row>
    <row r="29" spans="1:36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164">
        <f>'Provisions Actual'!D29</f>
        <v>-4.6386408491178415</v>
      </c>
      <c r="E29" s="165">
        <v>0</v>
      </c>
      <c r="F29" s="166">
        <v>0</v>
      </c>
      <c r="G29" s="164">
        <f>'Provisions Actual'!E29</f>
        <v>0</v>
      </c>
      <c r="H29" s="165">
        <v>0</v>
      </c>
      <c r="I29" s="166">
        <v>0</v>
      </c>
      <c r="J29" s="164">
        <f>'Provisions Actual'!F29</f>
        <v>0</v>
      </c>
      <c r="K29" s="165">
        <v>0</v>
      </c>
      <c r="L29" s="166">
        <v>0</v>
      </c>
      <c r="M29" s="164">
        <f>'Provisions Actual'!G29</f>
        <v>0</v>
      </c>
      <c r="N29" s="165">
        <v>0</v>
      </c>
      <c r="O29" s="166">
        <v>0</v>
      </c>
      <c r="P29" s="164">
        <f>'Provisions Actual'!H29</f>
        <v>0</v>
      </c>
      <c r="Q29" s="165">
        <v>0</v>
      </c>
      <c r="R29" s="166">
        <v>0</v>
      </c>
      <c r="S29" s="164">
        <v>0</v>
      </c>
      <c r="T29" s="165">
        <v>0</v>
      </c>
      <c r="U29" s="166">
        <v>0</v>
      </c>
      <c r="V29" s="164">
        <v>0</v>
      </c>
      <c r="W29" s="165">
        <v>0</v>
      </c>
      <c r="X29" s="166">
        <v>0</v>
      </c>
      <c r="Y29" s="164">
        <v>0</v>
      </c>
      <c r="Z29" s="165">
        <v>0</v>
      </c>
      <c r="AA29" s="166">
        <v>0</v>
      </c>
      <c r="AB29" s="164">
        <v>0</v>
      </c>
      <c r="AC29" s="165">
        <v>0</v>
      </c>
      <c r="AD29" s="166">
        <v>0</v>
      </c>
      <c r="AE29" s="164">
        <v>0</v>
      </c>
      <c r="AF29" s="165">
        <v>0</v>
      </c>
      <c r="AG29" s="166">
        <v>0</v>
      </c>
      <c r="AH29" s="164">
        <v>0</v>
      </c>
      <c r="AI29" s="165">
        <v>0</v>
      </c>
      <c r="AJ29" s="166">
        <v>0</v>
      </c>
    </row>
    <row r="30" spans="1:36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164">
        <f>'Provisions Actual'!D30</f>
        <v>-1.2975921583487189</v>
      </c>
      <c r="E30" s="165">
        <v>0</v>
      </c>
      <c r="F30" s="166">
        <v>0</v>
      </c>
      <c r="G30" s="164">
        <f>'Provisions Actual'!E30</f>
        <v>-0.33584762558520864</v>
      </c>
      <c r="H30" s="165">
        <v>0</v>
      </c>
      <c r="I30" s="166">
        <v>0</v>
      </c>
      <c r="J30" s="164">
        <f>'Provisions Actual'!F30</f>
        <v>0.90643082662508834</v>
      </c>
      <c r="K30" s="165">
        <v>0</v>
      </c>
      <c r="L30" s="166">
        <v>0</v>
      </c>
      <c r="M30" s="164">
        <f>'Provisions Actual'!G30</f>
        <v>-6.2911326117863278E-2</v>
      </c>
      <c r="N30" s="165">
        <v>0</v>
      </c>
      <c r="O30" s="166">
        <v>0</v>
      </c>
      <c r="P30" s="164">
        <f>'Provisions Actual'!H30</f>
        <v>1.2294727080789958</v>
      </c>
      <c r="Q30" s="165">
        <v>0</v>
      </c>
      <c r="R30" s="166">
        <v>0</v>
      </c>
      <c r="S30" s="164">
        <v>0</v>
      </c>
      <c r="T30" s="165">
        <v>0</v>
      </c>
      <c r="U30" s="166">
        <v>0</v>
      </c>
      <c r="V30" s="164">
        <v>0</v>
      </c>
      <c r="W30" s="165">
        <v>0</v>
      </c>
      <c r="X30" s="166">
        <v>0</v>
      </c>
      <c r="Y30" s="164">
        <v>0</v>
      </c>
      <c r="Z30" s="165">
        <v>0</v>
      </c>
      <c r="AA30" s="166">
        <v>0</v>
      </c>
      <c r="AB30" s="164">
        <v>0</v>
      </c>
      <c r="AC30" s="165">
        <v>0</v>
      </c>
      <c r="AD30" s="166">
        <v>0</v>
      </c>
      <c r="AE30" s="164">
        <v>0</v>
      </c>
      <c r="AF30" s="165">
        <v>0</v>
      </c>
      <c r="AG30" s="166">
        <v>0</v>
      </c>
      <c r="AH30" s="164">
        <v>0</v>
      </c>
      <c r="AI30" s="165">
        <v>0</v>
      </c>
      <c r="AJ30" s="166">
        <v>0</v>
      </c>
    </row>
    <row r="31" spans="1:36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164">
        <f>'Provisions Actual'!D31</f>
        <v>-7.9569571595180726</v>
      </c>
      <c r="E31" s="165">
        <v>0</v>
      </c>
      <c r="F31" s="166">
        <v>0</v>
      </c>
      <c r="G31" s="164">
        <f>'Provisions Actual'!E31</f>
        <v>-2.2604910407006331</v>
      </c>
      <c r="H31" s="165">
        <v>0</v>
      </c>
      <c r="I31" s="166">
        <v>0</v>
      </c>
      <c r="J31" s="164">
        <f>'Provisions Actual'!F31</f>
        <v>4.9715460903079247</v>
      </c>
      <c r="K31" s="165">
        <v>0</v>
      </c>
      <c r="L31" s="166">
        <v>0</v>
      </c>
      <c r="M31" s="164">
        <f>'Provisions Actual'!G31</f>
        <v>-0.75853052956228917</v>
      </c>
      <c r="N31" s="165">
        <v>0</v>
      </c>
      <c r="O31" s="166">
        <v>0</v>
      </c>
      <c r="P31" s="164">
        <f>'Provisions Actual'!H31</f>
        <v>17.482753954972331</v>
      </c>
      <c r="Q31" s="165">
        <v>0</v>
      </c>
      <c r="R31" s="166">
        <v>0</v>
      </c>
      <c r="S31" s="164">
        <v>0</v>
      </c>
      <c r="T31" s="165">
        <v>0</v>
      </c>
      <c r="U31" s="166">
        <v>0</v>
      </c>
      <c r="V31" s="164">
        <v>0</v>
      </c>
      <c r="W31" s="165">
        <v>0</v>
      </c>
      <c r="X31" s="166">
        <v>0</v>
      </c>
      <c r="Y31" s="164">
        <v>0</v>
      </c>
      <c r="Z31" s="165">
        <v>0</v>
      </c>
      <c r="AA31" s="166">
        <v>0</v>
      </c>
      <c r="AB31" s="164">
        <v>0</v>
      </c>
      <c r="AC31" s="165">
        <v>0</v>
      </c>
      <c r="AD31" s="166">
        <v>0</v>
      </c>
      <c r="AE31" s="164">
        <v>0</v>
      </c>
      <c r="AF31" s="165">
        <v>0</v>
      </c>
      <c r="AG31" s="166">
        <v>0</v>
      </c>
      <c r="AH31" s="164">
        <v>0</v>
      </c>
      <c r="AI31" s="165">
        <v>0</v>
      </c>
      <c r="AJ31" s="166">
        <v>0</v>
      </c>
    </row>
    <row r="32" spans="1:36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164">
        <f>'Provisions Actual'!D32</f>
        <v>-1.3752172529062197</v>
      </c>
      <c r="E32" s="165">
        <v>0</v>
      </c>
      <c r="F32" s="166">
        <v>0</v>
      </c>
      <c r="G32" s="164">
        <f>'Provisions Actual'!E32</f>
        <v>-0.25788290194174196</v>
      </c>
      <c r="H32" s="165">
        <v>0</v>
      </c>
      <c r="I32" s="166">
        <v>0</v>
      </c>
      <c r="J32" s="164">
        <f>'Provisions Actual'!F32</f>
        <v>0.91053500362099171</v>
      </c>
      <c r="K32" s="165">
        <v>0</v>
      </c>
      <c r="L32" s="166">
        <v>0</v>
      </c>
      <c r="M32" s="164">
        <f>'Provisions Actual'!G32</f>
        <v>-0.11450880514730091</v>
      </c>
      <c r="N32" s="165">
        <v>0</v>
      </c>
      <c r="O32" s="166">
        <v>0</v>
      </c>
      <c r="P32" s="164">
        <f>'Provisions Actual'!H32</f>
        <v>2.8582554592862608</v>
      </c>
      <c r="Q32" s="165">
        <v>0</v>
      </c>
      <c r="R32" s="166">
        <v>0</v>
      </c>
      <c r="S32" s="164">
        <v>0</v>
      </c>
      <c r="T32" s="165">
        <v>0</v>
      </c>
      <c r="U32" s="166">
        <v>0</v>
      </c>
      <c r="V32" s="164">
        <v>0</v>
      </c>
      <c r="W32" s="165">
        <v>0</v>
      </c>
      <c r="X32" s="166">
        <v>0</v>
      </c>
      <c r="Y32" s="164">
        <v>0</v>
      </c>
      <c r="Z32" s="165">
        <v>0</v>
      </c>
      <c r="AA32" s="166">
        <v>0</v>
      </c>
      <c r="AB32" s="164">
        <v>0</v>
      </c>
      <c r="AC32" s="165">
        <v>0</v>
      </c>
      <c r="AD32" s="166">
        <v>0</v>
      </c>
      <c r="AE32" s="164">
        <v>0</v>
      </c>
      <c r="AF32" s="165">
        <v>0</v>
      </c>
      <c r="AG32" s="166">
        <v>0</v>
      </c>
      <c r="AH32" s="164">
        <v>0</v>
      </c>
      <c r="AI32" s="165">
        <v>0</v>
      </c>
      <c r="AJ32" s="166">
        <v>0</v>
      </c>
    </row>
    <row r="33" spans="1:36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164">
        <f>'Provisions Actual'!D33</f>
        <v>-16.26532763147182</v>
      </c>
      <c r="E33" s="165">
        <v>0</v>
      </c>
      <c r="F33" s="166">
        <v>0</v>
      </c>
      <c r="G33" s="164">
        <f>'Provisions Actual'!E33</f>
        <v>-3.7360177724578914</v>
      </c>
      <c r="H33" s="165">
        <v>0</v>
      </c>
      <c r="I33" s="166">
        <v>0</v>
      </c>
      <c r="J33" s="164">
        <f>'Provisions Actual'!F33</f>
        <v>4.1470549552956086</v>
      </c>
      <c r="K33" s="165">
        <v>0</v>
      </c>
      <c r="L33" s="166">
        <v>0</v>
      </c>
      <c r="M33" s="164">
        <f>'Provisions Actual'!G33</f>
        <v>-1.2916352380671876</v>
      </c>
      <c r="N33" s="165">
        <v>0</v>
      </c>
      <c r="O33" s="166">
        <v>0</v>
      </c>
      <c r="P33" s="164">
        <f>'Provisions Actual'!H33</f>
        <v>13.393607237675518</v>
      </c>
      <c r="Q33" s="165">
        <v>0</v>
      </c>
      <c r="R33" s="166">
        <v>0</v>
      </c>
      <c r="S33" s="164">
        <v>0</v>
      </c>
      <c r="T33" s="165">
        <v>0</v>
      </c>
      <c r="U33" s="166">
        <v>0</v>
      </c>
      <c r="V33" s="164">
        <v>0</v>
      </c>
      <c r="W33" s="165">
        <v>0</v>
      </c>
      <c r="X33" s="166">
        <v>0</v>
      </c>
      <c r="Y33" s="164">
        <v>0</v>
      </c>
      <c r="Z33" s="165">
        <v>0</v>
      </c>
      <c r="AA33" s="166">
        <v>0</v>
      </c>
      <c r="AB33" s="164">
        <v>0</v>
      </c>
      <c r="AC33" s="165">
        <v>0</v>
      </c>
      <c r="AD33" s="166">
        <v>0</v>
      </c>
      <c r="AE33" s="164">
        <v>0</v>
      </c>
      <c r="AF33" s="165">
        <v>0</v>
      </c>
      <c r="AG33" s="166">
        <v>0</v>
      </c>
      <c r="AH33" s="164">
        <v>0</v>
      </c>
      <c r="AI33" s="165">
        <v>0</v>
      </c>
      <c r="AJ33" s="166">
        <v>0</v>
      </c>
    </row>
    <row r="34" spans="1:36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164">
        <f>'Provisions Actual'!D34</f>
        <v>0</v>
      </c>
      <c r="E34" s="165">
        <v>0</v>
      </c>
      <c r="F34" s="166">
        <v>0</v>
      </c>
      <c r="G34" s="164">
        <f>'Provisions Actual'!E34</f>
        <v>0</v>
      </c>
      <c r="H34" s="165">
        <v>0</v>
      </c>
      <c r="I34" s="166">
        <v>0</v>
      </c>
      <c r="J34" s="164">
        <f>'Provisions Actual'!F34</f>
        <v>0</v>
      </c>
      <c r="K34" s="165">
        <v>0</v>
      </c>
      <c r="L34" s="166">
        <v>0</v>
      </c>
      <c r="M34" s="164">
        <f>'Provisions Actual'!G34</f>
        <v>0</v>
      </c>
      <c r="N34" s="165">
        <v>0</v>
      </c>
      <c r="O34" s="166">
        <v>0</v>
      </c>
      <c r="P34" s="164">
        <f>'Provisions Actual'!H34</f>
        <v>0</v>
      </c>
      <c r="Q34" s="165">
        <v>0</v>
      </c>
      <c r="R34" s="166">
        <v>0</v>
      </c>
      <c r="S34" s="164">
        <v>0</v>
      </c>
      <c r="T34" s="165">
        <v>0</v>
      </c>
      <c r="U34" s="166">
        <v>0</v>
      </c>
      <c r="V34" s="164">
        <v>0</v>
      </c>
      <c r="W34" s="165">
        <v>0</v>
      </c>
      <c r="X34" s="166">
        <v>0</v>
      </c>
      <c r="Y34" s="164">
        <v>0</v>
      </c>
      <c r="Z34" s="165">
        <v>0</v>
      </c>
      <c r="AA34" s="166">
        <v>0</v>
      </c>
      <c r="AB34" s="164">
        <v>0</v>
      </c>
      <c r="AC34" s="165">
        <v>0</v>
      </c>
      <c r="AD34" s="166">
        <v>0</v>
      </c>
      <c r="AE34" s="164">
        <v>0</v>
      </c>
      <c r="AF34" s="165">
        <v>0</v>
      </c>
      <c r="AG34" s="166">
        <v>0</v>
      </c>
      <c r="AH34" s="164">
        <v>0</v>
      </c>
      <c r="AI34" s="165">
        <v>0</v>
      </c>
      <c r="AJ34" s="166">
        <v>0</v>
      </c>
    </row>
    <row r="35" spans="1:36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164">
        <f>'Provisions Actual'!D35</f>
        <v>-0.96691789595477251</v>
      </c>
      <c r="E35" s="165">
        <v>0</v>
      </c>
      <c r="F35" s="166">
        <v>0</v>
      </c>
      <c r="G35" s="164">
        <f>'Provisions Actual'!E35</f>
        <v>-0.17297698728434427</v>
      </c>
      <c r="H35" s="165">
        <v>0</v>
      </c>
      <c r="I35" s="166">
        <v>0</v>
      </c>
      <c r="J35" s="164">
        <f>'Provisions Actual'!F35</f>
        <v>0.68820845660078622</v>
      </c>
      <c r="K35" s="165">
        <v>0</v>
      </c>
      <c r="L35" s="166">
        <v>0</v>
      </c>
      <c r="M35" s="164">
        <f>'Provisions Actual'!G35</f>
        <v>-0.51207651879319649</v>
      </c>
      <c r="N35" s="165">
        <v>0</v>
      </c>
      <c r="O35" s="166">
        <v>0</v>
      </c>
      <c r="P35" s="164">
        <f>'Provisions Actual'!H35</f>
        <v>5.6776063837905966</v>
      </c>
      <c r="Q35" s="165">
        <v>0</v>
      </c>
      <c r="R35" s="166">
        <v>0</v>
      </c>
      <c r="S35" s="164">
        <v>0</v>
      </c>
      <c r="T35" s="165">
        <v>0</v>
      </c>
      <c r="U35" s="166">
        <v>0</v>
      </c>
      <c r="V35" s="164">
        <v>0</v>
      </c>
      <c r="W35" s="165">
        <v>0</v>
      </c>
      <c r="X35" s="166">
        <v>0</v>
      </c>
      <c r="Y35" s="164">
        <v>0</v>
      </c>
      <c r="Z35" s="165">
        <v>0</v>
      </c>
      <c r="AA35" s="166">
        <v>0</v>
      </c>
      <c r="AB35" s="164">
        <v>0</v>
      </c>
      <c r="AC35" s="165">
        <v>0</v>
      </c>
      <c r="AD35" s="166">
        <v>0</v>
      </c>
      <c r="AE35" s="164">
        <v>0</v>
      </c>
      <c r="AF35" s="165">
        <v>0</v>
      </c>
      <c r="AG35" s="166">
        <v>0</v>
      </c>
      <c r="AH35" s="164">
        <v>0</v>
      </c>
      <c r="AI35" s="165">
        <v>0</v>
      </c>
      <c r="AJ35" s="166">
        <v>0</v>
      </c>
    </row>
    <row r="36" spans="1:36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164">
        <f>'Provisions Actual'!D36</f>
        <v>-5.7059316832030484</v>
      </c>
      <c r="E36" s="165">
        <v>0</v>
      </c>
      <c r="F36" s="166">
        <v>0</v>
      </c>
      <c r="G36" s="164">
        <f>'Provisions Actual'!E36</f>
        <v>-0.8596846579657067</v>
      </c>
      <c r="H36" s="165">
        <v>0</v>
      </c>
      <c r="I36" s="166">
        <v>0</v>
      </c>
      <c r="J36" s="164">
        <f>'Provisions Actual'!F36</f>
        <v>1.6421145147358986</v>
      </c>
      <c r="K36" s="165">
        <v>0</v>
      </c>
      <c r="L36" s="166">
        <v>0</v>
      </c>
      <c r="M36" s="164">
        <f>'Provisions Actual'!G36</f>
        <v>-0.50539724569726729</v>
      </c>
      <c r="N36" s="165">
        <v>0</v>
      </c>
      <c r="O36" s="166">
        <v>0</v>
      </c>
      <c r="P36" s="164">
        <f>'Provisions Actual'!H36</f>
        <v>8.3335602361307828</v>
      </c>
      <c r="Q36" s="165">
        <v>0</v>
      </c>
      <c r="R36" s="166">
        <v>0</v>
      </c>
      <c r="S36" s="164">
        <v>0</v>
      </c>
      <c r="T36" s="165">
        <v>0</v>
      </c>
      <c r="U36" s="166">
        <v>0</v>
      </c>
      <c r="V36" s="164">
        <v>0</v>
      </c>
      <c r="W36" s="165">
        <v>0</v>
      </c>
      <c r="X36" s="166">
        <v>0</v>
      </c>
      <c r="Y36" s="164">
        <v>0</v>
      </c>
      <c r="Z36" s="165">
        <v>0</v>
      </c>
      <c r="AA36" s="166">
        <v>0</v>
      </c>
      <c r="AB36" s="164">
        <v>0</v>
      </c>
      <c r="AC36" s="165">
        <v>0</v>
      </c>
      <c r="AD36" s="166">
        <v>0</v>
      </c>
      <c r="AE36" s="164">
        <v>0</v>
      </c>
      <c r="AF36" s="165">
        <v>0</v>
      </c>
      <c r="AG36" s="166">
        <v>0</v>
      </c>
      <c r="AH36" s="164">
        <v>0</v>
      </c>
      <c r="AI36" s="165">
        <v>0</v>
      </c>
      <c r="AJ36" s="166">
        <v>0</v>
      </c>
    </row>
    <row r="37" spans="1:36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164">
        <f>'Provisions Actual'!D37</f>
        <v>0</v>
      </c>
      <c r="E37" s="165">
        <v>0</v>
      </c>
      <c r="F37" s="166">
        <v>0</v>
      </c>
      <c r="G37" s="164">
        <f>'Provisions Actual'!E37</f>
        <v>-1.3802852367147905E-3</v>
      </c>
      <c r="H37" s="165">
        <v>0</v>
      </c>
      <c r="I37" s="166">
        <v>0</v>
      </c>
      <c r="J37" s="164">
        <f>'Provisions Actual'!F37</f>
        <v>0.30779369738056123</v>
      </c>
      <c r="K37" s="165">
        <v>0</v>
      </c>
      <c r="L37" s="166">
        <v>0</v>
      </c>
      <c r="M37" s="164">
        <f>'Provisions Actual'!G37</f>
        <v>-0.12667419586457429</v>
      </c>
      <c r="N37" s="165">
        <v>0</v>
      </c>
      <c r="O37" s="166">
        <v>0</v>
      </c>
      <c r="P37" s="164">
        <f>'Provisions Actual'!H37</f>
        <v>1.5960136962407996</v>
      </c>
      <c r="Q37" s="165">
        <v>0</v>
      </c>
      <c r="R37" s="166">
        <v>0</v>
      </c>
      <c r="S37" s="164">
        <v>0</v>
      </c>
      <c r="T37" s="165">
        <v>0</v>
      </c>
      <c r="U37" s="166">
        <v>0</v>
      </c>
      <c r="V37" s="164">
        <v>0</v>
      </c>
      <c r="W37" s="165">
        <v>0</v>
      </c>
      <c r="X37" s="166">
        <v>0</v>
      </c>
      <c r="Y37" s="164">
        <v>0</v>
      </c>
      <c r="Z37" s="165">
        <v>0</v>
      </c>
      <c r="AA37" s="166">
        <v>0</v>
      </c>
      <c r="AB37" s="164">
        <v>0</v>
      </c>
      <c r="AC37" s="165">
        <v>0</v>
      </c>
      <c r="AD37" s="166">
        <v>0</v>
      </c>
      <c r="AE37" s="164">
        <v>0</v>
      </c>
      <c r="AF37" s="165">
        <v>0</v>
      </c>
      <c r="AG37" s="166">
        <v>0</v>
      </c>
      <c r="AH37" s="164">
        <v>0</v>
      </c>
      <c r="AI37" s="165">
        <v>0</v>
      </c>
      <c r="AJ37" s="166">
        <v>0</v>
      </c>
    </row>
    <row r="38" spans="1:36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164">
        <f>'Provisions Actual'!D38</f>
        <v>-5.1829983296107205</v>
      </c>
      <c r="E38" s="165">
        <v>0</v>
      </c>
      <c r="F38" s="166">
        <v>0</v>
      </c>
      <c r="G38" s="164">
        <f>'Provisions Actual'!E38</f>
        <v>-2.9852289080219037</v>
      </c>
      <c r="H38" s="165">
        <v>0</v>
      </c>
      <c r="I38" s="166">
        <v>0</v>
      </c>
      <c r="J38" s="164">
        <f>'Provisions Actual'!F38</f>
        <v>8.2180569271583312</v>
      </c>
      <c r="K38" s="165">
        <v>0</v>
      </c>
      <c r="L38" s="166">
        <v>0</v>
      </c>
      <c r="M38" s="164">
        <f>'Provisions Actual'!G38</f>
        <v>-1.1591399543367078</v>
      </c>
      <c r="N38" s="165">
        <v>0</v>
      </c>
      <c r="O38" s="166">
        <v>0</v>
      </c>
      <c r="P38" s="164">
        <f>'Provisions Actual'!H38</f>
        <v>19.113158186163368</v>
      </c>
      <c r="Q38" s="165">
        <v>0</v>
      </c>
      <c r="R38" s="166">
        <v>0</v>
      </c>
      <c r="S38" s="164">
        <v>0</v>
      </c>
      <c r="T38" s="165">
        <v>0</v>
      </c>
      <c r="U38" s="166">
        <v>0</v>
      </c>
      <c r="V38" s="164">
        <v>0</v>
      </c>
      <c r="W38" s="165">
        <v>0</v>
      </c>
      <c r="X38" s="166">
        <v>0</v>
      </c>
      <c r="Y38" s="164">
        <v>0</v>
      </c>
      <c r="Z38" s="165">
        <v>0</v>
      </c>
      <c r="AA38" s="166">
        <v>0</v>
      </c>
      <c r="AB38" s="164">
        <v>0</v>
      </c>
      <c r="AC38" s="165">
        <v>0</v>
      </c>
      <c r="AD38" s="166">
        <v>0</v>
      </c>
      <c r="AE38" s="164">
        <v>0</v>
      </c>
      <c r="AF38" s="165">
        <v>0</v>
      </c>
      <c r="AG38" s="166">
        <v>0</v>
      </c>
      <c r="AH38" s="164">
        <v>0</v>
      </c>
      <c r="AI38" s="165">
        <v>0</v>
      </c>
      <c r="AJ38" s="166">
        <v>0</v>
      </c>
    </row>
    <row r="39" spans="1:36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164">
        <f>'Provisions Actual'!D39</f>
        <v>-15.512993614101706</v>
      </c>
      <c r="E39" s="165">
        <v>0</v>
      </c>
      <c r="F39" s="166">
        <v>0</v>
      </c>
      <c r="G39" s="164">
        <f>'Provisions Actual'!E39</f>
        <v>-1.2677976826228681</v>
      </c>
      <c r="H39" s="165">
        <v>0</v>
      </c>
      <c r="I39" s="166">
        <v>0</v>
      </c>
      <c r="J39" s="164">
        <f>'Provisions Actual'!F39</f>
        <v>2.3070083516947588</v>
      </c>
      <c r="K39" s="165">
        <v>0</v>
      </c>
      <c r="L39" s="166">
        <v>0</v>
      </c>
      <c r="M39" s="164">
        <f>'Provisions Actual'!G39</f>
        <v>-1.3598109792128983</v>
      </c>
      <c r="N39" s="165">
        <v>0</v>
      </c>
      <c r="O39" s="166">
        <v>0</v>
      </c>
      <c r="P39" s="164">
        <f>'Provisions Actual'!H39</f>
        <v>25.367855788396941</v>
      </c>
      <c r="Q39" s="165">
        <v>0</v>
      </c>
      <c r="R39" s="166">
        <v>0</v>
      </c>
      <c r="S39" s="164">
        <v>0</v>
      </c>
      <c r="T39" s="165">
        <v>0</v>
      </c>
      <c r="U39" s="166">
        <v>0</v>
      </c>
      <c r="V39" s="164">
        <v>0</v>
      </c>
      <c r="W39" s="165">
        <v>0</v>
      </c>
      <c r="X39" s="166">
        <v>0</v>
      </c>
      <c r="Y39" s="164">
        <v>0</v>
      </c>
      <c r="Z39" s="165">
        <v>0</v>
      </c>
      <c r="AA39" s="166">
        <v>0</v>
      </c>
      <c r="AB39" s="164">
        <v>0</v>
      </c>
      <c r="AC39" s="165">
        <v>0</v>
      </c>
      <c r="AD39" s="166">
        <v>0</v>
      </c>
      <c r="AE39" s="164">
        <v>0</v>
      </c>
      <c r="AF39" s="165">
        <v>0</v>
      </c>
      <c r="AG39" s="166">
        <v>0</v>
      </c>
      <c r="AH39" s="164">
        <v>0</v>
      </c>
      <c r="AI39" s="165">
        <v>0</v>
      </c>
      <c r="AJ39" s="166">
        <v>0</v>
      </c>
    </row>
    <row r="40" spans="1:36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164">
        <f>'Provisions Actual'!D40</f>
        <v>-89.244253178576571</v>
      </c>
      <c r="E40" s="165">
        <v>0</v>
      </c>
      <c r="F40" s="166">
        <v>0</v>
      </c>
      <c r="G40" s="164">
        <f>'Provisions Actual'!E40</f>
        <v>-3.8496123259395425</v>
      </c>
      <c r="H40" s="165">
        <v>0</v>
      </c>
      <c r="I40" s="166">
        <v>0</v>
      </c>
      <c r="J40" s="164">
        <f>'Provisions Actual'!F40</f>
        <v>7.9713858820963406</v>
      </c>
      <c r="K40" s="165">
        <v>0</v>
      </c>
      <c r="L40" s="166">
        <v>0</v>
      </c>
      <c r="M40" s="164">
        <f>'Provisions Actual'!G40</f>
        <v>-1.5484142932212572</v>
      </c>
      <c r="N40" s="165">
        <v>0</v>
      </c>
      <c r="O40" s="166">
        <v>0</v>
      </c>
      <c r="P40" s="164">
        <f>'Provisions Actual'!H40</f>
        <v>32.986243757619675</v>
      </c>
      <c r="Q40" s="165">
        <v>0</v>
      </c>
      <c r="R40" s="166">
        <v>0</v>
      </c>
      <c r="S40" s="164">
        <v>0</v>
      </c>
      <c r="T40" s="165">
        <v>0</v>
      </c>
      <c r="U40" s="166">
        <v>0</v>
      </c>
      <c r="V40" s="164">
        <v>0</v>
      </c>
      <c r="W40" s="165">
        <v>0</v>
      </c>
      <c r="X40" s="166">
        <v>0</v>
      </c>
      <c r="Y40" s="164">
        <v>0</v>
      </c>
      <c r="Z40" s="165">
        <v>0</v>
      </c>
      <c r="AA40" s="166">
        <v>0</v>
      </c>
      <c r="AB40" s="164">
        <v>0</v>
      </c>
      <c r="AC40" s="165">
        <v>0</v>
      </c>
      <c r="AD40" s="166">
        <v>0</v>
      </c>
      <c r="AE40" s="164">
        <v>0</v>
      </c>
      <c r="AF40" s="165">
        <v>0</v>
      </c>
      <c r="AG40" s="166">
        <v>0</v>
      </c>
      <c r="AH40" s="164">
        <v>0</v>
      </c>
      <c r="AI40" s="165">
        <v>0</v>
      </c>
      <c r="AJ40" s="166">
        <v>0</v>
      </c>
    </row>
    <row r="41" spans="1:36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164">
        <f>'Provisions Actual'!D41</f>
        <v>-1.7063945105809093</v>
      </c>
      <c r="E41" s="165">
        <v>0</v>
      </c>
      <c r="F41" s="166">
        <v>0</v>
      </c>
      <c r="G41" s="164">
        <f>'Provisions Actual'!E41</f>
        <v>-0.13329521053842958</v>
      </c>
      <c r="H41" s="165">
        <v>0</v>
      </c>
      <c r="I41" s="166">
        <v>0</v>
      </c>
      <c r="J41" s="164">
        <f>'Provisions Actual'!F41</f>
        <v>0.11924572410579871</v>
      </c>
      <c r="K41" s="165">
        <v>0</v>
      </c>
      <c r="L41" s="166">
        <v>0</v>
      </c>
      <c r="M41" s="164">
        <f>'Provisions Actual'!G41</f>
        <v>-4.2976523534351004E-2</v>
      </c>
      <c r="N41" s="165">
        <v>0</v>
      </c>
      <c r="O41" s="166">
        <v>0</v>
      </c>
      <c r="P41" s="164">
        <f>'Provisions Actual'!H41</f>
        <v>5.0730455604940028</v>
      </c>
      <c r="Q41" s="165">
        <v>0</v>
      </c>
      <c r="R41" s="166">
        <v>0</v>
      </c>
      <c r="S41" s="164">
        <v>0</v>
      </c>
      <c r="T41" s="165">
        <v>0</v>
      </c>
      <c r="U41" s="166">
        <v>0</v>
      </c>
      <c r="V41" s="164">
        <v>0</v>
      </c>
      <c r="W41" s="165">
        <v>0</v>
      </c>
      <c r="X41" s="166">
        <v>0</v>
      </c>
      <c r="Y41" s="164">
        <v>0</v>
      </c>
      <c r="Z41" s="165">
        <v>0</v>
      </c>
      <c r="AA41" s="166">
        <v>0</v>
      </c>
      <c r="AB41" s="164">
        <v>0</v>
      </c>
      <c r="AC41" s="165">
        <v>0</v>
      </c>
      <c r="AD41" s="166">
        <v>0</v>
      </c>
      <c r="AE41" s="164">
        <v>0</v>
      </c>
      <c r="AF41" s="165">
        <v>0</v>
      </c>
      <c r="AG41" s="166">
        <v>0</v>
      </c>
      <c r="AH41" s="164">
        <v>0</v>
      </c>
      <c r="AI41" s="165">
        <v>0</v>
      </c>
      <c r="AJ41" s="166">
        <v>0</v>
      </c>
    </row>
    <row r="42" spans="1:36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164">
        <f>'Provisions Actual'!D42</f>
        <v>-7.2979967036586796E-2</v>
      </c>
      <c r="E42" s="165">
        <v>0</v>
      </c>
      <c r="F42" s="166">
        <v>0</v>
      </c>
      <c r="G42" s="164">
        <f>'Provisions Actual'!E42</f>
        <v>-4.2328294305886026E-3</v>
      </c>
      <c r="H42" s="165">
        <v>0</v>
      </c>
      <c r="I42" s="166">
        <v>0</v>
      </c>
      <c r="J42" s="164">
        <f>'Provisions Actual'!F42</f>
        <v>0</v>
      </c>
      <c r="K42" s="165">
        <v>0</v>
      </c>
      <c r="L42" s="166">
        <v>0</v>
      </c>
      <c r="M42" s="164">
        <f>'Provisions Actual'!G42</f>
        <v>0</v>
      </c>
      <c r="N42" s="165">
        <v>0</v>
      </c>
      <c r="O42" s="166">
        <v>0</v>
      </c>
      <c r="P42" s="164">
        <f>'Provisions Actual'!H42</f>
        <v>0</v>
      </c>
      <c r="Q42" s="165">
        <v>0</v>
      </c>
      <c r="R42" s="166">
        <v>0</v>
      </c>
      <c r="S42" s="164">
        <v>0</v>
      </c>
      <c r="T42" s="165">
        <v>0</v>
      </c>
      <c r="U42" s="166">
        <v>0</v>
      </c>
      <c r="V42" s="164">
        <v>0</v>
      </c>
      <c r="W42" s="165">
        <v>0</v>
      </c>
      <c r="X42" s="166">
        <v>0</v>
      </c>
      <c r="Y42" s="164">
        <v>0</v>
      </c>
      <c r="Z42" s="165">
        <v>0</v>
      </c>
      <c r="AA42" s="166">
        <v>0</v>
      </c>
      <c r="AB42" s="164">
        <v>0</v>
      </c>
      <c r="AC42" s="165">
        <v>0</v>
      </c>
      <c r="AD42" s="166">
        <v>0</v>
      </c>
      <c r="AE42" s="164">
        <v>0</v>
      </c>
      <c r="AF42" s="165">
        <v>0</v>
      </c>
      <c r="AG42" s="166">
        <v>0</v>
      </c>
      <c r="AH42" s="164">
        <v>0</v>
      </c>
      <c r="AI42" s="165">
        <v>0</v>
      </c>
      <c r="AJ42" s="166">
        <v>0</v>
      </c>
    </row>
    <row r="43" spans="1:36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164">
        <f>'Provisions Actual'!D43</f>
        <v>-6.196908479883608</v>
      </c>
      <c r="E43" s="165">
        <v>0</v>
      </c>
      <c r="F43" s="166">
        <v>0</v>
      </c>
      <c r="G43" s="164">
        <f>'Provisions Actual'!E43</f>
        <v>-0.37479045713687648</v>
      </c>
      <c r="H43" s="165">
        <v>0</v>
      </c>
      <c r="I43" s="166">
        <v>0</v>
      </c>
      <c r="J43" s="164">
        <f>'Provisions Actual'!F43</f>
        <v>1.2013084330400032</v>
      </c>
      <c r="K43" s="165">
        <v>0</v>
      </c>
      <c r="L43" s="166">
        <v>0</v>
      </c>
      <c r="M43" s="164">
        <f>'Provisions Actual'!G43</f>
        <v>-0.3628655930938634</v>
      </c>
      <c r="N43" s="165">
        <v>0</v>
      </c>
      <c r="O43" s="166">
        <v>0</v>
      </c>
      <c r="P43" s="164">
        <f>'Provisions Actual'!H43</f>
        <v>9.464923339744173</v>
      </c>
      <c r="Q43" s="165">
        <v>0</v>
      </c>
      <c r="R43" s="166">
        <v>0</v>
      </c>
      <c r="S43" s="164">
        <v>0</v>
      </c>
      <c r="T43" s="165">
        <v>0</v>
      </c>
      <c r="U43" s="166">
        <v>0</v>
      </c>
      <c r="V43" s="164">
        <v>0</v>
      </c>
      <c r="W43" s="165">
        <v>0</v>
      </c>
      <c r="X43" s="166">
        <v>0</v>
      </c>
      <c r="Y43" s="164">
        <v>0</v>
      </c>
      <c r="Z43" s="165">
        <v>0</v>
      </c>
      <c r="AA43" s="166">
        <v>0</v>
      </c>
      <c r="AB43" s="164">
        <v>0</v>
      </c>
      <c r="AC43" s="165">
        <v>0</v>
      </c>
      <c r="AD43" s="166">
        <v>0</v>
      </c>
      <c r="AE43" s="164">
        <v>0</v>
      </c>
      <c r="AF43" s="165">
        <v>0</v>
      </c>
      <c r="AG43" s="166">
        <v>0</v>
      </c>
      <c r="AH43" s="164">
        <v>0</v>
      </c>
      <c r="AI43" s="165">
        <v>0</v>
      </c>
      <c r="AJ43" s="166">
        <v>0</v>
      </c>
    </row>
    <row r="44" spans="1:36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164">
        <f>'Provisions Actual'!D44</f>
        <v>-57.096255147248264</v>
      </c>
      <c r="E44" s="165">
        <v>0</v>
      </c>
      <c r="F44" s="166">
        <v>0</v>
      </c>
      <c r="G44" s="164">
        <f>'Provisions Actual'!E44</f>
        <v>-8.4473378556952934</v>
      </c>
      <c r="H44" s="165">
        <v>0</v>
      </c>
      <c r="I44" s="166">
        <v>0</v>
      </c>
      <c r="J44" s="164">
        <f>'Provisions Actual'!F44</f>
        <v>6.3909648941095218</v>
      </c>
      <c r="K44" s="165">
        <v>0</v>
      </c>
      <c r="L44" s="166">
        <v>0</v>
      </c>
      <c r="M44" s="164">
        <f>'Provisions Actual'!G44</f>
        <v>-0.7085739818983382</v>
      </c>
      <c r="N44" s="165">
        <v>0</v>
      </c>
      <c r="O44" s="166">
        <v>0</v>
      </c>
      <c r="P44" s="164">
        <f>'Provisions Actual'!H44</f>
        <v>24.483135860979413</v>
      </c>
      <c r="Q44" s="165">
        <v>0</v>
      </c>
      <c r="R44" s="166">
        <v>0</v>
      </c>
      <c r="S44" s="164">
        <v>0</v>
      </c>
      <c r="T44" s="165">
        <v>0</v>
      </c>
      <c r="U44" s="166">
        <v>0</v>
      </c>
      <c r="V44" s="164">
        <v>0</v>
      </c>
      <c r="W44" s="165">
        <v>0</v>
      </c>
      <c r="X44" s="166">
        <v>0</v>
      </c>
      <c r="Y44" s="164">
        <v>0</v>
      </c>
      <c r="Z44" s="165">
        <v>0</v>
      </c>
      <c r="AA44" s="166">
        <v>0</v>
      </c>
      <c r="AB44" s="164">
        <v>0</v>
      </c>
      <c r="AC44" s="165">
        <v>0</v>
      </c>
      <c r="AD44" s="166">
        <v>0</v>
      </c>
      <c r="AE44" s="164">
        <v>0</v>
      </c>
      <c r="AF44" s="165">
        <v>0</v>
      </c>
      <c r="AG44" s="166">
        <v>0</v>
      </c>
      <c r="AH44" s="164">
        <v>0</v>
      </c>
      <c r="AI44" s="165">
        <v>0</v>
      </c>
      <c r="AJ44" s="166">
        <v>0</v>
      </c>
    </row>
    <row r="45" spans="1:36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164">
        <f>'Provisions Actual'!D45</f>
        <v>-31.679963397584064</v>
      </c>
      <c r="E45" s="165">
        <v>0</v>
      </c>
      <c r="F45" s="166">
        <v>0</v>
      </c>
      <c r="G45" s="164">
        <f>'Provisions Actual'!E45</f>
        <v>-14.82054455272548</v>
      </c>
      <c r="H45" s="165">
        <v>0</v>
      </c>
      <c r="I45" s="166">
        <v>0</v>
      </c>
      <c r="J45" s="164">
        <f>'Provisions Actual'!F45</f>
        <v>17.417813904764021</v>
      </c>
      <c r="K45" s="165">
        <v>0</v>
      </c>
      <c r="L45" s="166">
        <v>0</v>
      </c>
      <c r="M45" s="164">
        <f>'Provisions Actual'!G45</f>
        <v>-5.9335331579951269</v>
      </c>
      <c r="N45" s="165">
        <v>0</v>
      </c>
      <c r="O45" s="166">
        <v>0</v>
      </c>
      <c r="P45" s="164">
        <f>'Provisions Actual'!H45</f>
        <v>107.33419892413322</v>
      </c>
      <c r="Q45" s="165">
        <v>0</v>
      </c>
      <c r="R45" s="166">
        <v>0</v>
      </c>
      <c r="S45" s="164">
        <v>0</v>
      </c>
      <c r="T45" s="165">
        <v>0</v>
      </c>
      <c r="U45" s="166">
        <v>0</v>
      </c>
      <c r="V45" s="164">
        <v>0</v>
      </c>
      <c r="W45" s="165">
        <v>0</v>
      </c>
      <c r="X45" s="166">
        <v>0</v>
      </c>
      <c r="Y45" s="164">
        <v>0</v>
      </c>
      <c r="Z45" s="165">
        <v>0</v>
      </c>
      <c r="AA45" s="166">
        <v>0</v>
      </c>
      <c r="AB45" s="164">
        <v>0</v>
      </c>
      <c r="AC45" s="165">
        <v>0</v>
      </c>
      <c r="AD45" s="166">
        <v>0</v>
      </c>
      <c r="AE45" s="164">
        <v>0</v>
      </c>
      <c r="AF45" s="165">
        <v>0</v>
      </c>
      <c r="AG45" s="166">
        <v>0</v>
      </c>
      <c r="AH45" s="164">
        <v>0</v>
      </c>
      <c r="AI45" s="165">
        <v>0</v>
      </c>
      <c r="AJ45" s="166">
        <v>0</v>
      </c>
    </row>
    <row r="46" spans="1:36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164">
        <f>'Provisions Actual'!D46</f>
        <v>-1.9655890914688774</v>
      </c>
      <c r="E46" s="165">
        <v>0</v>
      </c>
      <c r="F46" s="166">
        <v>0</v>
      </c>
      <c r="G46" s="164">
        <f>'Provisions Actual'!E46</f>
        <v>-0.45190812516144729</v>
      </c>
      <c r="H46" s="165">
        <v>0</v>
      </c>
      <c r="I46" s="166">
        <v>0</v>
      </c>
      <c r="J46" s="164">
        <f>'Provisions Actual'!F46</f>
        <v>0.88685689676716117</v>
      </c>
      <c r="K46" s="165">
        <v>0</v>
      </c>
      <c r="L46" s="166">
        <v>0</v>
      </c>
      <c r="M46" s="164">
        <f>'Provisions Actual'!G46</f>
        <v>-0.28280008999952483</v>
      </c>
      <c r="N46" s="165">
        <v>0</v>
      </c>
      <c r="O46" s="166">
        <v>0</v>
      </c>
      <c r="P46" s="164">
        <f>'Provisions Actual'!H46</f>
        <v>6.6462561908585904</v>
      </c>
      <c r="Q46" s="165">
        <v>0</v>
      </c>
      <c r="R46" s="166">
        <v>0</v>
      </c>
      <c r="S46" s="164">
        <v>0</v>
      </c>
      <c r="T46" s="165">
        <v>0</v>
      </c>
      <c r="U46" s="166">
        <v>0</v>
      </c>
      <c r="V46" s="164">
        <v>0</v>
      </c>
      <c r="W46" s="165">
        <v>0</v>
      </c>
      <c r="X46" s="166">
        <v>0</v>
      </c>
      <c r="Y46" s="164">
        <v>0</v>
      </c>
      <c r="Z46" s="165">
        <v>0</v>
      </c>
      <c r="AA46" s="166">
        <v>0</v>
      </c>
      <c r="AB46" s="164">
        <v>0</v>
      </c>
      <c r="AC46" s="165">
        <v>0</v>
      </c>
      <c r="AD46" s="166">
        <v>0</v>
      </c>
      <c r="AE46" s="164">
        <v>0</v>
      </c>
      <c r="AF46" s="165">
        <v>0</v>
      </c>
      <c r="AG46" s="166">
        <v>0</v>
      </c>
      <c r="AH46" s="164">
        <v>0</v>
      </c>
      <c r="AI46" s="165">
        <v>0</v>
      </c>
      <c r="AJ46" s="166">
        <v>0</v>
      </c>
    </row>
    <row r="47" spans="1:36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164">
        <f>'Provisions Actual'!D47</f>
        <v>-4.1166587642988747E-3</v>
      </c>
      <c r="E47" s="165">
        <v>0</v>
      </c>
      <c r="F47" s="166">
        <v>0</v>
      </c>
      <c r="G47" s="164">
        <f>'Provisions Actual'!E47</f>
        <v>0</v>
      </c>
      <c r="H47" s="165">
        <v>0</v>
      </c>
      <c r="I47" s="166">
        <v>0</v>
      </c>
      <c r="J47" s="164">
        <f>'Provisions Actual'!F47</f>
        <v>0</v>
      </c>
      <c r="K47" s="165">
        <v>0</v>
      </c>
      <c r="L47" s="166">
        <v>0</v>
      </c>
      <c r="M47" s="164">
        <f>'Provisions Actual'!G47</f>
        <v>0</v>
      </c>
      <c r="N47" s="165">
        <v>0</v>
      </c>
      <c r="O47" s="166">
        <v>0</v>
      </c>
      <c r="P47" s="164">
        <f>'Provisions Actual'!H47</f>
        <v>0</v>
      </c>
      <c r="Q47" s="165">
        <v>0</v>
      </c>
      <c r="R47" s="166">
        <v>0</v>
      </c>
      <c r="S47" s="164">
        <v>0</v>
      </c>
      <c r="T47" s="165">
        <v>0</v>
      </c>
      <c r="U47" s="166">
        <v>0</v>
      </c>
      <c r="V47" s="164">
        <v>0</v>
      </c>
      <c r="W47" s="165">
        <v>0</v>
      </c>
      <c r="X47" s="166">
        <v>0</v>
      </c>
      <c r="Y47" s="164">
        <v>0</v>
      </c>
      <c r="Z47" s="165">
        <v>0</v>
      </c>
      <c r="AA47" s="166">
        <v>0</v>
      </c>
      <c r="AB47" s="164">
        <v>0</v>
      </c>
      <c r="AC47" s="165">
        <v>0</v>
      </c>
      <c r="AD47" s="166">
        <v>0</v>
      </c>
      <c r="AE47" s="164">
        <v>0</v>
      </c>
      <c r="AF47" s="165">
        <v>0</v>
      </c>
      <c r="AG47" s="166">
        <v>0</v>
      </c>
      <c r="AH47" s="164">
        <v>0</v>
      </c>
      <c r="AI47" s="165">
        <v>0</v>
      </c>
      <c r="AJ47" s="166">
        <v>0</v>
      </c>
    </row>
    <row r="48" spans="1:36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164">
        <f>'Provisions Actual'!D48</f>
        <v>0</v>
      </c>
      <c r="E48" s="165">
        <v>0</v>
      </c>
      <c r="F48" s="166">
        <v>0</v>
      </c>
      <c r="G48" s="164">
        <f>'Provisions Actual'!E48</f>
        <v>0</v>
      </c>
      <c r="H48" s="165">
        <v>0</v>
      </c>
      <c r="I48" s="166">
        <v>0</v>
      </c>
      <c r="J48" s="164">
        <f>'Provisions Actual'!F48</f>
        <v>0</v>
      </c>
      <c r="K48" s="165">
        <v>0</v>
      </c>
      <c r="L48" s="166">
        <v>0</v>
      </c>
      <c r="M48" s="164">
        <f>'Provisions Actual'!G48</f>
        <v>0</v>
      </c>
      <c r="N48" s="165">
        <v>0</v>
      </c>
      <c r="O48" s="166">
        <v>0</v>
      </c>
      <c r="P48" s="164">
        <f>'Provisions Actual'!H48</f>
        <v>0.180649418266082</v>
      </c>
      <c r="Q48" s="165">
        <v>0</v>
      </c>
      <c r="R48" s="166">
        <v>0</v>
      </c>
      <c r="S48" s="164">
        <v>0</v>
      </c>
      <c r="T48" s="165">
        <v>0</v>
      </c>
      <c r="U48" s="166">
        <v>0</v>
      </c>
      <c r="V48" s="164">
        <v>0</v>
      </c>
      <c r="W48" s="165">
        <v>0</v>
      </c>
      <c r="X48" s="166">
        <v>0</v>
      </c>
      <c r="Y48" s="164">
        <v>0</v>
      </c>
      <c r="Z48" s="165">
        <v>0</v>
      </c>
      <c r="AA48" s="166">
        <v>0</v>
      </c>
      <c r="AB48" s="164">
        <v>0</v>
      </c>
      <c r="AC48" s="165">
        <v>0</v>
      </c>
      <c r="AD48" s="166">
        <v>0</v>
      </c>
      <c r="AE48" s="164">
        <v>0</v>
      </c>
      <c r="AF48" s="165">
        <v>0</v>
      </c>
      <c r="AG48" s="166">
        <v>0</v>
      </c>
      <c r="AH48" s="164">
        <v>0</v>
      </c>
      <c r="AI48" s="165">
        <v>0</v>
      </c>
      <c r="AJ48" s="166">
        <v>0</v>
      </c>
    </row>
    <row r="49" spans="1:36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164">
        <f>'Provisions Actual'!D49</f>
        <v>-0.34490344583348331</v>
      </c>
      <c r="E49" s="165">
        <v>0</v>
      </c>
      <c r="F49" s="166">
        <v>0</v>
      </c>
      <c r="G49" s="164">
        <f>'Provisions Actual'!E49</f>
        <v>-1.3523656814716363</v>
      </c>
      <c r="H49" s="165">
        <v>0</v>
      </c>
      <c r="I49" s="166">
        <v>0</v>
      </c>
      <c r="J49" s="164">
        <f>'Provisions Actual'!F49</f>
        <v>6.0951227870289358E-2</v>
      </c>
      <c r="K49" s="165">
        <v>0</v>
      </c>
      <c r="L49" s="166">
        <v>0</v>
      </c>
      <c r="M49" s="164">
        <f>'Provisions Actual'!G49</f>
        <v>0</v>
      </c>
      <c r="N49" s="165">
        <v>0</v>
      </c>
      <c r="O49" s="166">
        <v>0</v>
      </c>
      <c r="P49" s="164">
        <f>'Provisions Actual'!H49</f>
        <v>1.9640942328126805</v>
      </c>
      <c r="Q49" s="165">
        <v>0</v>
      </c>
      <c r="R49" s="166">
        <v>0</v>
      </c>
      <c r="S49" s="164">
        <v>0</v>
      </c>
      <c r="T49" s="165">
        <v>0</v>
      </c>
      <c r="U49" s="166">
        <v>0</v>
      </c>
      <c r="V49" s="164">
        <v>0</v>
      </c>
      <c r="W49" s="165">
        <v>0</v>
      </c>
      <c r="X49" s="166">
        <v>0</v>
      </c>
      <c r="Y49" s="164">
        <v>0</v>
      </c>
      <c r="Z49" s="165">
        <v>0</v>
      </c>
      <c r="AA49" s="166">
        <v>0</v>
      </c>
      <c r="AB49" s="164">
        <v>0</v>
      </c>
      <c r="AC49" s="165">
        <v>0</v>
      </c>
      <c r="AD49" s="166">
        <v>0</v>
      </c>
      <c r="AE49" s="164">
        <v>0</v>
      </c>
      <c r="AF49" s="165">
        <v>0</v>
      </c>
      <c r="AG49" s="166">
        <v>0</v>
      </c>
      <c r="AH49" s="164">
        <v>0</v>
      </c>
      <c r="AI49" s="165">
        <v>0</v>
      </c>
      <c r="AJ49" s="166">
        <v>0</v>
      </c>
    </row>
    <row r="50" spans="1:36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164">
        <f>'Provisions Actual'!D50</f>
        <v>0</v>
      </c>
      <c r="E50" s="165">
        <v>0</v>
      </c>
      <c r="F50" s="166">
        <v>0</v>
      </c>
      <c r="G50" s="164">
        <f>'Provisions Actual'!E50</f>
        <v>0</v>
      </c>
      <c r="H50" s="165">
        <v>0</v>
      </c>
      <c r="I50" s="166">
        <v>0</v>
      </c>
      <c r="J50" s="164">
        <f>'Provisions Actual'!F50</f>
        <v>0</v>
      </c>
      <c r="K50" s="165">
        <v>0</v>
      </c>
      <c r="L50" s="166">
        <v>0</v>
      </c>
      <c r="M50" s="164">
        <f>'Provisions Actual'!G50</f>
        <v>0</v>
      </c>
      <c r="N50" s="165">
        <v>0</v>
      </c>
      <c r="O50" s="166">
        <v>0</v>
      </c>
      <c r="P50" s="164">
        <f>'Provisions Actual'!H50</f>
        <v>0</v>
      </c>
      <c r="Q50" s="165">
        <v>0</v>
      </c>
      <c r="R50" s="166">
        <v>0</v>
      </c>
      <c r="S50" s="164">
        <v>0</v>
      </c>
      <c r="T50" s="165">
        <v>0</v>
      </c>
      <c r="U50" s="166">
        <v>0</v>
      </c>
      <c r="V50" s="164">
        <v>0</v>
      </c>
      <c r="W50" s="165">
        <v>0</v>
      </c>
      <c r="X50" s="166">
        <v>0</v>
      </c>
      <c r="Y50" s="164">
        <v>0</v>
      </c>
      <c r="Z50" s="165">
        <v>0</v>
      </c>
      <c r="AA50" s="166">
        <v>0</v>
      </c>
      <c r="AB50" s="164">
        <v>0</v>
      </c>
      <c r="AC50" s="165">
        <v>0</v>
      </c>
      <c r="AD50" s="166">
        <v>0</v>
      </c>
      <c r="AE50" s="164">
        <v>0</v>
      </c>
      <c r="AF50" s="165">
        <v>0</v>
      </c>
      <c r="AG50" s="166">
        <v>0</v>
      </c>
      <c r="AH50" s="164">
        <v>0</v>
      </c>
      <c r="AI50" s="165">
        <v>0</v>
      </c>
      <c r="AJ50" s="166">
        <v>0</v>
      </c>
    </row>
    <row r="51" spans="1:36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164">
        <f>'Provisions Actual'!D51</f>
        <v>-3.7579280998529341</v>
      </c>
      <c r="E51" s="165">
        <v>0</v>
      </c>
      <c r="F51" s="166">
        <v>0</v>
      </c>
      <c r="G51" s="164">
        <f>'Provisions Actual'!E51</f>
        <v>-0.51978367858167362</v>
      </c>
      <c r="H51" s="165">
        <v>0</v>
      </c>
      <c r="I51" s="166">
        <v>0</v>
      </c>
      <c r="J51" s="164">
        <f>'Provisions Actual'!F51</f>
        <v>4.244978786263597</v>
      </c>
      <c r="K51" s="165">
        <v>0</v>
      </c>
      <c r="L51" s="166">
        <v>0</v>
      </c>
      <c r="M51" s="164">
        <f>'Provisions Actual'!G51</f>
        <v>-0.78907753794364388</v>
      </c>
      <c r="N51" s="165">
        <v>0</v>
      </c>
      <c r="O51" s="166">
        <v>0</v>
      </c>
      <c r="P51" s="164">
        <f>'Provisions Actual'!H51</f>
        <v>14.245751164066451</v>
      </c>
      <c r="Q51" s="165">
        <v>0</v>
      </c>
      <c r="R51" s="166">
        <v>0</v>
      </c>
      <c r="S51" s="164">
        <v>0</v>
      </c>
      <c r="T51" s="165">
        <v>0</v>
      </c>
      <c r="U51" s="166">
        <v>0</v>
      </c>
      <c r="V51" s="164">
        <v>0</v>
      </c>
      <c r="W51" s="165">
        <v>0</v>
      </c>
      <c r="X51" s="166">
        <v>0</v>
      </c>
      <c r="Y51" s="164">
        <v>0</v>
      </c>
      <c r="Z51" s="165">
        <v>0</v>
      </c>
      <c r="AA51" s="166">
        <v>0</v>
      </c>
      <c r="AB51" s="164">
        <v>0</v>
      </c>
      <c r="AC51" s="165">
        <v>0</v>
      </c>
      <c r="AD51" s="166">
        <v>0</v>
      </c>
      <c r="AE51" s="164">
        <v>0</v>
      </c>
      <c r="AF51" s="165">
        <v>0</v>
      </c>
      <c r="AG51" s="166">
        <v>0</v>
      </c>
      <c r="AH51" s="164">
        <v>0</v>
      </c>
      <c r="AI51" s="165">
        <v>0</v>
      </c>
      <c r="AJ51" s="166">
        <v>0</v>
      </c>
    </row>
    <row r="52" spans="1:36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164">
        <f>'Provisions Actual'!D52</f>
        <v>-1.084646518906774</v>
      </c>
      <c r="E52" s="165">
        <v>0</v>
      </c>
      <c r="F52" s="166">
        <v>0</v>
      </c>
      <c r="G52" s="164">
        <f>'Provisions Actual'!E52</f>
        <v>-1.1088389414835513E-3</v>
      </c>
      <c r="H52" s="165">
        <v>0</v>
      </c>
      <c r="I52" s="166">
        <v>0</v>
      </c>
      <c r="J52" s="164">
        <f>'Provisions Actual'!F52</f>
        <v>3.8520092152380385E-2</v>
      </c>
      <c r="K52" s="165">
        <v>0</v>
      </c>
      <c r="L52" s="166">
        <v>0</v>
      </c>
      <c r="M52" s="164">
        <f>'Provisions Actual'!G52</f>
        <v>-6.8722198913089005E-3</v>
      </c>
      <c r="N52" s="165">
        <v>0</v>
      </c>
      <c r="O52" s="166">
        <v>0</v>
      </c>
      <c r="P52" s="164">
        <f>'Provisions Actual'!H52</f>
        <v>0</v>
      </c>
      <c r="Q52" s="165">
        <v>0</v>
      </c>
      <c r="R52" s="166">
        <v>0</v>
      </c>
      <c r="S52" s="164">
        <v>0</v>
      </c>
      <c r="T52" s="165">
        <v>0</v>
      </c>
      <c r="U52" s="166">
        <v>0</v>
      </c>
      <c r="V52" s="164">
        <v>0</v>
      </c>
      <c r="W52" s="165">
        <v>0</v>
      </c>
      <c r="X52" s="166">
        <v>0</v>
      </c>
      <c r="Y52" s="164">
        <v>0</v>
      </c>
      <c r="Z52" s="165">
        <v>0</v>
      </c>
      <c r="AA52" s="166">
        <v>0</v>
      </c>
      <c r="AB52" s="164">
        <v>0</v>
      </c>
      <c r="AC52" s="165">
        <v>0</v>
      </c>
      <c r="AD52" s="166">
        <v>0</v>
      </c>
      <c r="AE52" s="164">
        <v>0</v>
      </c>
      <c r="AF52" s="165">
        <v>0</v>
      </c>
      <c r="AG52" s="166">
        <v>0</v>
      </c>
      <c r="AH52" s="164">
        <v>0</v>
      </c>
      <c r="AI52" s="165">
        <v>0</v>
      </c>
      <c r="AJ52" s="166">
        <v>0</v>
      </c>
    </row>
    <row r="53" spans="1:36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164">
        <f>'Provisions Actual'!D53</f>
        <v>0</v>
      </c>
      <c r="E53" s="165">
        <v>0</v>
      </c>
      <c r="F53" s="166">
        <v>0</v>
      </c>
      <c r="G53" s="164">
        <f>'Provisions Actual'!E53</f>
        <v>0</v>
      </c>
      <c r="H53" s="165">
        <v>0</v>
      </c>
      <c r="I53" s="166">
        <v>0</v>
      </c>
      <c r="J53" s="164">
        <f>'Provisions Actual'!F53</f>
        <v>0</v>
      </c>
      <c r="K53" s="165">
        <v>0</v>
      </c>
      <c r="L53" s="166">
        <v>0</v>
      </c>
      <c r="M53" s="164">
        <f>'Provisions Actual'!G53</f>
        <v>0</v>
      </c>
      <c r="N53" s="165">
        <v>0</v>
      </c>
      <c r="O53" s="166">
        <v>0</v>
      </c>
      <c r="P53" s="164">
        <f>'Provisions Actual'!H53</f>
        <v>0</v>
      </c>
      <c r="Q53" s="165">
        <v>0</v>
      </c>
      <c r="R53" s="166">
        <v>0</v>
      </c>
      <c r="S53" s="164">
        <v>0</v>
      </c>
      <c r="T53" s="165">
        <v>0</v>
      </c>
      <c r="U53" s="166">
        <v>0</v>
      </c>
      <c r="V53" s="164">
        <v>0</v>
      </c>
      <c r="W53" s="165">
        <v>0</v>
      </c>
      <c r="X53" s="166">
        <v>0</v>
      </c>
      <c r="Y53" s="164">
        <v>0</v>
      </c>
      <c r="Z53" s="165">
        <v>0</v>
      </c>
      <c r="AA53" s="166">
        <v>0</v>
      </c>
      <c r="AB53" s="164">
        <v>0</v>
      </c>
      <c r="AC53" s="165">
        <v>0</v>
      </c>
      <c r="AD53" s="166">
        <v>0</v>
      </c>
      <c r="AE53" s="164">
        <v>0</v>
      </c>
      <c r="AF53" s="165">
        <v>0</v>
      </c>
      <c r="AG53" s="166">
        <v>0</v>
      </c>
      <c r="AH53" s="164">
        <v>0</v>
      </c>
      <c r="AI53" s="165">
        <v>0</v>
      </c>
      <c r="AJ53" s="166">
        <v>0</v>
      </c>
    </row>
    <row r="54" spans="1:36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164">
        <f>'Provisions Actual'!D54</f>
        <v>0</v>
      </c>
      <c r="E54" s="165">
        <v>0</v>
      </c>
      <c r="F54" s="166">
        <v>0</v>
      </c>
      <c r="G54" s="164">
        <f>'Provisions Actual'!E54</f>
        <v>0</v>
      </c>
      <c r="H54" s="165">
        <v>0</v>
      </c>
      <c r="I54" s="166">
        <v>0</v>
      </c>
      <c r="J54" s="164">
        <f>'Provisions Actual'!F54</f>
        <v>0</v>
      </c>
      <c r="K54" s="165">
        <v>0</v>
      </c>
      <c r="L54" s="166">
        <v>0</v>
      </c>
      <c r="M54" s="164">
        <f>'Provisions Actual'!G54</f>
        <v>0</v>
      </c>
      <c r="N54" s="165">
        <v>0</v>
      </c>
      <c r="O54" s="166">
        <v>0</v>
      </c>
      <c r="P54" s="164">
        <f>'Provisions Actual'!H54</f>
        <v>0</v>
      </c>
      <c r="Q54" s="165">
        <v>0</v>
      </c>
      <c r="R54" s="166">
        <v>0</v>
      </c>
      <c r="S54" s="164">
        <v>0</v>
      </c>
      <c r="T54" s="165">
        <v>0</v>
      </c>
      <c r="U54" s="166">
        <v>0</v>
      </c>
      <c r="V54" s="164">
        <v>0</v>
      </c>
      <c r="W54" s="165">
        <v>0</v>
      </c>
      <c r="X54" s="166">
        <v>0</v>
      </c>
      <c r="Y54" s="164">
        <v>0</v>
      </c>
      <c r="Z54" s="165">
        <v>0</v>
      </c>
      <c r="AA54" s="166">
        <v>0</v>
      </c>
      <c r="AB54" s="164">
        <v>0</v>
      </c>
      <c r="AC54" s="165">
        <v>0</v>
      </c>
      <c r="AD54" s="166">
        <v>0</v>
      </c>
      <c r="AE54" s="164">
        <v>0</v>
      </c>
      <c r="AF54" s="165">
        <v>0</v>
      </c>
      <c r="AG54" s="166">
        <v>0</v>
      </c>
      <c r="AH54" s="164">
        <v>0</v>
      </c>
      <c r="AI54" s="165">
        <v>0</v>
      </c>
      <c r="AJ54" s="166">
        <v>0</v>
      </c>
    </row>
    <row r="55" spans="1:36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164">
        <f>'Provisions Actual'!D55</f>
        <v>-3.1860891245104535</v>
      </c>
      <c r="E55" s="165">
        <v>0</v>
      </c>
      <c r="F55" s="166">
        <v>0</v>
      </c>
      <c r="G55" s="164">
        <f>'Provisions Actual'!E55</f>
        <v>-0.11303714703936928</v>
      </c>
      <c r="H55" s="165">
        <v>0</v>
      </c>
      <c r="I55" s="166">
        <v>0</v>
      </c>
      <c r="J55" s="164">
        <f>'Provisions Actual'!F55</f>
        <v>1.0609355292355194</v>
      </c>
      <c r="K55" s="165">
        <v>0</v>
      </c>
      <c r="L55" s="166">
        <v>0</v>
      </c>
      <c r="M55" s="164">
        <f>'Provisions Actual'!G55</f>
        <v>-1.9400541066038513E-3</v>
      </c>
      <c r="N55" s="165">
        <v>0</v>
      </c>
      <c r="O55" s="166">
        <v>0</v>
      </c>
      <c r="P55" s="164">
        <f>'Provisions Actual'!H55</f>
        <v>3.8888660180675392</v>
      </c>
      <c r="Q55" s="165">
        <v>0</v>
      </c>
      <c r="R55" s="166">
        <v>0</v>
      </c>
      <c r="S55" s="164">
        <v>0</v>
      </c>
      <c r="T55" s="165">
        <v>0</v>
      </c>
      <c r="U55" s="166">
        <v>0</v>
      </c>
      <c r="V55" s="164">
        <v>0</v>
      </c>
      <c r="W55" s="165">
        <v>0</v>
      </c>
      <c r="X55" s="166">
        <v>0</v>
      </c>
      <c r="Y55" s="164">
        <v>0</v>
      </c>
      <c r="Z55" s="165">
        <v>0</v>
      </c>
      <c r="AA55" s="166">
        <v>0</v>
      </c>
      <c r="AB55" s="164">
        <v>0</v>
      </c>
      <c r="AC55" s="165">
        <v>0</v>
      </c>
      <c r="AD55" s="166">
        <v>0</v>
      </c>
      <c r="AE55" s="164">
        <v>0</v>
      </c>
      <c r="AF55" s="165">
        <v>0</v>
      </c>
      <c r="AG55" s="166">
        <v>0</v>
      </c>
      <c r="AH55" s="164">
        <v>0</v>
      </c>
      <c r="AI55" s="165">
        <v>0</v>
      </c>
      <c r="AJ55" s="166">
        <v>0</v>
      </c>
    </row>
    <row r="56" spans="1:36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164">
        <f>'Provisions Actual'!D56</f>
        <v>0</v>
      </c>
      <c r="E56" s="165">
        <v>0</v>
      </c>
      <c r="F56" s="166">
        <v>0</v>
      </c>
      <c r="G56" s="164">
        <f>'Provisions Actual'!E56</f>
        <v>0</v>
      </c>
      <c r="H56" s="165">
        <v>0</v>
      </c>
      <c r="I56" s="166">
        <v>0</v>
      </c>
      <c r="J56" s="164">
        <f>'Provisions Actual'!F56</f>
        <v>0</v>
      </c>
      <c r="K56" s="165">
        <v>0</v>
      </c>
      <c r="L56" s="166">
        <v>0</v>
      </c>
      <c r="M56" s="164">
        <f>'Provisions Actual'!G56</f>
        <v>0</v>
      </c>
      <c r="N56" s="165">
        <v>0</v>
      </c>
      <c r="O56" s="166">
        <v>0</v>
      </c>
      <c r="P56" s="164">
        <f>'Provisions Actual'!H56</f>
        <v>0.64979147750927868</v>
      </c>
      <c r="Q56" s="165">
        <v>0</v>
      </c>
      <c r="R56" s="165">
        <v>0</v>
      </c>
      <c r="S56" s="167">
        <v>0</v>
      </c>
      <c r="T56" s="165">
        <v>0</v>
      </c>
      <c r="U56" s="166">
        <v>0</v>
      </c>
      <c r="V56" s="164">
        <v>0</v>
      </c>
      <c r="W56" s="165">
        <v>0</v>
      </c>
      <c r="X56" s="166">
        <v>0</v>
      </c>
      <c r="Y56" s="164">
        <v>0</v>
      </c>
      <c r="Z56" s="165">
        <v>0</v>
      </c>
      <c r="AA56" s="166">
        <v>0</v>
      </c>
      <c r="AB56" s="164">
        <v>0</v>
      </c>
      <c r="AC56" s="165">
        <v>0</v>
      </c>
      <c r="AD56" s="166">
        <v>0</v>
      </c>
      <c r="AE56" s="164">
        <v>0</v>
      </c>
      <c r="AF56" s="165">
        <v>0</v>
      </c>
      <c r="AG56" s="166">
        <v>0</v>
      </c>
      <c r="AH56" s="164">
        <v>0</v>
      </c>
      <c r="AI56" s="165">
        <v>0</v>
      </c>
      <c r="AJ56" s="166">
        <v>0</v>
      </c>
    </row>
    <row r="57" spans="1:36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164">
        <f>'Provisions Actual'!D57</f>
        <v>-35.476548409292306</v>
      </c>
      <c r="E57" s="165">
        <v>0</v>
      </c>
      <c r="F57" s="166">
        <v>0</v>
      </c>
      <c r="G57" s="164">
        <f>'Provisions Actual'!E57</f>
        <v>-7.5346621711435535</v>
      </c>
      <c r="H57" s="165">
        <v>0</v>
      </c>
      <c r="I57" s="166">
        <v>0</v>
      </c>
      <c r="J57" s="164">
        <f>'Provisions Actual'!F57</f>
        <v>2.6286754646917965</v>
      </c>
      <c r="K57" s="165">
        <v>0</v>
      </c>
      <c r="L57" s="166">
        <v>0</v>
      </c>
      <c r="M57" s="164">
        <f>'Provisions Actual'!G57</f>
        <v>-3.1130935876040091</v>
      </c>
      <c r="N57" s="165">
        <v>0</v>
      </c>
      <c r="O57" s="166">
        <v>0</v>
      </c>
      <c r="P57" s="164">
        <f>'Provisions Actual'!H57</f>
        <v>41.510114060857894</v>
      </c>
      <c r="Q57" s="165">
        <v>0</v>
      </c>
      <c r="R57" s="165">
        <v>0</v>
      </c>
      <c r="S57" s="167">
        <v>0</v>
      </c>
      <c r="T57" s="165">
        <v>0</v>
      </c>
      <c r="U57" s="166">
        <v>0</v>
      </c>
      <c r="V57" s="164">
        <v>0</v>
      </c>
      <c r="W57" s="165">
        <v>0</v>
      </c>
      <c r="X57" s="166">
        <v>0</v>
      </c>
      <c r="Y57" s="164">
        <v>0</v>
      </c>
      <c r="Z57" s="165">
        <v>0</v>
      </c>
      <c r="AA57" s="166">
        <v>0</v>
      </c>
      <c r="AB57" s="164">
        <v>0</v>
      </c>
      <c r="AC57" s="165">
        <v>0</v>
      </c>
      <c r="AD57" s="166">
        <v>0</v>
      </c>
      <c r="AE57" s="164">
        <v>0</v>
      </c>
      <c r="AF57" s="165">
        <v>0</v>
      </c>
      <c r="AG57" s="166">
        <v>0</v>
      </c>
      <c r="AH57" s="164">
        <v>0</v>
      </c>
      <c r="AI57" s="165">
        <v>0</v>
      </c>
      <c r="AJ57" s="166">
        <v>0</v>
      </c>
    </row>
    <row r="58" spans="1:36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164">
        <f>'Provisions Actual'!D58</f>
        <v>-21.611272268184432</v>
      </c>
      <c r="E58" s="165">
        <v>0</v>
      </c>
      <c r="F58" s="166">
        <v>0</v>
      </c>
      <c r="G58" s="164">
        <f>'Provisions Actual'!E58</f>
        <v>-2.040149587961646</v>
      </c>
      <c r="H58" s="165">
        <v>0</v>
      </c>
      <c r="I58" s="166">
        <v>0</v>
      </c>
      <c r="J58" s="164">
        <f>'Provisions Actual'!F58</f>
        <v>7.408149199353832</v>
      </c>
      <c r="K58" s="165">
        <v>0</v>
      </c>
      <c r="L58" s="166">
        <v>0</v>
      </c>
      <c r="M58" s="164">
        <f>'Provisions Actual'!G58</f>
        <v>-1.5149602713647257</v>
      </c>
      <c r="N58" s="165">
        <v>0</v>
      </c>
      <c r="O58" s="166">
        <v>0</v>
      </c>
      <c r="P58" s="164">
        <f>'Provisions Actual'!H58</f>
        <v>27.350603725903863</v>
      </c>
      <c r="Q58" s="165">
        <v>0</v>
      </c>
      <c r="R58" s="165">
        <v>0</v>
      </c>
      <c r="S58" s="167">
        <v>0</v>
      </c>
      <c r="T58" s="165">
        <v>0</v>
      </c>
      <c r="U58" s="166">
        <v>0</v>
      </c>
      <c r="V58" s="164">
        <v>0</v>
      </c>
      <c r="W58" s="165">
        <v>0</v>
      </c>
      <c r="X58" s="166">
        <v>0</v>
      </c>
      <c r="Y58" s="164">
        <v>0</v>
      </c>
      <c r="Z58" s="165">
        <v>0</v>
      </c>
      <c r="AA58" s="166">
        <v>0</v>
      </c>
      <c r="AB58" s="164">
        <v>0</v>
      </c>
      <c r="AC58" s="165">
        <v>0</v>
      </c>
      <c r="AD58" s="166">
        <v>0</v>
      </c>
      <c r="AE58" s="164">
        <v>0</v>
      </c>
      <c r="AF58" s="165">
        <v>0</v>
      </c>
      <c r="AG58" s="166">
        <v>0</v>
      </c>
      <c r="AH58" s="164">
        <v>0</v>
      </c>
      <c r="AI58" s="165">
        <v>0</v>
      </c>
      <c r="AJ58" s="166">
        <v>0</v>
      </c>
    </row>
    <row r="59" spans="1:36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164">
        <f>'Provisions Actual'!D59</f>
        <v>-1.2215574824535251</v>
      </c>
      <c r="E59" s="165">
        <v>0</v>
      </c>
      <c r="F59" s="166">
        <v>0</v>
      </c>
      <c r="G59" s="164">
        <f>'Provisions Actual'!E59</f>
        <v>-8.5960276676432607E-2</v>
      </c>
      <c r="H59" s="165">
        <v>0</v>
      </c>
      <c r="I59" s="166">
        <v>0</v>
      </c>
      <c r="J59" s="164">
        <f>'Provisions Actual'!F59</f>
        <v>1.6216205523916179E-2</v>
      </c>
      <c r="K59" s="165">
        <v>0</v>
      </c>
      <c r="L59" s="166">
        <v>0</v>
      </c>
      <c r="M59" s="164">
        <f>'Provisions Actual'!G59</f>
        <v>-4.5383381817580642E-2</v>
      </c>
      <c r="N59" s="165">
        <v>0</v>
      </c>
      <c r="O59" s="166">
        <v>0</v>
      </c>
      <c r="P59" s="164">
        <f>'Provisions Actual'!H59</f>
        <v>0.97310615943036671</v>
      </c>
      <c r="Q59" s="165">
        <v>0</v>
      </c>
      <c r="R59" s="166">
        <v>0</v>
      </c>
      <c r="S59" s="164">
        <v>0</v>
      </c>
      <c r="T59" s="165">
        <v>0</v>
      </c>
      <c r="U59" s="166">
        <v>0</v>
      </c>
      <c r="V59" s="164">
        <v>0</v>
      </c>
      <c r="W59" s="165">
        <v>0</v>
      </c>
      <c r="X59" s="166">
        <v>0</v>
      </c>
      <c r="Y59" s="164">
        <v>0</v>
      </c>
      <c r="Z59" s="165">
        <v>0</v>
      </c>
      <c r="AA59" s="166">
        <v>0</v>
      </c>
      <c r="AB59" s="164">
        <v>0</v>
      </c>
      <c r="AC59" s="165">
        <v>0</v>
      </c>
      <c r="AD59" s="166">
        <v>0</v>
      </c>
      <c r="AE59" s="164">
        <v>0</v>
      </c>
      <c r="AF59" s="165">
        <v>0</v>
      </c>
      <c r="AG59" s="166">
        <v>0</v>
      </c>
      <c r="AH59" s="164">
        <v>0</v>
      </c>
      <c r="AI59" s="165">
        <v>0</v>
      </c>
      <c r="AJ59" s="166">
        <v>0</v>
      </c>
    </row>
    <row r="60" spans="1:36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164">
        <f>'Provisions Actual'!D60</f>
        <v>0</v>
      </c>
      <c r="E60" s="165">
        <v>0</v>
      </c>
      <c r="F60" s="166">
        <v>0</v>
      </c>
      <c r="G60" s="164">
        <f>'Provisions Actual'!E60</f>
        <v>-1.658332274920429E-2</v>
      </c>
      <c r="H60" s="165">
        <v>0</v>
      </c>
      <c r="I60" s="166">
        <v>0</v>
      </c>
      <c r="J60" s="164">
        <f>'Provisions Actual'!F60</f>
        <v>1.381233285722331E-2</v>
      </c>
      <c r="K60" s="165">
        <v>0</v>
      </c>
      <c r="L60" s="166">
        <v>0</v>
      </c>
      <c r="M60" s="164">
        <f>'Provisions Actual'!G60</f>
        <v>-4.6575229470101107E-2</v>
      </c>
      <c r="N60" s="165">
        <v>0</v>
      </c>
      <c r="O60" s="166">
        <v>0</v>
      </c>
      <c r="P60" s="164">
        <f>'Provisions Actual'!H60</f>
        <v>0.15148379852526303</v>
      </c>
      <c r="Q60" s="165">
        <v>0</v>
      </c>
      <c r="R60" s="166">
        <v>0</v>
      </c>
      <c r="S60" s="164">
        <v>0</v>
      </c>
      <c r="T60" s="165">
        <v>0</v>
      </c>
      <c r="U60" s="166">
        <v>0</v>
      </c>
      <c r="V60" s="164">
        <v>0</v>
      </c>
      <c r="W60" s="165">
        <v>0</v>
      </c>
      <c r="X60" s="166">
        <v>0</v>
      </c>
      <c r="Y60" s="164">
        <v>0</v>
      </c>
      <c r="Z60" s="165">
        <v>0</v>
      </c>
      <c r="AA60" s="166">
        <v>0</v>
      </c>
      <c r="AB60" s="164">
        <v>0</v>
      </c>
      <c r="AC60" s="165">
        <v>0</v>
      </c>
      <c r="AD60" s="166">
        <v>0</v>
      </c>
      <c r="AE60" s="164">
        <v>0</v>
      </c>
      <c r="AF60" s="165">
        <v>0</v>
      </c>
      <c r="AG60" s="166">
        <v>0</v>
      </c>
      <c r="AH60" s="164">
        <v>0</v>
      </c>
      <c r="AI60" s="165">
        <v>0</v>
      </c>
      <c r="AJ60" s="166">
        <v>0</v>
      </c>
    </row>
    <row r="61" spans="1:36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164">
        <f>'Provisions Actual'!D61</f>
        <v>-2.1189649021613493</v>
      </c>
      <c r="E61" s="165">
        <v>0</v>
      </c>
      <c r="F61" s="166">
        <v>0</v>
      </c>
      <c r="G61" s="164">
        <f>'Provisions Actual'!E61</f>
        <v>-0.19602224398190571</v>
      </c>
      <c r="H61" s="165">
        <v>0</v>
      </c>
      <c r="I61" s="166">
        <v>0</v>
      </c>
      <c r="J61" s="164">
        <f>'Provisions Actual'!F61</f>
        <v>0.42037367987072005</v>
      </c>
      <c r="K61" s="165">
        <v>0</v>
      </c>
      <c r="L61" s="166">
        <v>0</v>
      </c>
      <c r="M61" s="164">
        <f>'Provisions Actual'!G61</f>
        <v>-0.17374289119451328</v>
      </c>
      <c r="N61" s="165">
        <v>0</v>
      </c>
      <c r="O61" s="166">
        <v>0</v>
      </c>
      <c r="P61" s="164">
        <f>'Provisions Actual'!H61</f>
        <v>0.2562328182158774</v>
      </c>
      <c r="Q61" s="165">
        <v>0</v>
      </c>
      <c r="R61" s="166">
        <v>0</v>
      </c>
      <c r="S61" s="164">
        <v>0</v>
      </c>
      <c r="T61" s="165">
        <v>0</v>
      </c>
      <c r="U61" s="166">
        <v>0</v>
      </c>
      <c r="V61" s="164">
        <v>0</v>
      </c>
      <c r="W61" s="165">
        <v>0</v>
      </c>
      <c r="X61" s="166">
        <v>0</v>
      </c>
      <c r="Y61" s="164">
        <v>0</v>
      </c>
      <c r="Z61" s="165">
        <v>0</v>
      </c>
      <c r="AA61" s="166">
        <v>0</v>
      </c>
      <c r="AB61" s="164">
        <v>0</v>
      </c>
      <c r="AC61" s="165">
        <v>0</v>
      </c>
      <c r="AD61" s="166">
        <v>0</v>
      </c>
      <c r="AE61" s="164">
        <v>0</v>
      </c>
      <c r="AF61" s="165">
        <v>0</v>
      </c>
      <c r="AG61" s="166">
        <v>0</v>
      </c>
      <c r="AH61" s="164">
        <v>0</v>
      </c>
      <c r="AI61" s="165">
        <v>0</v>
      </c>
      <c r="AJ61" s="166">
        <v>0</v>
      </c>
    </row>
    <row r="62" spans="1:36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164">
        <f>'Provisions Actual'!D62</f>
        <v>-2.2840172842825677</v>
      </c>
      <c r="E62" s="165">
        <v>0</v>
      </c>
      <c r="F62" s="166">
        <v>0</v>
      </c>
      <c r="G62" s="164">
        <f>'Provisions Actual'!E62</f>
        <v>-0.81792650189237004</v>
      </c>
      <c r="H62" s="165">
        <v>0</v>
      </c>
      <c r="I62" s="166">
        <v>0</v>
      </c>
      <c r="J62" s="164">
        <f>'Provisions Actual'!F62</f>
        <v>0.32431130174859896</v>
      </c>
      <c r="K62" s="165">
        <v>0</v>
      </c>
      <c r="L62" s="166">
        <v>0</v>
      </c>
      <c r="M62" s="164">
        <f>'Provisions Actual'!G62</f>
        <v>-0.33611585763779045</v>
      </c>
      <c r="N62" s="165">
        <v>0</v>
      </c>
      <c r="O62" s="166">
        <v>0</v>
      </c>
      <c r="P62" s="164">
        <f>'Provisions Actual'!H62</f>
        <v>11.921830692217124</v>
      </c>
      <c r="Q62" s="165">
        <v>0</v>
      </c>
      <c r="R62" s="166">
        <v>0</v>
      </c>
      <c r="S62" s="164">
        <v>0</v>
      </c>
      <c r="T62" s="165">
        <v>0</v>
      </c>
      <c r="U62" s="166">
        <v>0</v>
      </c>
      <c r="V62" s="164">
        <v>0</v>
      </c>
      <c r="W62" s="165">
        <v>0</v>
      </c>
      <c r="X62" s="166">
        <v>0</v>
      </c>
      <c r="Y62" s="164">
        <v>0</v>
      </c>
      <c r="Z62" s="165">
        <v>0</v>
      </c>
      <c r="AA62" s="166">
        <v>0</v>
      </c>
      <c r="AB62" s="164">
        <v>0</v>
      </c>
      <c r="AC62" s="165">
        <v>0</v>
      </c>
      <c r="AD62" s="166">
        <v>0</v>
      </c>
      <c r="AE62" s="164">
        <v>0</v>
      </c>
      <c r="AF62" s="165">
        <v>0</v>
      </c>
      <c r="AG62" s="166">
        <v>0</v>
      </c>
      <c r="AH62" s="164">
        <v>0</v>
      </c>
      <c r="AI62" s="165">
        <v>0</v>
      </c>
      <c r="AJ62" s="166">
        <v>0</v>
      </c>
    </row>
    <row r="63" spans="1:36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164">
        <f>'Provisions Actual'!D63</f>
        <v>0</v>
      </c>
      <c r="E63" s="165">
        <v>0</v>
      </c>
      <c r="F63" s="166">
        <v>0</v>
      </c>
      <c r="G63" s="164">
        <f>'Provisions Actual'!E63</f>
        <v>0</v>
      </c>
      <c r="H63" s="165">
        <v>0</v>
      </c>
      <c r="I63" s="166">
        <v>0</v>
      </c>
      <c r="J63" s="164">
        <f>'Provisions Actual'!F63</f>
        <v>0</v>
      </c>
      <c r="K63" s="165">
        <v>0</v>
      </c>
      <c r="L63" s="166">
        <v>0</v>
      </c>
      <c r="M63" s="164">
        <f>'Provisions Actual'!G63</f>
        <v>-7.0173234214266161E-2</v>
      </c>
      <c r="N63" s="165">
        <v>0</v>
      </c>
      <c r="O63" s="166">
        <v>0</v>
      </c>
      <c r="P63" s="164">
        <f>'Provisions Actual'!H63</f>
        <v>0</v>
      </c>
      <c r="Q63" s="165">
        <v>0</v>
      </c>
      <c r="R63" s="166">
        <v>0</v>
      </c>
      <c r="S63" s="164">
        <v>0</v>
      </c>
      <c r="T63" s="165">
        <v>0</v>
      </c>
      <c r="U63" s="166">
        <v>0</v>
      </c>
      <c r="V63" s="164">
        <v>0</v>
      </c>
      <c r="W63" s="165">
        <v>0</v>
      </c>
      <c r="X63" s="166">
        <v>0</v>
      </c>
      <c r="Y63" s="164">
        <v>0</v>
      </c>
      <c r="Z63" s="165">
        <v>0</v>
      </c>
      <c r="AA63" s="166">
        <v>0</v>
      </c>
      <c r="AB63" s="164">
        <v>0</v>
      </c>
      <c r="AC63" s="165">
        <v>0</v>
      </c>
      <c r="AD63" s="166">
        <v>0</v>
      </c>
      <c r="AE63" s="164">
        <v>0</v>
      </c>
      <c r="AF63" s="165">
        <v>0</v>
      </c>
      <c r="AG63" s="166">
        <v>0</v>
      </c>
      <c r="AH63" s="164">
        <v>0</v>
      </c>
      <c r="AI63" s="165">
        <v>0</v>
      </c>
      <c r="AJ63" s="166">
        <v>0</v>
      </c>
    </row>
    <row r="64" spans="1:36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164">
        <f>'Provisions Actual'!D64</f>
        <v>0</v>
      </c>
      <c r="E64" s="165">
        <v>0</v>
      </c>
      <c r="F64" s="166">
        <v>0</v>
      </c>
      <c r="G64" s="164">
        <f>'Provisions Actual'!E64</f>
        <v>0</v>
      </c>
      <c r="H64" s="165">
        <v>0</v>
      </c>
      <c r="I64" s="166">
        <v>0</v>
      </c>
      <c r="J64" s="164">
        <f>'Provisions Actual'!F64</f>
        <v>0</v>
      </c>
      <c r="K64" s="165">
        <v>0</v>
      </c>
      <c r="L64" s="166">
        <v>0</v>
      </c>
      <c r="M64" s="164">
        <f>'Provisions Actual'!G64</f>
        <v>-7.9060608764083967E-2</v>
      </c>
      <c r="N64" s="165">
        <v>0</v>
      </c>
      <c r="O64" s="166">
        <v>0</v>
      </c>
      <c r="P64" s="164">
        <f>'Provisions Actual'!H64</f>
        <v>0.25658252088340228</v>
      </c>
      <c r="Q64" s="165">
        <v>0</v>
      </c>
      <c r="R64" s="166">
        <v>0</v>
      </c>
      <c r="S64" s="164">
        <v>0</v>
      </c>
      <c r="T64" s="165">
        <v>0</v>
      </c>
      <c r="U64" s="166">
        <v>0</v>
      </c>
      <c r="V64" s="164">
        <v>0</v>
      </c>
      <c r="W64" s="165">
        <v>0</v>
      </c>
      <c r="X64" s="166">
        <v>0</v>
      </c>
      <c r="Y64" s="164">
        <v>0</v>
      </c>
      <c r="Z64" s="165">
        <v>0</v>
      </c>
      <c r="AA64" s="166">
        <v>0</v>
      </c>
      <c r="AB64" s="164">
        <v>0</v>
      </c>
      <c r="AC64" s="165">
        <v>0</v>
      </c>
      <c r="AD64" s="166">
        <v>0</v>
      </c>
      <c r="AE64" s="164">
        <v>0</v>
      </c>
      <c r="AF64" s="165">
        <v>0</v>
      </c>
      <c r="AG64" s="166">
        <v>0</v>
      </c>
      <c r="AH64" s="164">
        <v>0</v>
      </c>
      <c r="AI64" s="165">
        <v>0</v>
      </c>
      <c r="AJ64" s="166">
        <v>0</v>
      </c>
    </row>
    <row r="65" spans="1:36">
      <c r="A65" s="128"/>
      <c r="B65" s="146" t="s">
        <v>115</v>
      </c>
      <c r="C65" s="147"/>
      <c r="D65" s="130">
        <f t="shared" ref="D65:AJ65" si="0">SUM(D7:D64)</f>
        <v>-591.79517995554158</v>
      </c>
      <c r="E65" s="130">
        <f t="shared" si="0"/>
        <v>0</v>
      </c>
      <c r="F65" s="131">
        <f t="shared" si="0"/>
        <v>0</v>
      </c>
      <c r="G65" s="129">
        <f t="shared" si="0"/>
        <v>-82.034311542762907</v>
      </c>
      <c r="H65" s="130">
        <f t="shared" si="0"/>
        <v>0</v>
      </c>
      <c r="I65" s="131">
        <f t="shared" si="0"/>
        <v>0</v>
      </c>
      <c r="J65" s="129">
        <f t="shared" si="0"/>
        <v>151.50063232006721</v>
      </c>
      <c r="K65" s="130">
        <f t="shared" si="0"/>
        <v>0</v>
      </c>
      <c r="L65" s="131">
        <f t="shared" si="0"/>
        <v>0</v>
      </c>
      <c r="M65" s="129">
        <f t="shared" si="0"/>
        <v>-39.920808449255055</v>
      </c>
      <c r="N65" s="130">
        <f t="shared" si="0"/>
        <v>0</v>
      </c>
      <c r="O65" s="131">
        <f t="shared" si="0"/>
        <v>0</v>
      </c>
      <c r="P65" s="129">
        <f t="shared" si="0"/>
        <v>726.33434814169982</v>
      </c>
      <c r="Q65" s="130">
        <f t="shared" si="0"/>
        <v>0</v>
      </c>
      <c r="R65" s="131">
        <f t="shared" si="0"/>
        <v>0</v>
      </c>
      <c r="S65" s="129">
        <f t="shared" si="0"/>
        <v>0</v>
      </c>
      <c r="T65" s="130">
        <f t="shared" si="0"/>
        <v>0</v>
      </c>
      <c r="U65" s="131">
        <f t="shared" si="0"/>
        <v>0</v>
      </c>
      <c r="V65" s="129">
        <f t="shared" si="0"/>
        <v>0</v>
      </c>
      <c r="W65" s="130">
        <f t="shared" si="0"/>
        <v>0</v>
      </c>
      <c r="X65" s="131">
        <f t="shared" si="0"/>
        <v>0</v>
      </c>
      <c r="Y65" s="129">
        <f t="shared" si="0"/>
        <v>0</v>
      </c>
      <c r="Z65" s="130">
        <f t="shared" si="0"/>
        <v>0</v>
      </c>
      <c r="AA65" s="131">
        <f t="shared" si="0"/>
        <v>0</v>
      </c>
      <c r="AB65" s="129">
        <f t="shared" si="0"/>
        <v>0</v>
      </c>
      <c r="AC65" s="130">
        <f t="shared" si="0"/>
        <v>0</v>
      </c>
      <c r="AD65" s="131">
        <f t="shared" si="0"/>
        <v>0</v>
      </c>
      <c r="AE65" s="129">
        <f t="shared" si="0"/>
        <v>0</v>
      </c>
      <c r="AF65" s="130">
        <f t="shared" si="0"/>
        <v>0</v>
      </c>
      <c r="AG65" s="131">
        <f t="shared" si="0"/>
        <v>0</v>
      </c>
      <c r="AH65" s="129">
        <f t="shared" si="0"/>
        <v>0</v>
      </c>
      <c r="AI65" s="130">
        <f t="shared" si="0"/>
        <v>0</v>
      </c>
      <c r="AJ65" s="131">
        <f t="shared" si="0"/>
        <v>0</v>
      </c>
    </row>
    <row r="66" spans="1:36" s="88" customFormat="1"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</row>
    <row r="67" spans="1:36" s="88" customFormat="1"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</row>
    <row r="68" spans="1:36" s="88" customFormat="1">
      <c r="C68" s="88" t="s">
        <v>50</v>
      </c>
      <c r="D68" s="155">
        <f>SUMIF($C$7:$C$64,$C68,D$7:D$64)</f>
        <v>-231.04187580793555</v>
      </c>
      <c r="E68" s="155">
        <f t="shared" ref="E68:AJ75" si="1">SUMIF($C$7:$C$64,$C68,E$7:E$64)</f>
        <v>0</v>
      </c>
      <c r="F68" s="155">
        <f t="shared" si="1"/>
        <v>0</v>
      </c>
      <c r="G68" s="155">
        <f t="shared" si="1"/>
        <v>-24.761388167696047</v>
      </c>
      <c r="H68" s="155">
        <f t="shared" si="1"/>
        <v>0</v>
      </c>
      <c r="I68" s="155">
        <f t="shared" si="1"/>
        <v>0</v>
      </c>
      <c r="J68" s="155">
        <f t="shared" si="1"/>
        <v>67.962693469405707</v>
      </c>
      <c r="K68" s="155">
        <f t="shared" si="1"/>
        <v>0</v>
      </c>
      <c r="L68" s="155">
        <f t="shared" si="1"/>
        <v>0</v>
      </c>
      <c r="M68" s="155">
        <f t="shared" si="1"/>
        <v>-14.448684898613976</v>
      </c>
      <c r="N68" s="155">
        <f t="shared" si="1"/>
        <v>0</v>
      </c>
      <c r="O68" s="155">
        <f t="shared" si="1"/>
        <v>0</v>
      </c>
      <c r="P68" s="155">
        <f t="shared" si="1"/>
        <v>260.85189327536028</v>
      </c>
      <c r="Q68" s="155">
        <f t="shared" si="1"/>
        <v>0</v>
      </c>
      <c r="R68" s="155">
        <f t="shared" si="1"/>
        <v>0</v>
      </c>
      <c r="S68" s="155">
        <f t="shared" si="1"/>
        <v>0</v>
      </c>
      <c r="T68" s="155">
        <f t="shared" si="1"/>
        <v>0</v>
      </c>
      <c r="U68" s="155">
        <f t="shared" si="1"/>
        <v>0</v>
      </c>
      <c r="V68" s="155">
        <f t="shared" si="1"/>
        <v>0</v>
      </c>
      <c r="W68" s="155">
        <f t="shared" si="1"/>
        <v>0</v>
      </c>
      <c r="X68" s="155">
        <f t="shared" si="1"/>
        <v>0</v>
      </c>
      <c r="Y68" s="155">
        <f t="shared" si="1"/>
        <v>0</v>
      </c>
      <c r="Z68" s="155">
        <f t="shared" si="1"/>
        <v>0</v>
      </c>
      <c r="AA68" s="155">
        <f t="shared" si="1"/>
        <v>0</v>
      </c>
      <c r="AB68" s="155">
        <f t="shared" si="1"/>
        <v>0</v>
      </c>
      <c r="AC68" s="155">
        <f t="shared" si="1"/>
        <v>0</v>
      </c>
      <c r="AD68" s="155">
        <f t="shared" si="1"/>
        <v>0</v>
      </c>
      <c r="AE68" s="155">
        <f t="shared" si="1"/>
        <v>0</v>
      </c>
      <c r="AF68" s="155">
        <f t="shared" si="1"/>
        <v>0</v>
      </c>
      <c r="AG68" s="155">
        <f t="shared" si="1"/>
        <v>0</v>
      </c>
      <c r="AH68" s="155">
        <f t="shared" si="1"/>
        <v>0</v>
      </c>
      <c r="AI68" s="155">
        <f t="shared" si="1"/>
        <v>0</v>
      </c>
      <c r="AJ68" s="155">
        <f t="shared" si="1"/>
        <v>0</v>
      </c>
    </row>
    <row r="69" spans="1:36" s="88" customFormat="1">
      <c r="C69" s="88" t="s">
        <v>86</v>
      </c>
      <c r="D69" s="155">
        <f>SUMIF($C$7:$C$64,$C69,D$7:D$64)</f>
        <v>-131.53432195291504</v>
      </c>
      <c r="E69" s="155">
        <f t="shared" ref="E69:S69" si="2">SUMIF($C$7:$C$64,$C69,E$7:E$64)</f>
        <v>0</v>
      </c>
      <c r="F69" s="155">
        <f t="shared" si="2"/>
        <v>0</v>
      </c>
      <c r="G69" s="155">
        <f t="shared" si="2"/>
        <v>-31.178443875642685</v>
      </c>
      <c r="H69" s="155">
        <f t="shared" si="2"/>
        <v>0</v>
      </c>
      <c r="I69" s="155">
        <f t="shared" si="2"/>
        <v>0</v>
      </c>
      <c r="J69" s="155">
        <f t="shared" si="2"/>
        <v>27.677282788757722</v>
      </c>
      <c r="K69" s="155">
        <f t="shared" si="2"/>
        <v>0</v>
      </c>
      <c r="L69" s="155">
        <f t="shared" si="2"/>
        <v>0</v>
      </c>
      <c r="M69" s="155">
        <f t="shared" si="2"/>
        <v>-10.124938540482646</v>
      </c>
      <c r="N69" s="155">
        <f t="shared" si="2"/>
        <v>0</v>
      </c>
      <c r="O69" s="155">
        <f t="shared" si="2"/>
        <v>0</v>
      </c>
      <c r="P69" s="155">
        <f t="shared" si="2"/>
        <v>182.7923721857147</v>
      </c>
      <c r="Q69" s="155">
        <f t="shared" si="2"/>
        <v>0</v>
      </c>
      <c r="R69" s="155">
        <f t="shared" si="2"/>
        <v>0</v>
      </c>
      <c r="S69" s="155">
        <f t="shared" si="2"/>
        <v>0</v>
      </c>
      <c r="T69" s="155">
        <f t="shared" si="1"/>
        <v>0</v>
      </c>
      <c r="U69" s="155">
        <f t="shared" si="1"/>
        <v>0</v>
      </c>
      <c r="V69" s="155">
        <f t="shared" si="1"/>
        <v>0</v>
      </c>
      <c r="W69" s="155">
        <f t="shared" si="1"/>
        <v>0</v>
      </c>
      <c r="X69" s="155">
        <f t="shared" si="1"/>
        <v>0</v>
      </c>
      <c r="Y69" s="155">
        <f t="shared" si="1"/>
        <v>0</v>
      </c>
      <c r="Z69" s="155">
        <f t="shared" si="1"/>
        <v>0</v>
      </c>
      <c r="AA69" s="155">
        <f t="shared" si="1"/>
        <v>0</v>
      </c>
      <c r="AB69" s="155">
        <f t="shared" si="1"/>
        <v>0</v>
      </c>
      <c r="AC69" s="155">
        <f t="shared" si="1"/>
        <v>0</v>
      </c>
      <c r="AD69" s="155">
        <f t="shared" si="1"/>
        <v>0</v>
      </c>
      <c r="AE69" s="155">
        <f t="shared" si="1"/>
        <v>0</v>
      </c>
      <c r="AF69" s="155">
        <f t="shared" si="1"/>
        <v>0</v>
      </c>
      <c r="AG69" s="155">
        <f t="shared" si="1"/>
        <v>0</v>
      </c>
      <c r="AH69" s="155">
        <f t="shared" si="1"/>
        <v>0</v>
      </c>
      <c r="AI69" s="155">
        <f t="shared" si="1"/>
        <v>0</v>
      </c>
      <c r="AJ69" s="155">
        <f t="shared" si="1"/>
        <v>0</v>
      </c>
    </row>
    <row r="70" spans="1:36" s="88" customFormat="1">
      <c r="C70" s="88" t="s">
        <v>65</v>
      </c>
      <c r="D70" s="159">
        <f>SUMIF($C$7:$C$64,$C70,D$7:D$64)+SUM(D30:D32,D38)</f>
        <v>-191.64615540405768</v>
      </c>
      <c r="E70" s="159">
        <f>SUMIF($C$7:$C$64,$C70,E$7:E$64)+SUM(E30:E32,E38)</f>
        <v>0</v>
      </c>
      <c r="F70" s="159">
        <f>SUMIF($C$7:$C$64,$C70,F$7:F$64)+SUM(F30:F32,F38)</f>
        <v>0</v>
      </c>
      <c r="G70" s="155">
        <f t="shared" si="1"/>
        <v>-15.618981701242197</v>
      </c>
      <c r="H70" s="155">
        <f t="shared" si="1"/>
        <v>0</v>
      </c>
      <c r="I70" s="155">
        <f t="shared" si="1"/>
        <v>0</v>
      </c>
      <c r="J70" s="155">
        <f t="shared" si="1"/>
        <v>26.524619288848935</v>
      </c>
      <c r="K70" s="155">
        <f t="shared" si="1"/>
        <v>0</v>
      </c>
      <c r="L70" s="155">
        <f t="shared" si="1"/>
        <v>0</v>
      </c>
      <c r="M70" s="155">
        <f t="shared" si="1"/>
        <v>-9.4880606102982998</v>
      </c>
      <c r="N70" s="155">
        <f t="shared" si="1"/>
        <v>0</v>
      </c>
      <c r="O70" s="155">
        <f t="shared" si="1"/>
        <v>0</v>
      </c>
      <c r="P70" s="155">
        <f t="shared" si="1"/>
        <v>166.98618360550765</v>
      </c>
      <c r="Q70" s="155">
        <f t="shared" si="1"/>
        <v>0</v>
      </c>
      <c r="R70" s="155">
        <f t="shared" si="1"/>
        <v>0</v>
      </c>
      <c r="S70" s="155">
        <f t="shared" si="1"/>
        <v>0</v>
      </c>
      <c r="T70" s="155">
        <f t="shared" si="1"/>
        <v>0</v>
      </c>
      <c r="U70" s="155">
        <f t="shared" si="1"/>
        <v>0</v>
      </c>
      <c r="V70" s="155">
        <f t="shared" si="1"/>
        <v>0</v>
      </c>
      <c r="W70" s="155">
        <f t="shared" si="1"/>
        <v>0</v>
      </c>
      <c r="X70" s="155">
        <f t="shared" si="1"/>
        <v>0</v>
      </c>
      <c r="Y70" s="155">
        <f t="shared" si="1"/>
        <v>0</v>
      </c>
      <c r="Z70" s="155">
        <f t="shared" si="1"/>
        <v>0</v>
      </c>
      <c r="AA70" s="155">
        <f t="shared" si="1"/>
        <v>0</v>
      </c>
      <c r="AB70" s="155">
        <f t="shared" si="1"/>
        <v>0</v>
      </c>
      <c r="AC70" s="155">
        <f t="shared" si="1"/>
        <v>0</v>
      </c>
      <c r="AD70" s="155">
        <f t="shared" si="1"/>
        <v>0</v>
      </c>
      <c r="AE70" s="155">
        <f t="shared" si="1"/>
        <v>0</v>
      </c>
      <c r="AF70" s="155">
        <f t="shared" si="1"/>
        <v>0</v>
      </c>
      <c r="AG70" s="155">
        <f t="shared" si="1"/>
        <v>0</v>
      </c>
      <c r="AH70" s="155">
        <f t="shared" si="1"/>
        <v>0</v>
      </c>
      <c r="AI70" s="155">
        <f t="shared" si="1"/>
        <v>0</v>
      </c>
      <c r="AJ70" s="155">
        <f t="shared" si="1"/>
        <v>0</v>
      </c>
    </row>
    <row r="71" spans="1:36" s="88" customFormat="1">
      <c r="C71" s="88" t="s">
        <v>93</v>
      </c>
      <c r="D71" s="155">
        <f>SUMIF($C$7:$C$64,$C71,D$7:D$64)</f>
        <v>0</v>
      </c>
      <c r="E71" s="155">
        <f>SUMIF($C$7:$C$64,$C71,E$7:E$64)</f>
        <v>0</v>
      </c>
      <c r="F71" s="155">
        <f>SUMIF($C$7:$C$64,$C71,F$7:F$64)</f>
        <v>0</v>
      </c>
      <c r="G71" s="155">
        <f t="shared" si="1"/>
        <v>0</v>
      </c>
      <c r="H71" s="155">
        <f t="shared" si="1"/>
        <v>0</v>
      </c>
      <c r="I71" s="155">
        <f t="shared" si="1"/>
        <v>0</v>
      </c>
      <c r="J71" s="155">
        <f t="shared" si="1"/>
        <v>0</v>
      </c>
      <c r="K71" s="155">
        <f t="shared" si="1"/>
        <v>0</v>
      </c>
      <c r="L71" s="155">
        <f t="shared" si="1"/>
        <v>0</v>
      </c>
      <c r="M71" s="155">
        <f t="shared" si="1"/>
        <v>0</v>
      </c>
      <c r="N71" s="155">
        <f t="shared" si="1"/>
        <v>0</v>
      </c>
      <c r="O71" s="155">
        <f t="shared" si="1"/>
        <v>0</v>
      </c>
      <c r="P71" s="155">
        <f t="shared" si="1"/>
        <v>0</v>
      </c>
      <c r="Q71" s="155">
        <f t="shared" si="1"/>
        <v>0</v>
      </c>
      <c r="R71" s="155">
        <f t="shared" si="1"/>
        <v>0</v>
      </c>
      <c r="S71" s="155">
        <f t="shared" si="1"/>
        <v>0</v>
      </c>
      <c r="T71" s="155">
        <f t="shared" si="1"/>
        <v>0</v>
      </c>
      <c r="U71" s="155">
        <f t="shared" si="1"/>
        <v>0</v>
      </c>
      <c r="V71" s="155">
        <f t="shared" si="1"/>
        <v>0</v>
      </c>
      <c r="W71" s="155">
        <f t="shared" si="1"/>
        <v>0</v>
      </c>
      <c r="X71" s="155">
        <f t="shared" si="1"/>
        <v>0</v>
      </c>
      <c r="Y71" s="155">
        <f t="shared" si="1"/>
        <v>0</v>
      </c>
      <c r="Z71" s="155">
        <f t="shared" si="1"/>
        <v>0</v>
      </c>
      <c r="AA71" s="155">
        <f t="shared" si="1"/>
        <v>0</v>
      </c>
      <c r="AB71" s="155">
        <f t="shared" si="1"/>
        <v>0</v>
      </c>
      <c r="AC71" s="155">
        <f t="shared" si="1"/>
        <v>0</v>
      </c>
      <c r="AD71" s="155">
        <f t="shared" si="1"/>
        <v>0</v>
      </c>
      <c r="AE71" s="155">
        <f t="shared" si="1"/>
        <v>0</v>
      </c>
      <c r="AF71" s="155">
        <f t="shared" si="1"/>
        <v>0</v>
      </c>
      <c r="AG71" s="155">
        <f t="shared" si="1"/>
        <v>0</v>
      </c>
      <c r="AH71" s="155">
        <f t="shared" si="1"/>
        <v>0</v>
      </c>
      <c r="AI71" s="155">
        <f t="shared" si="1"/>
        <v>0</v>
      </c>
      <c r="AJ71" s="155">
        <f t="shared" si="1"/>
        <v>0</v>
      </c>
    </row>
    <row r="72" spans="1:36" s="88" customFormat="1">
      <c r="C72" s="88" t="s">
        <v>68</v>
      </c>
      <c r="D72" s="159">
        <f>SUMIF($C$7:$C$64,$C72,D$7:D$64)-SUM(D30:D32,D38)</f>
        <v>-6.5790867536986948</v>
      </c>
      <c r="E72" s="159">
        <f>SUMIF($C$7:$C$64,$C72,E$7:E$64)-SUM(E30:E32,E38)</f>
        <v>0</v>
      </c>
      <c r="F72" s="159">
        <f>SUMIF($C$7:$C$64,$C72,F$7:F$64)-SUM(F30:F32,F38)</f>
        <v>0</v>
      </c>
      <c r="G72" s="155">
        <f t="shared" si="1"/>
        <v>-6.7990721863387531</v>
      </c>
      <c r="H72" s="155">
        <f t="shared" si="1"/>
        <v>0</v>
      </c>
      <c r="I72" s="155">
        <f t="shared" si="1"/>
        <v>0</v>
      </c>
      <c r="J72" s="155">
        <f t="shared" si="1"/>
        <v>16.908195267437009</v>
      </c>
      <c r="K72" s="155">
        <f t="shared" si="1"/>
        <v>0</v>
      </c>
      <c r="L72" s="155">
        <f t="shared" si="1"/>
        <v>0</v>
      </c>
      <c r="M72" s="155">
        <f t="shared" si="1"/>
        <v>-2.8040353874534176</v>
      </c>
      <c r="N72" s="155">
        <f t="shared" si="1"/>
        <v>0</v>
      </c>
      <c r="O72" s="155">
        <f t="shared" si="1"/>
        <v>0</v>
      </c>
      <c r="P72" s="155">
        <f t="shared" si="1"/>
        <v>60.548308195874711</v>
      </c>
      <c r="Q72" s="155">
        <f t="shared" si="1"/>
        <v>0</v>
      </c>
      <c r="R72" s="155">
        <f t="shared" si="1"/>
        <v>0</v>
      </c>
      <c r="S72" s="155">
        <f t="shared" si="1"/>
        <v>0</v>
      </c>
      <c r="T72" s="155">
        <f t="shared" si="1"/>
        <v>0</v>
      </c>
      <c r="U72" s="155">
        <f t="shared" si="1"/>
        <v>0</v>
      </c>
      <c r="V72" s="155">
        <f t="shared" si="1"/>
        <v>0</v>
      </c>
      <c r="W72" s="155">
        <f t="shared" si="1"/>
        <v>0</v>
      </c>
      <c r="X72" s="155">
        <f t="shared" si="1"/>
        <v>0</v>
      </c>
      <c r="Y72" s="155">
        <f t="shared" si="1"/>
        <v>0</v>
      </c>
      <c r="Z72" s="155">
        <f t="shared" si="1"/>
        <v>0</v>
      </c>
      <c r="AA72" s="155">
        <f t="shared" si="1"/>
        <v>0</v>
      </c>
      <c r="AB72" s="155">
        <f t="shared" si="1"/>
        <v>0</v>
      </c>
      <c r="AC72" s="155">
        <f t="shared" si="1"/>
        <v>0</v>
      </c>
      <c r="AD72" s="155">
        <f t="shared" si="1"/>
        <v>0</v>
      </c>
      <c r="AE72" s="155">
        <f t="shared" si="1"/>
        <v>0</v>
      </c>
      <c r="AF72" s="155">
        <f t="shared" si="1"/>
        <v>0</v>
      </c>
      <c r="AG72" s="155">
        <f t="shared" si="1"/>
        <v>0</v>
      </c>
      <c r="AH72" s="155">
        <f t="shared" si="1"/>
        <v>0</v>
      </c>
      <c r="AI72" s="155">
        <f t="shared" si="1"/>
        <v>0</v>
      </c>
      <c r="AJ72" s="155">
        <f t="shared" si="1"/>
        <v>0</v>
      </c>
    </row>
    <row r="73" spans="1:36" s="88" customFormat="1">
      <c r="C73" s="88" t="s">
        <v>30</v>
      </c>
      <c r="D73" s="155">
        <f>SUMIF($C$7:$C$64,$C73,D$7:D$64)</f>
        <v>-3.7579280998529341</v>
      </c>
      <c r="E73" s="155">
        <f t="shared" si="1"/>
        <v>0</v>
      </c>
      <c r="F73" s="155">
        <f t="shared" si="1"/>
        <v>0</v>
      </c>
      <c r="G73" s="155">
        <f t="shared" si="1"/>
        <v>-0.51978367858167362</v>
      </c>
      <c r="H73" s="155">
        <f t="shared" si="1"/>
        <v>0</v>
      </c>
      <c r="I73" s="155">
        <f t="shared" si="1"/>
        <v>0</v>
      </c>
      <c r="J73" s="155">
        <f t="shared" si="1"/>
        <v>4.244978786263597</v>
      </c>
      <c r="K73" s="155">
        <f t="shared" si="1"/>
        <v>0</v>
      </c>
      <c r="L73" s="155">
        <f t="shared" si="1"/>
        <v>0</v>
      </c>
      <c r="M73" s="155">
        <f t="shared" si="1"/>
        <v>-0.78907753794364388</v>
      </c>
      <c r="N73" s="155">
        <f t="shared" si="1"/>
        <v>0</v>
      </c>
      <c r="O73" s="155">
        <f t="shared" si="1"/>
        <v>0</v>
      </c>
      <c r="P73" s="155">
        <f t="shared" si="1"/>
        <v>14.245751164066451</v>
      </c>
      <c r="Q73" s="155">
        <f t="shared" si="1"/>
        <v>0</v>
      </c>
      <c r="R73" s="155">
        <f t="shared" si="1"/>
        <v>0</v>
      </c>
      <c r="S73" s="155">
        <f t="shared" si="1"/>
        <v>0</v>
      </c>
      <c r="T73" s="155">
        <f t="shared" si="1"/>
        <v>0</v>
      </c>
      <c r="U73" s="155">
        <f t="shared" si="1"/>
        <v>0</v>
      </c>
      <c r="V73" s="155">
        <f t="shared" si="1"/>
        <v>0</v>
      </c>
      <c r="W73" s="155">
        <f t="shared" si="1"/>
        <v>0</v>
      </c>
      <c r="X73" s="155">
        <f t="shared" si="1"/>
        <v>0</v>
      </c>
      <c r="Y73" s="155">
        <f t="shared" si="1"/>
        <v>0</v>
      </c>
      <c r="Z73" s="155">
        <f t="shared" si="1"/>
        <v>0</v>
      </c>
      <c r="AA73" s="155">
        <f t="shared" si="1"/>
        <v>0</v>
      </c>
      <c r="AB73" s="155">
        <f t="shared" si="1"/>
        <v>0</v>
      </c>
      <c r="AC73" s="155">
        <f t="shared" si="1"/>
        <v>0</v>
      </c>
      <c r="AD73" s="155">
        <f t="shared" si="1"/>
        <v>0</v>
      </c>
      <c r="AE73" s="155">
        <f t="shared" si="1"/>
        <v>0</v>
      </c>
      <c r="AF73" s="155">
        <f t="shared" si="1"/>
        <v>0</v>
      </c>
      <c r="AG73" s="155">
        <f t="shared" si="1"/>
        <v>0</v>
      </c>
      <c r="AH73" s="155">
        <f t="shared" si="1"/>
        <v>0</v>
      </c>
      <c r="AI73" s="155">
        <f t="shared" si="1"/>
        <v>0</v>
      </c>
      <c r="AJ73" s="155">
        <f t="shared" si="1"/>
        <v>0</v>
      </c>
    </row>
    <row r="74" spans="1:36" s="88" customFormat="1">
      <c r="C74" s="88" t="s">
        <v>31</v>
      </c>
      <c r="D74" s="155">
        <f>SUMIF($C$7:$C$64,$C74,D$7:D$64)</f>
        <v>-21.611272268184432</v>
      </c>
      <c r="E74" s="155">
        <f t="shared" si="1"/>
        <v>0</v>
      </c>
      <c r="F74" s="155">
        <f t="shared" si="1"/>
        <v>0</v>
      </c>
      <c r="G74" s="155">
        <f t="shared" si="1"/>
        <v>-2.040149587961646</v>
      </c>
      <c r="H74" s="155">
        <f t="shared" si="1"/>
        <v>0</v>
      </c>
      <c r="I74" s="155">
        <f t="shared" si="1"/>
        <v>0</v>
      </c>
      <c r="J74" s="155">
        <f t="shared" si="1"/>
        <v>7.408149199353832</v>
      </c>
      <c r="K74" s="155">
        <f t="shared" si="1"/>
        <v>0</v>
      </c>
      <c r="L74" s="155">
        <f t="shared" si="1"/>
        <v>0</v>
      </c>
      <c r="M74" s="155">
        <f t="shared" si="1"/>
        <v>-1.5149602713647257</v>
      </c>
      <c r="N74" s="155">
        <f t="shared" si="1"/>
        <v>0</v>
      </c>
      <c r="O74" s="155">
        <f t="shared" si="1"/>
        <v>0</v>
      </c>
      <c r="P74" s="155">
        <f t="shared" si="1"/>
        <v>27.350603725903863</v>
      </c>
      <c r="Q74" s="155">
        <f t="shared" si="1"/>
        <v>0</v>
      </c>
      <c r="R74" s="155">
        <f t="shared" si="1"/>
        <v>0</v>
      </c>
      <c r="S74" s="155">
        <f t="shared" si="1"/>
        <v>0</v>
      </c>
      <c r="T74" s="155">
        <f t="shared" si="1"/>
        <v>0</v>
      </c>
      <c r="U74" s="155">
        <f t="shared" si="1"/>
        <v>0</v>
      </c>
      <c r="V74" s="155">
        <f t="shared" si="1"/>
        <v>0</v>
      </c>
      <c r="W74" s="155">
        <f t="shared" si="1"/>
        <v>0</v>
      </c>
      <c r="X74" s="155">
        <f t="shared" si="1"/>
        <v>0</v>
      </c>
      <c r="Y74" s="155">
        <f t="shared" si="1"/>
        <v>0</v>
      </c>
      <c r="Z74" s="155">
        <f t="shared" si="1"/>
        <v>0</v>
      </c>
      <c r="AA74" s="155">
        <f t="shared" si="1"/>
        <v>0</v>
      </c>
      <c r="AB74" s="155">
        <f t="shared" si="1"/>
        <v>0</v>
      </c>
      <c r="AC74" s="155">
        <f t="shared" si="1"/>
        <v>0</v>
      </c>
      <c r="AD74" s="155">
        <f t="shared" si="1"/>
        <v>0</v>
      </c>
      <c r="AE74" s="155">
        <f t="shared" si="1"/>
        <v>0</v>
      </c>
      <c r="AF74" s="155">
        <f t="shared" si="1"/>
        <v>0</v>
      </c>
      <c r="AG74" s="155">
        <f t="shared" si="1"/>
        <v>0</v>
      </c>
      <c r="AH74" s="155">
        <f t="shared" si="1"/>
        <v>0</v>
      </c>
      <c r="AI74" s="155">
        <f t="shared" si="1"/>
        <v>0</v>
      </c>
      <c r="AJ74" s="155">
        <f t="shared" si="1"/>
        <v>0</v>
      </c>
    </row>
    <row r="75" spans="1:36" s="88" customFormat="1">
      <c r="C75" s="88" t="s">
        <v>32</v>
      </c>
      <c r="D75" s="155">
        <f>SUMIF($C$7:$C$64,$C75,D$7:D$64)</f>
        <v>-5.6245396688974418</v>
      </c>
      <c r="E75" s="155">
        <f t="shared" si="1"/>
        <v>0</v>
      </c>
      <c r="F75" s="155">
        <f t="shared" si="1"/>
        <v>0</v>
      </c>
      <c r="G75" s="155">
        <f t="shared" si="1"/>
        <v>-1.1164923452999127</v>
      </c>
      <c r="H75" s="155">
        <f t="shared" si="1"/>
        <v>0</v>
      </c>
      <c r="I75" s="155">
        <f t="shared" si="1"/>
        <v>0</v>
      </c>
      <c r="J75" s="155">
        <f t="shared" si="1"/>
        <v>0.77471352000045846</v>
      </c>
      <c r="K75" s="155">
        <f t="shared" si="1"/>
        <v>0</v>
      </c>
      <c r="L75" s="155">
        <f t="shared" si="1"/>
        <v>0</v>
      </c>
      <c r="M75" s="155">
        <f t="shared" si="1"/>
        <v>-0.75105120309833551</v>
      </c>
      <c r="N75" s="155">
        <f t="shared" si="1"/>
        <v>0</v>
      </c>
      <c r="O75" s="155">
        <f t="shared" si="1"/>
        <v>0</v>
      </c>
      <c r="P75" s="155">
        <f t="shared" si="1"/>
        <v>13.559235989272034</v>
      </c>
      <c r="Q75" s="155">
        <f t="shared" si="1"/>
        <v>0</v>
      </c>
      <c r="R75" s="155">
        <f t="shared" si="1"/>
        <v>0</v>
      </c>
      <c r="S75" s="155">
        <f t="shared" si="1"/>
        <v>0</v>
      </c>
      <c r="T75" s="155">
        <f t="shared" si="1"/>
        <v>0</v>
      </c>
      <c r="U75" s="155">
        <f t="shared" si="1"/>
        <v>0</v>
      </c>
      <c r="V75" s="155">
        <f t="shared" si="1"/>
        <v>0</v>
      </c>
      <c r="W75" s="155">
        <f t="shared" si="1"/>
        <v>0</v>
      </c>
      <c r="X75" s="155">
        <f t="shared" si="1"/>
        <v>0</v>
      </c>
      <c r="Y75" s="155">
        <f t="shared" si="1"/>
        <v>0</v>
      </c>
      <c r="Z75" s="155">
        <f t="shared" si="1"/>
        <v>0</v>
      </c>
      <c r="AA75" s="155">
        <f t="shared" si="1"/>
        <v>0</v>
      </c>
      <c r="AB75" s="155">
        <f t="shared" si="1"/>
        <v>0</v>
      </c>
      <c r="AC75" s="155">
        <f t="shared" si="1"/>
        <v>0</v>
      </c>
      <c r="AD75" s="155">
        <f t="shared" si="1"/>
        <v>0</v>
      </c>
      <c r="AE75" s="155">
        <f t="shared" si="1"/>
        <v>0</v>
      </c>
      <c r="AF75" s="155">
        <f t="shared" si="1"/>
        <v>0</v>
      </c>
      <c r="AG75" s="155">
        <f t="shared" si="1"/>
        <v>0</v>
      </c>
      <c r="AH75" s="155">
        <f t="shared" si="1"/>
        <v>0</v>
      </c>
      <c r="AI75" s="155">
        <f t="shared" si="1"/>
        <v>0</v>
      </c>
      <c r="AJ75" s="155">
        <f t="shared" si="1"/>
        <v>0</v>
      </c>
    </row>
    <row r="76" spans="1:36" s="108" customFormat="1">
      <c r="C76" s="146" t="s">
        <v>115</v>
      </c>
      <c r="D76" s="196">
        <f>SUM(D68:D75)</f>
        <v>-591.79517995554181</v>
      </c>
      <c r="E76" s="196">
        <f t="shared" ref="E76:AJ76" si="3">SUM(E68:E75)</f>
        <v>0</v>
      </c>
      <c r="F76" s="196">
        <f t="shared" si="3"/>
        <v>0</v>
      </c>
      <c r="G76" s="196">
        <f t="shared" si="3"/>
        <v>-82.034311542762921</v>
      </c>
      <c r="H76" s="196">
        <f t="shared" si="3"/>
        <v>0</v>
      </c>
      <c r="I76" s="196">
        <f t="shared" si="3"/>
        <v>0</v>
      </c>
      <c r="J76" s="196">
        <f t="shared" si="3"/>
        <v>151.50063232006727</v>
      </c>
      <c r="K76" s="196">
        <f t="shared" si="3"/>
        <v>0</v>
      </c>
      <c r="L76" s="196">
        <f t="shared" si="3"/>
        <v>0</v>
      </c>
      <c r="M76" s="196">
        <f t="shared" si="3"/>
        <v>-39.920808449255041</v>
      </c>
      <c r="N76" s="196">
        <f t="shared" si="3"/>
        <v>0</v>
      </c>
      <c r="O76" s="196">
        <f t="shared" si="3"/>
        <v>0</v>
      </c>
      <c r="P76" s="196">
        <f t="shared" si="3"/>
        <v>726.33434814169959</v>
      </c>
      <c r="Q76" s="196">
        <f t="shared" si="3"/>
        <v>0</v>
      </c>
      <c r="R76" s="196">
        <f t="shared" si="3"/>
        <v>0</v>
      </c>
      <c r="S76" s="196">
        <f t="shared" si="3"/>
        <v>0</v>
      </c>
      <c r="T76" s="196">
        <f t="shared" si="3"/>
        <v>0</v>
      </c>
      <c r="U76" s="196">
        <f t="shared" si="3"/>
        <v>0</v>
      </c>
      <c r="V76" s="196">
        <f t="shared" si="3"/>
        <v>0</v>
      </c>
      <c r="W76" s="196">
        <f t="shared" si="3"/>
        <v>0</v>
      </c>
      <c r="X76" s="196">
        <f t="shared" si="3"/>
        <v>0</v>
      </c>
      <c r="Y76" s="196">
        <f t="shared" si="3"/>
        <v>0</v>
      </c>
      <c r="Z76" s="196">
        <f t="shared" si="3"/>
        <v>0</v>
      </c>
      <c r="AA76" s="196">
        <f t="shared" si="3"/>
        <v>0</v>
      </c>
      <c r="AB76" s="196">
        <f t="shared" si="3"/>
        <v>0</v>
      </c>
      <c r="AC76" s="196">
        <f t="shared" si="3"/>
        <v>0</v>
      </c>
      <c r="AD76" s="196">
        <f t="shared" si="3"/>
        <v>0</v>
      </c>
      <c r="AE76" s="196">
        <f t="shared" si="3"/>
        <v>0</v>
      </c>
      <c r="AF76" s="196">
        <f t="shared" si="3"/>
        <v>0</v>
      </c>
      <c r="AG76" s="196">
        <f t="shared" si="3"/>
        <v>0</v>
      </c>
      <c r="AH76" s="196">
        <f t="shared" si="3"/>
        <v>0</v>
      </c>
      <c r="AI76" s="196">
        <f t="shared" si="3"/>
        <v>0</v>
      </c>
      <c r="AJ76" s="196">
        <f t="shared" si="3"/>
        <v>0</v>
      </c>
    </row>
    <row r="77" spans="1:36" s="88" customFormat="1">
      <c r="C77" s="191"/>
      <c r="D77" s="170">
        <f>D65-D76</f>
        <v>0</v>
      </c>
      <c r="E77" s="170">
        <f t="shared" ref="E77:AJ77" si="4">E65-E76</f>
        <v>0</v>
      </c>
      <c r="F77" s="170">
        <f t="shared" si="4"/>
        <v>0</v>
      </c>
      <c r="G77" s="170">
        <f t="shared" si="4"/>
        <v>0</v>
      </c>
      <c r="H77" s="170">
        <f t="shared" si="4"/>
        <v>0</v>
      </c>
      <c r="I77" s="170">
        <f t="shared" si="4"/>
        <v>0</v>
      </c>
      <c r="J77" s="170">
        <f t="shared" si="4"/>
        <v>0</v>
      </c>
      <c r="K77" s="170">
        <f t="shared" si="4"/>
        <v>0</v>
      </c>
      <c r="L77" s="170">
        <f t="shared" si="4"/>
        <v>0</v>
      </c>
      <c r="M77" s="170">
        <f t="shared" si="4"/>
        <v>0</v>
      </c>
      <c r="N77" s="170">
        <f t="shared" si="4"/>
        <v>0</v>
      </c>
      <c r="O77" s="170">
        <f t="shared" si="4"/>
        <v>0</v>
      </c>
      <c r="P77" s="170">
        <f t="shared" si="4"/>
        <v>0</v>
      </c>
      <c r="Q77" s="170">
        <f t="shared" si="4"/>
        <v>0</v>
      </c>
      <c r="R77" s="170">
        <f t="shared" si="4"/>
        <v>0</v>
      </c>
      <c r="S77" s="170">
        <f t="shared" si="4"/>
        <v>0</v>
      </c>
      <c r="T77" s="170">
        <f t="shared" si="4"/>
        <v>0</v>
      </c>
      <c r="U77" s="170">
        <f t="shared" si="4"/>
        <v>0</v>
      </c>
      <c r="V77" s="170">
        <f t="shared" si="4"/>
        <v>0</v>
      </c>
      <c r="W77" s="170">
        <f t="shared" si="4"/>
        <v>0</v>
      </c>
      <c r="X77" s="170">
        <f t="shared" si="4"/>
        <v>0</v>
      </c>
      <c r="Y77" s="170">
        <f t="shared" si="4"/>
        <v>0</v>
      </c>
      <c r="Z77" s="170">
        <f t="shared" si="4"/>
        <v>0</v>
      </c>
      <c r="AA77" s="170">
        <f t="shared" si="4"/>
        <v>0</v>
      </c>
      <c r="AB77" s="170">
        <f t="shared" si="4"/>
        <v>0</v>
      </c>
      <c r="AC77" s="170">
        <f t="shared" si="4"/>
        <v>0</v>
      </c>
      <c r="AD77" s="170">
        <f t="shared" si="4"/>
        <v>0</v>
      </c>
      <c r="AE77" s="170">
        <f t="shared" si="4"/>
        <v>0</v>
      </c>
      <c r="AF77" s="170">
        <f t="shared" si="4"/>
        <v>0</v>
      </c>
      <c r="AG77" s="170">
        <f t="shared" si="4"/>
        <v>0</v>
      </c>
      <c r="AH77" s="170">
        <f t="shared" si="4"/>
        <v>0</v>
      </c>
      <c r="AI77" s="170">
        <f t="shared" si="4"/>
        <v>0</v>
      </c>
      <c r="AJ77" s="170">
        <f t="shared" si="4"/>
        <v>0</v>
      </c>
    </row>
    <row r="78" spans="1:36" s="88" customFormat="1"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77"/>
  <sheetViews>
    <sheetView zoomScale="85" zoomScaleNormal="85" workbookViewId="0">
      <pane xSplit="3" ySplit="6" topLeftCell="M38" activePane="bottomRight" state="frozen"/>
      <selection activeCell="R40" sqref="R40"/>
      <selection pane="topRight" activeCell="R40" sqref="R40"/>
      <selection pane="bottomLeft" activeCell="R40" sqref="R40"/>
      <selection pane="bottomRight" activeCell="V70" sqref="V70:X72"/>
    </sheetView>
  </sheetViews>
  <sheetFormatPr defaultRowHeight="12.75"/>
  <cols>
    <col min="2" max="2" width="35.25" customWidth="1"/>
    <col min="3" max="3" width="33.25" customWidth="1"/>
    <col min="4" max="36" width="7.75" style="150" customWidth="1"/>
  </cols>
  <sheetData>
    <row r="1" spans="1:36" ht="18">
      <c r="A1" s="1" t="s">
        <v>152</v>
      </c>
      <c r="B1" s="110"/>
      <c r="C1" s="1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</row>
    <row r="2" spans="1:36" ht="15.75">
      <c r="A2" s="112" t="s">
        <v>131</v>
      </c>
      <c r="B2" s="113"/>
      <c r="C2" s="113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6">
      <c r="A3" s="115" t="s">
        <v>43</v>
      </c>
      <c r="V3" s="154"/>
      <c r="W3" s="155"/>
      <c r="X3" s="155"/>
      <c r="Y3" s="197"/>
    </row>
    <row r="5" spans="1:36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  <c r="S5" s="151"/>
      <c r="T5" s="151">
        <v>2015</v>
      </c>
      <c r="U5" s="152"/>
      <c r="V5" s="151"/>
      <c r="W5" s="151">
        <v>2016</v>
      </c>
      <c r="X5" s="152"/>
      <c r="Y5" s="151"/>
      <c r="Z5" s="151">
        <v>2017</v>
      </c>
      <c r="AA5" s="152"/>
      <c r="AB5" s="151"/>
      <c r="AC5" s="151">
        <v>2018</v>
      </c>
      <c r="AD5" s="152"/>
      <c r="AE5" s="151"/>
      <c r="AF5" s="151">
        <v>2019</v>
      </c>
      <c r="AG5" s="152"/>
      <c r="AH5" s="151"/>
      <c r="AI5" s="151">
        <v>2020</v>
      </c>
      <c r="AJ5" s="152"/>
    </row>
    <row r="6" spans="1:36">
      <c r="A6" s="123"/>
      <c r="B6" s="124"/>
      <c r="C6" s="125"/>
      <c r="D6" s="124" t="s">
        <v>46</v>
      </c>
      <c r="E6" s="124" t="s">
        <v>47</v>
      </c>
      <c r="F6" s="153" t="s">
        <v>48</v>
      </c>
      <c r="G6" s="124" t="s">
        <v>46</v>
      </c>
      <c r="H6" s="124" t="s">
        <v>47</v>
      </c>
      <c r="I6" s="153" t="s">
        <v>48</v>
      </c>
      <c r="J6" s="124" t="s">
        <v>46</v>
      </c>
      <c r="K6" s="124" t="s">
        <v>47</v>
      </c>
      <c r="L6" s="153" t="s">
        <v>48</v>
      </c>
      <c r="M6" s="124" t="s">
        <v>46</v>
      </c>
      <c r="N6" s="124" t="s">
        <v>47</v>
      </c>
      <c r="O6" s="153" t="s">
        <v>48</v>
      </c>
      <c r="P6" s="124" t="s">
        <v>46</v>
      </c>
      <c r="Q6" s="124" t="s">
        <v>47</v>
      </c>
      <c r="R6" s="153" t="s">
        <v>48</v>
      </c>
      <c r="S6" s="124" t="s">
        <v>46</v>
      </c>
      <c r="T6" s="124" t="s">
        <v>47</v>
      </c>
      <c r="U6" s="153" t="s">
        <v>48</v>
      </c>
      <c r="V6" s="124" t="s">
        <v>46</v>
      </c>
      <c r="W6" s="124" t="s">
        <v>47</v>
      </c>
      <c r="X6" s="153" t="s">
        <v>48</v>
      </c>
      <c r="Y6" s="124" t="s">
        <v>46</v>
      </c>
      <c r="Z6" s="124" t="s">
        <v>47</v>
      </c>
      <c r="AA6" s="153" t="s">
        <v>48</v>
      </c>
      <c r="AB6" s="124" t="s">
        <v>46</v>
      </c>
      <c r="AC6" s="124" t="s">
        <v>47</v>
      </c>
      <c r="AD6" s="153" t="s">
        <v>48</v>
      </c>
      <c r="AE6" s="124" t="s">
        <v>46</v>
      </c>
      <c r="AF6" s="124" t="s">
        <v>47</v>
      </c>
      <c r="AG6" s="153" t="s">
        <v>48</v>
      </c>
      <c r="AH6" s="124" t="s">
        <v>46</v>
      </c>
      <c r="AI6" s="124" t="s">
        <v>47</v>
      </c>
      <c r="AJ6" s="153" t="s">
        <v>48</v>
      </c>
    </row>
    <row r="7" spans="1:36">
      <c r="A7" s="182">
        <f>'Base Capex Actual'!A7</f>
        <v>102</v>
      </c>
      <c r="B7" s="183" t="str">
        <f>'Base Capex Actual'!B7</f>
        <v>Rural Projects &lt; 50KVA</v>
      </c>
      <c r="C7" s="183" t="str">
        <f>'Base Capex Actual'!C7</f>
        <v>New Customer Connections</v>
      </c>
      <c r="D7" s="157"/>
      <c r="E7" s="157"/>
      <c r="F7" s="158"/>
      <c r="G7" s="157"/>
      <c r="H7" s="157"/>
      <c r="I7" s="158"/>
      <c r="J7" s="157"/>
      <c r="K7" s="157"/>
      <c r="L7" s="158"/>
      <c r="M7" s="157"/>
      <c r="N7" s="157"/>
      <c r="O7" s="158"/>
      <c r="P7" s="157"/>
      <c r="Q7" s="157"/>
      <c r="R7" s="158"/>
      <c r="S7" s="157"/>
      <c r="T7" s="157"/>
      <c r="U7" s="158"/>
      <c r="V7" s="154">
        <f>'Base Capex'!V7*'General Inputs'!L$22</f>
        <v>65.807933481751462</v>
      </c>
      <c r="W7" s="155">
        <f>'Base Capex'!W7*'General Inputs'!L$23</f>
        <v>0</v>
      </c>
      <c r="X7" s="156">
        <f>'Base Capex'!X7*'General Inputs'!L$24</f>
        <v>0.71313064366078094</v>
      </c>
      <c r="Y7" s="154">
        <f>'Base Capex'!Y7*'General Inputs'!M$22</f>
        <v>105.19638126036693</v>
      </c>
      <c r="Z7" s="155">
        <f>'Base Capex'!Z7*'General Inputs'!M$23</f>
        <v>0</v>
      </c>
      <c r="AA7" s="156">
        <f>'Base Capex'!AA7*'General Inputs'!M$24</f>
        <v>1.9359956101366016</v>
      </c>
      <c r="AB7" s="154">
        <f>'Base Capex'!AB7*'General Inputs'!N$22</f>
        <v>152.63515533163917</v>
      </c>
      <c r="AC7" s="155">
        <f>'Base Capex'!AC7*'General Inputs'!N$23</f>
        <v>0</v>
      </c>
      <c r="AD7" s="156">
        <f>'Base Capex'!AD7*'General Inputs'!N$24</f>
        <v>2.9674304738512367</v>
      </c>
      <c r="AE7" s="154">
        <f>'Base Capex'!AE7*'General Inputs'!O$22</f>
        <v>204.98463467570537</v>
      </c>
      <c r="AF7" s="155">
        <f>'Base Capex'!AF7*'General Inputs'!O$23</f>
        <v>0</v>
      </c>
      <c r="AG7" s="156">
        <f>'Base Capex'!AG7*'General Inputs'!O$24</f>
        <v>4.0825289626272632</v>
      </c>
      <c r="AH7" s="154">
        <f>'Base Capex'!AH7*'General Inputs'!P$22</f>
        <v>263.67751007231487</v>
      </c>
      <c r="AI7" s="155">
        <f>'Base Capex'!AI7*'General Inputs'!P$23</f>
        <v>0</v>
      </c>
      <c r="AJ7" s="156">
        <f>'Base Capex'!AJ7*'General Inputs'!P$24</f>
        <v>5.3474576659791619</v>
      </c>
    </row>
    <row r="8" spans="1:36">
      <c r="A8" s="182">
        <f>'Base Capex Actual'!A8</f>
        <v>103</v>
      </c>
      <c r="B8" s="183" t="str">
        <f>'Base Capex Actual'!B8</f>
        <v>Urban Projects &lt; 50KVA</v>
      </c>
      <c r="C8" s="183" t="str">
        <f>'Base Capex Actual'!C8</f>
        <v>New Customer Connections</v>
      </c>
      <c r="D8" s="157"/>
      <c r="E8" s="157"/>
      <c r="F8" s="158"/>
      <c r="G8" s="157"/>
      <c r="H8" s="157"/>
      <c r="I8" s="158"/>
      <c r="J8" s="157"/>
      <c r="K8" s="157"/>
      <c r="L8" s="158"/>
      <c r="M8" s="157"/>
      <c r="N8" s="157"/>
      <c r="O8" s="158"/>
      <c r="P8" s="157"/>
      <c r="Q8" s="157"/>
      <c r="R8" s="158"/>
      <c r="S8" s="157"/>
      <c r="T8" s="157"/>
      <c r="U8" s="158"/>
      <c r="V8" s="154">
        <f>'Base Capex'!V8*'General Inputs'!L$22</f>
        <v>0</v>
      </c>
      <c r="W8" s="155">
        <f>'Base Capex'!W8*'General Inputs'!L$23</f>
        <v>0</v>
      </c>
      <c r="X8" s="156">
        <f>'Base Capex'!X8*'General Inputs'!L$24</f>
        <v>0</v>
      </c>
      <c r="Y8" s="154">
        <f>'Base Capex'!Y8*'General Inputs'!M$22</f>
        <v>0</v>
      </c>
      <c r="Z8" s="155">
        <f>'Base Capex'!Z8*'General Inputs'!M$23</f>
        <v>0</v>
      </c>
      <c r="AA8" s="156">
        <f>'Base Capex'!AA8*'General Inputs'!M$24</f>
        <v>0</v>
      </c>
      <c r="AB8" s="154">
        <f>'Base Capex'!AB8*'General Inputs'!N$22</f>
        <v>0</v>
      </c>
      <c r="AC8" s="155">
        <f>'Base Capex'!AC8*'General Inputs'!N$23</f>
        <v>0</v>
      </c>
      <c r="AD8" s="156">
        <f>'Base Capex'!AD8*'General Inputs'!N$24</f>
        <v>0</v>
      </c>
      <c r="AE8" s="154">
        <f>'Base Capex'!AE8*'General Inputs'!O$22</f>
        <v>0</v>
      </c>
      <c r="AF8" s="155">
        <f>'Base Capex'!AF8*'General Inputs'!O$23</f>
        <v>0</v>
      </c>
      <c r="AG8" s="156">
        <f>'Base Capex'!AG8*'General Inputs'!O$24</f>
        <v>0</v>
      </c>
      <c r="AH8" s="154">
        <f>'Base Capex'!AH8*'General Inputs'!P$22</f>
        <v>0</v>
      </c>
      <c r="AI8" s="155">
        <f>'Base Capex'!AI8*'General Inputs'!P$23</f>
        <v>0</v>
      </c>
      <c r="AJ8" s="156">
        <f>'Base Capex'!AJ8*'General Inputs'!P$24</f>
        <v>0</v>
      </c>
    </row>
    <row r="9" spans="1:36">
      <c r="A9" s="182">
        <f>'Base Capex Actual'!A9</f>
        <v>104</v>
      </c>
      <c r="B9" s="183" t="str">
        <f>'Base Capex Actual'!B9</f>
        <v>Medium Density SubDivision</v>
      </c>
      <c r="C9" s="183" t="str">
        <f>'Base Capex Actual'!C9</f>
        <v>New Customer Connections</v>
      </c>
      <c r="D9" s="157"/>
      <c r="E9" s="157"/>
      <c r="F9" s="158"/>
      <c r="G9" s="157"/>
      <c r="H9" s="157"/>
      <c r="I9" s="158"/>
      <c r="J9" s="157"/>
      <c r="K9" s="157"/>
      <c r="L9" s="158"/>
      <c r="M9" s="157"/>
      <c r="N9" s="157"/>
      <c r="O9" s="158"/>
      <c r="P9" s="157"/>
      <c r="Q9" s="157"/>
      <c r="R9" s="158"/>
      <c r="S9" s="157"/>
      <c r="T9" s="157"/>
      <c r="U9" s="158"/>
      <c r="V9" s="154">
        <f>'Base Capex'!V9*'General Inputs'!L$22</f>
        <v>0</v>
      </c>
      <c r="W9" s="155">
        <f>'Base Capex'!W9*'General Inputs'!L$23</f>
        <v>0</v>
      </c>
      <c r="X9" s="156">
        <f>'Base Capex'!X9*'General Inputs'!L$24</f>
        <v>0</v>
      </c>
      <c r="Y9" s="154">
        <f>'Base Capex'!Y9*'General Inputs'!M$22</f>
        <v>0</v>
      </c>
      <c r="Z9" s="155">
        <f>'Base Capex'!Z9*'General Inputs'!M$23</f>
        <v>0</v>
      </c>
      <c r="AA9" s="156">
        <f>'Base Capex'!AA9*'General Inputs'!M$24</f>
        <v>0</v>
      </c>
      <c r="AB9" s="154">
        <f>'Base Capex'!AB9*'General Inputs'!N$22</f>
        <v>0</v>
      </c>
      <c r="AC9" s="155">
        <f>'Base Capex'!AC9*'General Inputs'!N$23</f>
        <v>0</v>
      </c>
      <c r="AD9" s="156">
        <f>'Base Capex'!AD9*'General Inputs'!N$24</f>
        <v>0</v>
      </c>
      <c r="AE9" s="154">
        <f>'Base Capex'!AE9*'General Inputs'!O$22</f>
        <v>0</v>
      </c>
      <c r="AF9" s="155">
        <f>'Base Capex'!AF9*'General Inputs'!O$23</f>
        <v>0</v>
      </c>
      <c r="AG9" s="156">
        <f>'Base Capex'!AG9*'General Inputs'!O$24</f>
        <v>0</v>
      </c>
      <c r="AH9" s="154">
        <f>'Base Capex'!AH9*'General Inputs'!P$22</f>
        <v>0</v>
      </c>
      <c r="AI9" s="155">
        <f>'Base Capex'!AI9*'General Inputs'!P$23</f>
        <v>0</v>
      </c>
      <c r="AJ9" s="156">
        <f>'Base Capex'!AJ9*'General Inputs'!P$24</f>
        <v>0</v>
      </c>
    </row>
    <row r="10" spans="1:36">
      <c r="A10" s="182">
        <f>'Base Capex Actual'!A10</f>
        <v>105</v>
      </c>
      <c r="B10" s="183" t="str">
        <f>'Base Capex Actual'!B10</f>
        <v>Business Supply &gt; 50KVA &lt; 200KVA</v>
      </c>
      <c r="C10" s="183" t="str">
        <f>'Base Capex Actual'!C10</f>
        <v>New Customer Connections</v>
      </c>
      <c r="D10" s="157"/>
      <c r="E10" s="157"/>
      <c r="F10" s="158"/>
      <c r="G10" s="157"/>
      <c r="H10" s="157"/>
      <c r="I10" s="158"/>
      <c r="J10" s="157"/>
      <c r="K10" s="157"/>
      <c r="L10" s="158"/>
      <c r="M10" s="157"/>
      <c r="N10" s="157"/>
      <c r="O10" s="158"/>
      <c r="P10" s="157"/>
      <c r="Q10" s="157"/>
      <c r="R10" s="158"/>
      <c r="S10" s="157"/>
      <c r="T10" s="157"/>
      <c r="U10" s="158"/>
      <c r="V10" s="154">
        <f>'Base Capex'!V10*'General Inputs'!L$22</f>
        <v>31.750807188524533</v>
      </c>
      <c r="W10" s="155">
        <f>'Base Capex'!W10*'General Inputs'!L$23</f>
        <v>0</v>
      </c>
      <c r="X10" s="156">
        <f>'Base Capex'!X10*'General Inputs'!L$24</f>
        <v>25.062340634556374</v>
      </c>
      <c r="Y10" s="154">
        <f>'Base Capex'!Y10*'General Inputs'!M$22</f>
        <v>50.548033353759493</v>
      </c>
      <c r="Z10" s="155">
        <f>'Base Capex'!Z10*'General Inputs'!M$23</f>
        <v>0</v>
      </c>
      <c r="AA10" s="156">
        <f>'Base Capex'!AA10*'General Inputs'!M$24</f>
        <v>67.76162984179831</v>
      </c>
      <c r="AB10" s="154">
        <f>'Base Capex'!AB10*'General Inputs'!N$22</f>
        <v>75.351248671563198</v>
      </c>
      <c r="AC10" s="155">
        <f>'Base Capex'!AC10*'General Inputs'!N$23</f>
        <v>0</v>
      </c>
      <c r="AD10" s="156">
        <f>'Base Capex'!AD10*'General Inputs'!N$24</f>
        <v>106.70688572412264</v>
      </c>
      <c r="AE10" s="154">
        <f>'Base Capex'!AE10*'General Inputs'!O$22</f>
        <v>101.32257026169047</v>
      </c>
      <c r="AF10" s="155">
        <f>'Base Capex'!AF10*'General Inputs'!O$23</f>
        <v>0</v>
      </c>
      <c r="AG10" s="156">
        <f>'Base Capex'!AG10*'General Inputs'!O$24</f>
        <v>146.99080773019247</v>
      </c>
      <c r="AH10" s="154">
        <f>'Base Capex'!AH10*'General Inputs'!P$22</f>
        <v>130.22869737105916</v>
      </c>
      <c r="AI10" s="155">
        <f>'Base Capex'!AI10*'General Inputs'!P$23</f>
        <v>0</v>
      </c>
      <c r="AJ10" s="156">
        <f>'Base Capex'!AJ10*'General Inputs'!P$24</f>
        <v>192.37869518549761</v>
      </c>
    </row>
    <row r="11" spans="1:36">
      <c r="A11" s="182">
        <f>'Base Capex Actual'!A11</f>
        <v>106</v>
      </c>
      <c r="B11" s="183" t="str">
        <f>'Base Capex Actual'!B11</f>
        <v>Business Supply &gt; 200KVA</v>
      </c>
      <c r="C11" s="183" t="str">
        <f>'Base Capex Actual'!C11</f>
        <v>New Customer Connections</v>
      </c>
      <c r="D11" s="157"/>
      <c r="E11" s="157"/>
      <c r="F11" s="158"/>
      <c r="G11" s="157"/>
      <c r="H11" s="157"/>
      <c r="I11" s="158"/>
      <c r="J11" s="157"/>
      <c r="K11" s="157"/>
      <c r="L11" s="158"/>
      <c r="M11" s="157"/>
      <c r="N11" s="157"/>
      <c r="O11" s="158"/>
      <c r="P11" s="157"/>
      <c r="Q11" s="157"/>
      <c r="R11" s="158"/>
      <c r="S11" s="157"/>
      <c r="T11" s="157"/>
      <c r="U11" s="158"/>
      <c r="V11" s="154">
        <f>'Base Capex'!V11*'General Inputs'!L$22</f>
        <v>60.126894919073074</v>
      </c>
      <c r="W11" s="155">
        <f>'Base Capex'!W11*'General Inputs'!L$23</f>
        <v>0</v>
      </c>
      <c r="X11" s="156">
        <f>'Base Capex'!X11*'General Inputs'!L$24</f>
        <v>62.533521203601289</v>
      </c>
      <c r="Y11" s="154">
        <f>'Base Capex'!Y11*'General Inputs'!M$22</f>
        <v>94.150025049513047</v>
      </c>
      <c r="Z11" s="155">
        <f>'Base Capex'!Z11*'General Inputs'!M$23</f>
        <v>0</v>
      </c>
      <c r="AA11" s="156">
        <f>'Base Capex'!AA11*'General Inputs'!M$24</f>
        <v>166.29426413773533</v>
      </c>
      <c r="AB11" s="154">
        <f>'Base Capex'!AB11*'General Inputs'!N$22</f>
        <v>144.67693026282095</v>
      </c>
      <c r="AC11" s="155">
        <f>'Base Capex'!AC11*'General Inputs'!N$23</f>
        <v>0</v>
      </c>
      <c r="AD11" s="156">
        <f>'Base Capex'!AD11*'General Inputs'!N$24</f>
        <v>269.94701325006082</v>
      </c>
      <c r="AE11" s="154">
        <f>'Base Capex'!AE11*'General Inputs'!O$22</f>
        <v>195.62737859475055</v>
      </c>
      <c r="AF11" s="155">
        <f>'Base Capex'!AF11*'General Inputs'!O$23</f>
        <v>0</v>
      </c>
      <c r="AG11" s="156">
        <f>'Base Capex'!AG11*'General Inputs'!O$24</f>
        <v>373.93047704849812</v>
      </c>
      <c r="AH11" s="154">
        <f>'Base Capex'!AH11*'General Inputs'!P$22</f>
        <v>251.11709778538952</v>
      </c>
      <c r="AI11" s="155">
        <f>'Base Capex'!AI11*'General Inputs'!P$23</f>
        <v>0</v>
      </c>
      <c r="AJ11" s="156">
        <f>'Base Capex'!AJ11*'General Inputs'!P$24</f>
        <v>488.76917834676743</v>
      </c>
    </row>
    <row r="12" spans="1:36">
      <c r="A12" s="182">
        <f>'Base Capex Actual'!A12</f>
        <v>107</v>
      </c>
      <c r="B12" s="183" t="str">
        <f>'Base Capex Actual'!B12</f>
        <v>HV Connections</v>
      </c>
      <c r="C12" s="183" t="str">
        <f>'Base Capex Actual'!C12</f>
        <v>New Customer Connections</v>
      </c>
      <c r="D12" s="157"/>
      <c r="E12" s="157"/>
      <c r="F12" s="158"/>
      <c r="G12" s="157"/>
      <c r="H12" s="157"/>
      <c r="I12" s="158"/>
      <c r="J12" s="157"/>
      <c r="K12" s="157"/>
      <c r="L12" s="158"/>
      <c r="M12" s="157"/>
      <c r="N12" s="157"/>
      <c r="O12" s="158"/>
      <c r="P12" s="157"/>
      <c r="Q12" s="157"/>
      <c r="R12" s="158"/>
      <c r="S12" s="157"/>
      <c r="T12" s="157"/>
      <c r="U12" s="158"/>
      <c r="V12" s="154">
        <f>'Base Capex'!V12*'General Inputs'!L$22</f>
        <v>-32.189277043034934</v>
      </c>
      <c r="W12" s="155">
        <f>'Base Capex'!W12*'General Inputs'!L$23</f>
        <v>0</v>
      </c>
      <c r="X12" s="156">
        <f>'Base Capex'!X12*'General Inputs'!L$24</f>
        <v>85.928409632855491</v>
      </c>
      <c r="Y12" s="154">
        <f>'Base Capex'!Y12*'General Inputs'!M$22</f>
        <v>-47.262424562921979</v>
      </c>
      <c r="Z12" s="155">
        <f>'Base Capex'!Z12*'General Inputs'!M$23</f>
        <v>0</v>
      </c>
      <c r="AA12" s="156">
        <f>'Base Capex'!AA12*'General Inputs'!M$24</f>
        <v>214.26649755802495</v>
      </c>
      <c r="AB12" s="154">
        <f>'Base Capex'!AB12*'General Inputs'!N$22</f>
        <v>-17.048515931349613</v>
      </c>
      <c r="AC12" s="155">
        <f>'Base Capex'!AC12*'General Inputs'!N$23</f>
        <v>0</v>
      </c>
      <c r="AD12" s="156">
        <f>'Base Capex'!AD12*'General Inputs'!N$24</f>
        <v>81.648322186256976</v>
      </c>
      <c r="AE12" s="154">
        <f>'Base Capex'!AE12*'General Inputs'!O$22</f>
        <v>-45.868178752246322</v>
      </c>
      <c r="AF12" s="155">
        <f>'Base Capex'!AF12*'General Inputs'!O$23</f>
        <v>0</v>
      </c>
      <c r="AG12" s="156">
        <f>'Base Capex'!AG12*'General Inputs'!O$24</f>
        <v>225.03712362116931</v>
      </c>
      <c r="AH12" s="154">
        <f>'Base Capex'!AH12*'General Inputs'!P$22</f>
        <v>-37.580925754965357</v>
      </c>
      <c r="AI12" s="155">
        <f>'Base Capex'!AI12*'General Inputs'!P$23</f>
        <v>0</v>
      </c>
      <c r="AJ12" s="156">
        <f>'Base Capex'!AJ12*'General Inputs'!P$24</f>
        <v>187.7484870210267</v>
      </c>
    </row>
    <row r="13" spans="1:36">
      <c r="A13" s="182">
        <f>'Base Capex Actual'!A13</f>
        <v>108</v>
      </c>
      <c r="B13" s="183" t="str">
        <f>'Base Capex Actual'!B13</f>
        <v>Business SubDivisions</v>
      </c>
      <c r="C13" s="183" t="str">
        <f>'Base Capex Actual'!C13</f>
        <v>New Customer Connections</v>
      </c>
      <c r="D13" s="157"/>
      <c r="E13" s="157"/>
      <c r="F13" s="158"/>
      <c r="G13" s="157"/>
      <c r="H13" s="157"/>
      <c r="I13" s="158"/>
      <c r="J13" s="157"/>
      <c r="K13" s="157"/>
      <c r="L13" s="158"/>
      <c r="M13" s="157"/>
      <c r="N13" s="157"/>
      <c r="O13" s="158"/>
      <c r="P13" s="157"/>
      <c r="Q13" s="157"/>
      <c r="R13" s="158"/>
      <c r="S13" s="157"/>
      <c r="T13" s="157"/>
      <c r="U13" s="158"/>
      <c r="V13" s="154">
        <f>'Base Capex'!V13*'General Inputs'!L$22</f>
        <v>0</v>
      </c>
      <c r="W13" s="155">
        <f>'Base Capex'!W13*'General Inputs'!L$23</f>
        <v>0</v>
      </c>
      <c r="X13" s="156">
        <f>'Base Capex'!X13*'General Inputs'!L$24</f>
        <v>0</v>
      </c>
      <c r="Y13" s="154">
        <f>'Base Capex'!Y13*'General Inputs'!M$22</f>
        <v>0</v>
      </c>
      <c r="Z13" s="155">
        <f>'Base Capex'!Z13*'General Inputs'!M$23</f>
        <v>0</v>
      </c>
      <c r="AA13" s="156">
        <f>'Base Capex'!AA13*'General Inputs'!M$24</f>
        <v>0</v>
      </c>
      <c r="AB13" s="154">
        <f>'Base Capex'!AB13*'General Inputs'!N$22</f>
        <v>0</v>
      </c>
      <c r="AC13" s="155">
        <f>'Base Capex'!AC13*'General Inputs'!N$23</f>
        <v>0</v>
      </c>
      <c r="AD13" s="156">
        <f>'Base Capex'!AD13*'General Inputs'!N$24</f>
        <v>0</v>
      </c>
      <c r="AE13" s="154">
        <f>'Base Capex'!AE13*'General Inputs'!O$22</f>
        <v>0</v>
      </c>
      <c r="AF13" s="155">
        <f>'Base Capex'!AF13*'General Inputs'!O$23</f>
        <v>0</v>
      </c>
      <c r="AG13" s="156">
        <f>'Base Capex'!AG13*'General Inputs'!O$24</f>
        <v>0</v>
      </c>
      <c r="AH13" s="154">
        <f>'Base Capex'!AH13*'General Inputs'!P$22</f>
        <v>0</v>
      </c>
      <c r="AI13" s="155">
        <f>'Base Capex'!AI13*'General Inputs'!P$23</f>
        <v>0</v>
      </c>
      <c r="AJ13" s="156">
        <f>'Base Capex'!AJ13*'General Inputs'!P$24</f>
        <v>0</v>
      </c>
    </row>
    <row r="14" spans="1:36">
      <c r="A14" s="182">
        <f>'Base Capex Actual'!A14</f>
        <v>109</v>
      </c>
      <c r="B14" s="183" t="str">
        <f>'Base Capex Actual'!B14</f>
        <v>U/G Service Pits Ex O/H Supply</v>
      </c>
      <c r="C14" s="183" t="str">
        <f>'Base Capex Actual'!C14</f>
        <v>New Customer Connections</v>
      </c>
      <c r="D14" s="157"/>
      <c r="E14" s="157"/>
      <c r="F14" s="158"/>
      <c r="G14" s="157"/>
      <c r="H14" s="157"/>
      <c r="I14" s="158"/>
      <c r="J14" s="157"/>
      <c r="K14" s="157"/>
      <c r="L14" s="158"/>
      <c r="M14" s="157"/>
      <c r="N14" s="157"/>
      <c r="O14" s="158"/>
      <c r="P14" s="157"/>
      <c r="Q14" s="157"/>
      <c r="R14" s="158"/>
      <c r="S14" s="157"/>
      <c r="T14" s="157"/>
      <c r="U14" s="158"/>
      <c r="V14" s="154">
        <f>'Base Capex'!V14*'General Inputs'!L$22</f>
        <v>17.642478004518622</v>
      </c>
      <c r="W14" s="155">
        <f>'Base Capex'!W14*'General Inputs'!L$23</f>
        <v>0</v>
      </c>
      <c r="X14" s="156">
        <f>'Base Capex'!X14*'General Inputs'!L$24</f>
        <v>8.1242257150302155</v>
      </c>
      <c r="Y14" s="154">
        <f>'Base Capex'!Y14*'General Inputs'!M$22</f>
        <v>26.997376863952912</v>
      </c>
      <c r="Z14" s="155">
        <f>'Base Capex'!Z14*'General Inputs'!M$23</f>
        <v>0</v>
      </c>
      <c r="AA14" s="156">
        <f>'Base Capex'!AA14*'General Inputs'!M$24</f>
        <v>21.113327653421582</v>
      </c>
      <c r="AB14" s="154">
        <f>'Base Capex'!AB14*'General Inputs'!N$22</f>
        <v>41.054564429089083</v>
      </c>
      <c r="AC14" s="155">
        <f>'Base Capex'!AC14*'General Inputs'!N$23</f>
        <v>0</v>
      </c>
      <c r="AD14" s="156">
        <f>'Base Capex'!AD14*'General Inputs'!N$24</f>
        <v>33.917120848566519</v>
      </c>
      <c r="AE14" s="154">
        <f>'Base Capex'!AE14*'General Inputs'!O$22</f>
        <v>55.982526707025208</v>
      </c>
      <c r="AF14" s="155">
        <f>'Base Capex'!AF14*'General Inputs'!O$23</f>
        <v>0</v>
      </c>
      <c r="AG14" s="156">
        <f>'Base Capex'!AG14*'General Inputs'!O$24</f>
        <v>47.379667956545617</v>
      </c>
      <c r="AH14" s="154">
        <f>'Base Capex'!AH14*'General Inputs'!P$22</f>
        <v>71.823538952745821</v>
      </c>
      <c r="AI14" s="155">
        <f>'Base Capex'!AI14*'General Inputs'!P$23</f>
        <v>0</v>
      </c>
      <c r="AJ14" s="156">
        <f>'Base Capex'!AJ14*'General Inputs'!P$24</f>
        <v>61.897429957303359</v>
      </c>
    </row>
    <row r="15" spans="1:36">
      <c r="A15" s="182">
        <f>'Base Capex Actual'!A15</f>
        <v>110</v>
      </c>
      <c r="B15" s="183" t="str">
        <f>'Base Capex Actual'!B15</f>
        <v>Low Density SubDivisions</v>
      </c>
      <c r="C15" s="183" t="str">
        <f>'Base Capex Actual'!C15</f>
        <v>New Customer Connections</v>
      </c>
      <c r="D15" s="157"/>
      <c r="E15" s="157"/>
      <c r="F15" s="158"/>
      <c r="G15" s="157"/>
      <c r="H15" s="157"/>
      <c r="I15" s="158"/>
      <c r="J15" s="157"/>
      <c r="K15" s="157"/>
      <c r="L15" s="158"/>
      <c r="M15" s="157"/>
      <c r="N15" s="157"/>
      <c r="O15" s="158"/>
      <c r="P15" s="157"/>
      <c r="Q15" s="157"/>
      <c r="R15" s="158"/>
      <c r="S15" s="157"/>
      <c r="T15" s="157"/>
      <c r="U15" s="158"/>
      <c r="V15" s="154">
        <f>'Base Capex'!V15*'General Inputs'!L$22</f>
        <v>0</v>
      </c>
      <c r="W15" s="155">
        <f>'Base Capex'!W15*'General Inputs'!L$23</f>
        <v>0</v>
      </c>
      <c r="X15" s="156">
        <f>'Base Capex'!X15*'General Inputs'!L$24</f>
        <v>0</v>
      </c>
      <c r="Y15" s="154">
        <f>'Base Capex'!Y15*'General Inputs'!M$22</f>
        <v>0</v>
      </c>
      <c r="Z15" s="155">
        <f>'Base Capex'!Z15*'General Inputs'!M$23</f>
        <v>0</v>
      </c>
      <c r="AA15" s="156">
        <f>'Base Capex'!AA15*'General Inputs'!M$24</f>
        <v>0</v>
      </c>
      <c r="AB15" s="154">
        <f>'Base Capex'!AB15*'General Inputs'!N$22</f>
        <v>0</v>
      </c>
      <c r="AC15" s="155">
        <f>'Base Capex'!AC15*'General Inputs'!N$23</f>
        <v>0</v>
      </c>
      <c r="AD15" s="156">
        <f>'Base Capex'!AD15*'General Inputs'!N$24</f>
        <v>0</v>
      </c>
      <c r="AE15" s="154">
        <f>'Base Capex'!AE15*'General Inputs'!O$22</f>
        <v>0</v>
      </c>
      <c r="AF15" s="155">
        <f>'Base Capex'!AF15*'General Inputs'!O$23</f>
        <v>0</v>
      </c>
      <c r="AG15" s="156">
        <f>'Base Capex'!AG15*'General Inputs'!O$24</f>
        <v>0</v>
      </c>
      <c r="AH15" s="154">
        <f>'Base Capex'!AH15*'General Inputs'!P$22</f>
        <v>0</v>
      </c>
      <c r="AI15" s="155">
        <f>'Base Capex'!AI15*'General Inputs'!P$23</f>
        <v>0</v>
      </c>
      <c r="AJ15" s="156">
        <f>'Base Capex'!AJ15*'General Inputs'!P$24</f>
        <v>0</v>
      </c>
    </row>
    <row r="16" spans="1:36">
      <c r="A16" s="182">
        <f>'Base Capex Actual'!A16</f>
        <v>111</v>
      </c>
      <c r="B16" s="183" t="str">
        <f>'Base Capex Actual'!B16</f>
        <v>High Density Residential/Business</v>
      </c>
      <c r="C16" s="183" t="str">
        <f>'Base Capex Actual'!C16</f>
        <v>New Customer Connections</v>
      </c>
      <c r="D16" s="157"/>
      <c r="E16" s="157"/>
      <c r="F16" s="158"/>
      <c r="G16" s="157"/>
      <c r="H16" s="157"/>
      <c r="I16" s="158"/>
      <c r="J16" s="157"/>
      <c r="K16" s="157"/>
      <c r="L16" s="158"/>
      <c r="M16" s="157"/>
      <c r="N16" s="157"/>
      <c r="O16" s="158"/>
      <c r="P16" s="157"/>
      <c r="Q16" s="157"/>
      <c r="R16" s="158"/>
      <c r="S16" s="157"/>
      <c r="T16" s="157"/>
      <c r="U16" s="158"/>
      <c r="V16" s="154">
        <f>'Base Capex'!V16*'General Inputs'!L$22</f>
        <v>45.081820228827986</v>
      </c>
      <c r="W16" s="155">
        <f>'Base Capex'!W16*'General Inputs'!L$23</f>
        <v>0</v>
      </c>
      <c r="X16" s="156">
        <f>'Base Capex'!X16*'General Inputs'!L$24</f>
        <v>73.530744283315059</v>
      </c>
      <c r="Y16" s="154">
        <f>'Base Capex'!Y16*'General Inputs'!M$22</f>
        <v>70.679326503579148</v>
      </c>
      <c r="Z16" s="155">
        <f>'Base Capex'!Z16*'General Inputs'!M$23</f>
        <v>0</v>
      </c>
      <c r="AA16" s="156">
        <f>'Base Capex'!AA16*'General Inputs'!M$24</f>
        <v>195.78194731733862</v>
      </c>
      <c r="AB16" s="154">
        <f>'Base Capex'!AB16*'General Inputs'!N$22</f>
        <v>109.40203272836654</v>
      </c>
      <c r="AC16" s="155">
        <f>'Base Capex'!AC16*'General Inputs'!N$23</f>
        <v>0</v>
      </c>
      <c r="AD16" s="156">
        <f>'Base Capex'!AD16*'General Inputs'!N$24</f>
        <v>320.13123076145132</v>
      </c>
      <c r="AE16" s="154">
        <f>'Base Capex'!AE16*'General Inputs'!O$22</f>
        <v>147.84991361381807</v>
      </c>
      <c r="AF16" s="155">
        <f>'Base Capex'!AF16*'General Inputs'!O$23</f>
        <v>0</v>
      </c>
      <c r="AG16" s="156">
        <f>'Base Capex'!AG16*'General Inputs'!O$24</f>
        <v>443.20608542622807</v>
      </c>
      <c r="AH16" s="154">
        <f>'Base Capex'!AH16*'General Inputs'!P$22</f>
        <v>189.76382314587181</v>
      </c>
      <c r="AI16" s="155">
        <f>'Base Capex'!AI16*'General Inputs'!P$23</f>
        <v>0</v>
      </c>
      <c r="AJ16" s="156">
        <f>'Base Capex'!AJ16*'General Inputs'!P$24</f>
        <v>579.24775746824707</v>
      </c>
    </row>
    <row r="17" spans="1:36">
      <c r="A17" s="182">
        <f>'Base Capex Actual'!A17</f>
        <v>114</v>
      </c>
      <c r="B17" s="183" t="str">
        <f>'Base Capex Actual'!B17</f>
        <v>New Connections - Other Materials</v>
      </c>
      <c r="C17" s="183" t="str">
        <f>'Base Capex Actual'!C17</f>
        <v>New Customer Connections</v>
      </c>
      <c r="D17" s="157"/>
      <c r="E17" s="157"/>
      <c r="F17" s="158"/>
      <c r="G17" s="157"/>
      <c r="H17" s="157"/>
      <c r="I17" s="158"/>
      <c r="J17" s="157"/>
      <c r="K17" s="157"/>
      <c r="L17" s="158"/>
      <c r="M17" s="157"/>
      <c r="N17" s="157"/>
      <c r="O17" s="158"/>
      <c r="P17" s="157"/>
      <c r="Q17" s="157"/>
      <c r="R17" s="158"/>
      <c r="S17" s="157"/>
      <c r="T17" s="157"/>
      <c r="U17" s="158"/>
      <c r="V17" s="154">
        <f>'Base Capex'!V17*'General Inputs'!L$22</f>
        <v>0</v>
      </c>
      <c r="W17" s="155">
        <f>'Base Capex'!W17*'General Inputs'!L$23</f>
        <v>0</v>
      </c>
      <c r="X17" s="156">
        <f>'Base Capex'!X17*'General Inputs'!L$24</f>
        <v>0.29084248233310628</v>
      </c>
      <c r="Y17" s="154">
        <f>'Base Capex'!Y17*'General Inputs'!M$22</f>
        <v>0</v>
      </c>
      <c r="Z17" s="155">
        <f>'Base Capex'!Z17*'General Inputs'!M$23</f>
        <v>0</v>
      </c>
      <c r="AA17" s="156">
        <f>'Base Capex'!AA17*'General Inputs'!M$24</f>
        <v>0.96306149236963345</v>
      </c>
      <c r="AB17" s="154">
        <f>'Base Capex'!AB17*'General Inputs'!N$22</f>
        <v>0</v>
      </c>
      <c r="AC17" s="155">
        <f>'Base Capex'!AC17*'General Inputs'!N$23</f>
        <v>0</v>
      </c>
      <c r="AD17" s="156">
        <f>'Base Capex'!AD17*'General Inputs'!N$24</f>
        <v>1.4931347305332003</v>
      </c>
      <c r="AE17" s="154">
        <f>'Base Capex'!AE17*'General Inputs'!O$22</f>
        <v>0</v>
      </c>
      <c r="AF17" s="155">
        <f>'Base Capex'!AF17*'General Inputs'!O$23</f>
        <v>0</v>
      </c>
      <c r="AG17" s="156">
        <f>'Base Capex'!AG17*'General Inputs'!O$24</f>
        <v>2.0590209111128464</v>
      </c>
      <c r="AH17" s="154">
        <f>'Base Capex'!AH17*'General Inputs'!P$22</f>
        <v>0</v>
      </c>
      <c r="AI17" s="155">
        <f>'Base Capex'!AI17*'General Inputs'!P$23</f>
        <v>0</v>
      </c>
      <c r="AJ17" s="156">
        <f>'Base Capex'!AJ17*'General Inputs'!P$24</f>
        <v>2.6891319567050584</v>
      </c>
    </row>
    <row r="18" spans="1:36">
      <c r="A18" s="182">
        <f>'Base Capex Actual'!A18</f>
        <v>115</v>
      </c>
      <c r="B18" s="183" t="str">
        <f>'Base Capex Actual'!B18</f>
        <v>New Connections - Other Labour</v>
      </c>
      <c r="C18" s="183" t="str">
        <f>'Base Capex Actual'!C18</f>
        <v>New Customer Connections</v>
      </c>
      <c r="D18" s="157"/>
      <c r="E18" s="157"/>
      <c r="F18" s="158"/>
      <c r="G18" s="157"/>
      <c r="H18" s="157"/>
      <c r="I18" s="158"/>
      <c r="J18" s="157"/>
      <c r="K18" s="157"/>
      <c r="L18" s="158"/>
      <c r="M18" s="157"/>
      <c r="N18" s="157"/>
      <c r="O18" s="158"/>
      <c r="P18" s="157"/>
      <c r="Q18" s="157"/>
      <c r="R18" s="158"/>
      <c r="S18" s="157"/>
      <c r="T18" s="157"/>
      <c r="U18" s="158"/>
      <c r="V18" s="154">
        <f>'Base Capex'!V18*'General Inputs'!L$22</f>
        <v>25.904799810903995</v>
      </c>
      <c r="W18" s="155">
        <f>'Base Capex'!W18*'General Inputs'!L$23</f>
        <v>0</v>
      </c>
      <c r="X18" s="156">
        <f>'Base Capex'!X18*'General Inputs'!L$24</f>
        <v>1.2350289261591242E-2</v>
      </c>
      <c r="Y18" s="154">
        <f>'Base Capex'!Y18*'General Inputs'!M$22</f>
        <v>50.508409590961648</v>
      </c>
      <c r="Z18" s="155">
        <f>'Base Capex'!Z18*'General Inputs'!M$23</f>
        <v>0</v>
      </c>
      <c r="AA18" s="156">
        <f>'Base Capex'!AA18*'General Inputs'!M$24</f>
        <v>4.0895291196979412E-2</v>
      </c>
      <c r="AB18" s="154">
        <f>'Base Capex'!AB18*'General Inputs'!N$22</f>
        <v>74.128679073811242</v>
      </c>
      <c r="AC18" s="155">
        <f>'Base Capex'!AC18*'General Inputs'!N$23</f>
        <v>0</v>
      </c>
      <c r="AD18" s="156">
        <f>'Base Capex'!AD18*'General Inputs'!N$24</f>
        <v>6.3404237512636727E-2</v>
      </c>
      <c r="AE18" s="154">
        <f>'Base Capex'!AE18*'General Inputs'!O$22</f>
        <v>99.785177556316498</v>
      </c>
      <c r="AF18" s="155">
        <f>'Base Capex'!AF18*'General Inputs'!O$23</f>
        <v>0</v>
      </c>
      <c r="AG18" s="156">
        <f>'Base Capex'!AG18*'General Inputs'!O$24</f>
        <v>8.7433938962135582E-2</v>
      </c>
      <c r="AH18" s="154">
        <f>'Base Capex'!AH18*'General Inputs'!P$22</f>
        <v>127.98264780532837</v>
      </c>
      <c r="AI18" s="155">
        <f>'Base Capex'!AI18*'General Inputs'!P$23</f>
        <v>0</v>
      </c>
      <c r="AJ18" s="156">
        <f>'Base Capex'!AJ18*'General Inputs'!P$24</f>
        <v>0.1141908749419166</v>
      </c>
    </row>
    <row r="19" spans="1:36">
      <c r="A19" s="182">
        <f>'Base Capex Actual'!A19</f>
        <v>116</v>
      </c>
      <c r="B19" s="183" t="str">
        <f>'Base Capex Actual'!B19</f>
        <v>Recoverable Works</v>
      </c>
      <c r="C19" s="183" t="str">
        <f>'Base Capex Actual'!C19</f>
        <v>New Customer Connections</v>
      </c>
      <c r="D19" s="157"/>
      <c r="E19" s="157"/>
      <c r="F19" s="158"/>
      <c r="G19" s="157"/>
      <c r="H19" s="157"/>
      <c r="I19" s="158"/>
      <c r="J19" s="157"/>
      <c r="K19" s="157"/>
      <c r="L19" s="158"/>
      <c r="M19" s="157"/>
      <c r="N19" s="157"/>
      <c r="O19" s="158"/>
      <c r="P19" s="157"/>
      <c r="Q19" s="157"/>
      <c r="R19" s="158"/>
      <c r="S19" s="157"/>
      <c r="T19" s="157"/>
      <c r="U19" s="158"/>
      <c r="V19" s="154">
        <f>'Base Capex'!V19*'General Inputs'!L$22</f>
        <v>62.80308775249835</v>
      </c>
      <c r="W19" s="155">
        <f>'Base Capex'!W19*'General Inputs'!L$23</f>
        <v>0</v>
      </c>
      <c r="X19" s="156">
        <f>'Base Capex'!X19*'General Inputs'!L$24</f>
        <v>60.179959302106788</v>
      </c>
      <c r="Y19" s="154">
        <f>'Base Capex'!Y19*'General Inputs'!M$22</f>
        <v>213.80327190110648</v>
      </c>
      <c r="Z19" s="155">
        <f>'Base Capex'!Z19*'General Inputs'!M$23</f>
        <v>0</v>
      </c>
      <c r="AA19" s="156">
        <f>'Base Capex'!AA19*'General Inputs'!M$24</f>
        <v>347.93487521956382</v>
      </c>
      <c r="AB19" s="154">
        <f>'Base Capex'!AB19*'General Inputs'!N$22</f>
        <v>248.27993667908717</v>
      </c>
      <c r="AC19" s="155">
        <f>'Base Capex'!AC19*'General Inputs'!N$23</f>
        <v>0</v>
      </c>
      <c r="AD19" s="156">
        <f>'Base Capex'!AD19*'General Inputs'!N$24</f>
        <v>426.82284159455304</v>
      </c>
      <c r="AE19" s="154">
        <f>'Base Capex'!AE19*'General Inputs'!O$22</f>
        <v>238.30167950135805</v>
      </c>
      <c r="AF19" s="155">
        <f>'Base Capex'!AF19*'General Inputs'!O$23</f>
        <v>0</v>
      </c>
      <c r="AG19" s="156">
        <f>'Base Capex'!AG19*'General Inputs'!O$24</f>
        <v>419.67694985719123</v>
      </c>
      <c r="AH19" s="154">
        <f>'Base Capex'!AH19*'General Inputs'!P$22</f>
        <v>298.78288314844735</v>
      </c>
      <c r="AI19" s="155">
        <f>'Base Capex'!AI19*'General Inputs'!P$23</f>
        <v>0</v>
      </c>
      <c r="AJ19" s="156">
        <f>'Base Capex'!AJ19*'General Inputs'!P$24</f>
        <v>535.80902862253606</v>
      </c>
    </row>
    <row r="20" spans="1:36">
      <c r="A20" s="182">
        <f>'Base Capex Actual'!A20</f>
        <v>118</v>
      </c>
      <c r="B20" s="183" t="str">
        <f>'Base Capex Actual'!B20</f>
        <v>CO Generation Projects</v>
      </c>
      <c r="C20" s="183" t="str">
        <f>'Base Capex Actual'!C20</f>
        <v>New Customer Connections</v>
      </c>
      <c r="D20" s="157"/>
      <c r="E20" s="157"/>
      <c r="F20" s="158"/>
      <c r="G20" s="157"/>
      <c r="H20" s="157"/>
      <c r="I20" s="158"/>
      <c r="J20" s="157"/>
      <c r="K20" s="157"/>
      <c r="L20" s="158"/>
      <c r="M20" s="157"/>
      <c r="N20" s="157"/>
      <c r="O20" s="158"/>
      <c r="P20" s="157"/>
      <c r="Q20" s="157"/>
      <c r="R20" s="158"/>
      <c r="S20" s="157"/>
      <c r="T20" s="157"/>
      <c r="U20" s="158"/>
      <c r="V20" s="154">
        <f>'Base Capex'!V20*'General Inputs'!L$22</f>
        <v>4.3011418984603118</v>
      </c>
      <c r="W20" s="155">
        <f>'Base Capex'!W20*'General Inputs'!L$23</f>
        <v>0</v>
      </c>
      <c r="X20" s="156">
        <f>'Base Capex'!X20*'General Inputs'!L$24</f>
        <v>0.44779551616664903</v>
      </c>
      <c r="Y20" s="154">
        <f>'Base Capex'!Y20*'General Inputs'!M$22</f>
        <v>8.2408182823880747</v>
      </c>
      <c r="Z20" s="155">
        <f>'Base Capex'!Z20*'General Inputs'!M$23</f>
        <v>0</v>
      </c>
      <c r="AA20" s="156">
        <f>'Base Capex'!AA20*'General Inputs'!M$24</f>
        <v>1.4570653481959563</v>
      </c>
      <c r="AB20" s="154">
        <f>'Base Capex'!AB20*'General Inputs'!N$22</f>
        <v>12.246853527594963</v>
      </c>
      <c r="AC20" s="155">
        <f>'Base Capex'!AC20*'General Inputs'!N$23</f>
        <v>0</v>
      </c>
      <c r="AD20" s="156">
        <f>'Base Capex'!AD20*'General Inputs'!N$24</f>
        <v>2.2874711615249006</v>
      </c>
      <c r="AE20" s="154">
        <f>'Base Capex'!AE20*'General Inputs'!O$22</f>
        <v>16.320365365092709</v>
      </c>
      <c r="AF20" s="155">
        <f>'Base Capex'!AF20*'General Inputs'!O$23</f>
        <v>0</v>
      </c>
      <c r="AG20" s="156">
        <f>'Base Capex'!AG20*'General Inputs'!O$24</f>
        <v>3.1227913505412888</v>
      </c>
      <c r="AH20" s="154">
        <f>'Base Capex'!AH20*'General Inputs'!P$22</f>
        <v>20.462490352656843</v>
      </c>
      <c r="AI20" s="155">
        <f>'Base Capex'!AI20*'General Inputs'!P$23</f>
        <v>0</v>
      </c>
      <c r="AJ20" s="156">
        <f>'Base Capex'!AJ20*'General Inputs'!P$24</f>
        <v>3.9869232768055354</v>
      </c>
    </row>
    <row r="21" spans="1:36">
      <c r="A21" s="182">
        <f>'Base Capex Actual'!A21</f>
        <v>121</v>
      </c>
      <c r="B21" s="183" t="str">
        <f>'Base Capex Actual'!B21</f>
        <v>Docklands</v>
      </c>
      <c r="C21" s="183" t="str">
        <f>'Base Capex Actual'!C21</f>
        <v>New Customer Connections</v>
      </c>
      <c r="D21" s="157"/>
      <c r="E21" s="157"/>
      <c r="F21" s="158"/>
      <c r="G21" s="157"/>
      <c r="H21" s="157"/>
      <c r="I21" s="158"/>
      <c r="J21" s="157"/>
      <c r="K21" s="157"/>
      <c r="L21" s="158"/>
      <c r="M21" s="157"/>
      <c r="N21" s="157"/>
      <c r="O21" s="158"/>
      <c r="P21" s="157"/>
      <c r="Q21" s="157"/>
      <c r="R21" s="158"/>
      <c r="S21" s="157"/>
      <c r="T21" s="157"/>
      <c r="U21" s="158"/>
      <c r="V21" s="154">
        <f>'Base Capex'!V21*'General Inputs'!L$22</f>
        <v>24.389421329421495</v>
      </c>
      <c r="W21" s="155">
        <f>'Base Capex'!W21*'General Inputs'!L$23</f>
        <v>0</v>
      </c>
      <c r="X21" s="156">
        <f>'Base Capex'!X21*'General Inputs'!L$24</f>
        <v>43.314318320778931</v>
      </c>
      <c r="Y21" s="154">
        <f>'Base Capex'!Y21*'General Inputs'!M$22</f>
        <v>42.678243336595926</v>
      </c>
      <c r="Z21" s="155">
        <f>'Base Capex'!Z21*'General Inputs'!M$23</f>
        <v>0</v>
      </c>
      <c r="AA21" s="156">
        <f>'Base Capex'!AA21*'General Inputs'!M$24</f>
        <v>128.72095261807877</v>
      </c>
      <c r="AB21" s="154">
        <f>'Base Capex'!AB21*'General Inputs'!N$22</f>
        <v>70.97785516936878</v>
      </c>
      <c r="AC21" s="155">
        <f>'Base Capex'!AC21*'General Inputs'!N$23</f>
        <v>0</v>
      </c>
      <c r="AD21" s="156">
        <f>'Base Capex'!AD21*'General Inputs'!N$24</f>
        <v>226.1455222398082</v>
      </c>
      <c r="AE21" s="154">
        <f>'Base Capex'!AE21*'General Inputs'!O$22</f>
        <v>92.571634842349937</v>
      </c>
      <c r="AF21" s="155">
        <f>'Base Capex'!AF21*'General Inputs'!O$23</f>
        <v>0</v>
      </c>
      <c r="AG21" s="156">
        <f>'Base Capex'!AG21*'General Inputs'!O$24</f>
        <v>302.15169982817309</v>
      </c>
      <c r="AH21" s="154">
        <f>'Base Capex'!AH21*'General Inputs'!P$22</f>
        <v>119.01211873429115</v>
      </c>
      <c r="AI21" s="155">
        <f>'Base Capex'!AI21*'General Inputs'!P$23</f>
        <v>0</v>
      </c>
      <c r="AJ21" s="156">
        <f>'Base Capex'!AJ21*'General Inputs'!P$24</f>
        <v>395.55292020254956</v>
      </c>
    </row>
    <row r="22" spans="1:36">
      <c r="A22" s="182">
        <f>'Base Capex Actual'!A22</f>
        <v>122</v>
      </c>
      <c r="B22" s="183" t="str">
        <f>'Base Capex Actual'!B22</f>
        <v>Major Generation Projects</v>
      </c>
      <c r="C22" s="183" t="str">
        <f>'Base Capex Actual'!C22</f>
        <v>New Customer Connections</v>
      </c>
      <c r="D22" s="157"/>
      <c r="E22" s="157"/>
      <c r="F22" s="158"/>
      <c r="G22" s="157"/>
      <c r="H22" s="157"/>
      <c r="I22" s="158"/>
      <c r="J22" s="157"/>
      <c r="K22" s="157"/>
      <c r="L22" s="158"/>
      <c r="M22" s="157"/>
      <c r="N22" s="157"/>
      <c r="O22" s="158"/>
      <c r="P22" s="157"/>
      <c r="Q22" s="157"/>
      <c r="R22" s="158"/>
      <c r="S22" s="157"/>
      <c r="T22" s="157"/>
      <c r="U22" s="158"/>
      <c r="V22" s="154">
        <f>'Base Capex'!V22*'General Inputs'!L$22</f>
        <v>0</v>
      </c>
      <c r="W22" s="155">
        <f>'Base Capex'!W22*'General Inputs'!L$23</f>
        <v>0</v>
      </c>
      <c r="X22" s="156">
        <f>'Base Capex'!X22*'General Inputs'!L$24</f>
        <v>0</v>
      </c>
      <c r="Y22" s="154">
        <f>'Base Capex'!Y22*'General Inputs'!M$22</f>
        <v>0</v>
      </c>
      <c r="Z22" s="155">
        <f>'Base Capex'!Z22*'General Inputs'!M$23</f>
        <v>0</v>
      </c>
      <c r="AA22" s="156">
        <f>'Base Capex'!AA22*'General Inputs'!M$24</f>
        <v>0</v>
      </c>
      <c r="AB22" s="154">
        <f>'Base Capex'!AB22*'General Inputs'!N$22</f>
        <v>0</v>
      </c>
      <c r="AC22" s="155">
        <f>'Base Capex'!AC22*'General Inputs'!N$23</f>
        <v>0</v>
      </c>
      <c r="AD22" s="156">
        <f>'Base Capex'!AD22*'General Inputs'!N$24</f>
        <v>0</v>
      </c>
      <c r="AE22" s="154">
        <f>'Base Capex'!AE22*'General Inputs'!O$22</f>
        <v>0</v>
      </c>
      <c r="AF22" s="155">
        <f>'Base Capex'!AF22*'General Inputs'!O$23</f>
        <v>0</v>
      </c>
      <c r="AG22" s="156">
        <f>'Base Capex'!AG22*'General Inputs'!O$24</f>
        <v>0</v>
      </c>
      <c r="AH22" s="154">
        <f>'Base Capex'!AH22*'General Inputs'!P$22</f>
        <v>0</v>
      </c>
      <c r="AI22" s="155">
        <f>'Base Capex'!AI22*'General Inputs'!P$23</f>
        <v>0</v>
      </c>
      <c r="AJ22" s="156">
        <f>'Base Capex'!AJ22*'General Inputs'!P$24</f>
        <v>0</v>
      </c>
    </row>
    <row r="23" spans="1:36">
      <c r="A23" s="182">
        <f>'Base Capex Actual'!A23</f>
        <v>139</v>
      </c>
      <c r="B23" s="183" t="str">
        <f>'Base Capex Actual'!B23</f>
        <v>Maintenance Related Fault Capital</v>
      </c>
      <c r="C23" s="183" t="str">
        <f>'Base Capex Actual'!C23</f>
        <v>Reliability &amp; Quality Maintained</v>
      </c>
      <c r="D23" s="157"/>
      <c r="E23" s="157"/>
      <c r="F23" s="158"/>
      <c r="G23" s="157"/>
      <c r="H23" s="157"/>
      <c r="I23" s="158"/>
      <c r="J23" s="157"/>
      <c r="K23" s="157"/>
      <c r="L23" s="157"/>
      <c r="M23" s="203"/>
      <c r="N23" s="157"/>
      <c r="O23" s="157"/>
      <c r="P23" s="203"/>
      <c r="Q23" s="157"/>
      <c r="R23" s="158"/>
      <c r="S23" s="157"/>
      <c r="T23" s="157"/>
      <c r="U23" s="158"/>
      <c r="V23" s="154">
        <f>'Base Capex'!V23*'General Inputs'!L$22</f>
        <v>7.5984891586973431</v>
      </c>
      <c r="W23" s="155">
        <f>'Base Capex'!W23*'General Inputs'!L$23</f>
        <v>0</v>
      </c>
      <c r="X23" s="156">
        <f>'Base Capex'!X23*'General Inputs'!L$24</f>
        <v>2.7415930695236428</v>
      </c>
      <c r="Y23" s="154">
        <f>'Base Capex'!Y23*'General Inputs'!M$22</f>
        <v>14.558405617804901</v>
      </c>
      <c r="Z23" s="155">
        <f>'Base Capex'!Z23*'General Inputs'!M$23</f>
        <v>0</v>
      </c>
      <c r="AA23" s="156">
        <f>'Base Capex'!AA23*'General Inputs'!M$24</f>
        <v>8.9207687800305031</v>
      </c>
      <c r="AB23" s="154">
        <f>'Base Capex'!AB23*'General Inputs'!N$22</f>
        <v>21.635553058804369</v>
      </c>
      <c r="AC23" s="155">
        <f>'Base Capex'!AC23*'General Inputs'!N$23</f>
        <v>0</v>
      </c>
      <c r="AD23" s="156">
        <f>'Base Capex'!AD23*'General Inputs'!N$24</f>
        <v>14.004863507471942</v>
      </c>
      <c r="AE23" s="154">
        <f>'Base Capex'!AE23*'General Inputs'!O$22</f>
        <v>28.831906089178013</v>
      </c>
      <c r="AF23" s="155">
        <f>'Base Capex'!AF23*'General Inputs'!O$23</f>
        <v>0</v>
      </c>
      <c r="AG23" s="156">
        <f>'Base Capex'!AG23*'General Inputs'!O$24</f>
        <v>19.119046116188002</v>
      </c>
      <c r="AH23" s="154">
        <f>'Base Capex'!AH23*'General Inputs'!P$22</f>
        <v>36.149472576171206</v>
      </c>
      <c r="AI23" s="155">
        <f>'Base Capex'!AI23*'General Inputs'!P$23</f>
        <v>0</v>
      </c>
      <c r="AJ23" s="156">
        <f>'Base Capex'!AJ23*'General Inputs'!P$24</f>
        <v>24.409626335661446</v>
      </c>
    </row>
    <row r="24" spans="1:36">
      <c r="A24" s="182">
        <f>'Base Capex Actual'!A24</f>
        <v>141</v>
      </c>
      <c r="B24" s="183" t="str">
        <f>'Base Capex Actual'!B24</f>
        <v>Fault Related Capital</v>
      </c>
      <c r="C24" s="183" t="str">
        <f>'Base Capex Actual'!C24</f>
        <v>Reliability &amp; Quality Maintained</v>
      </c>
      <c r="D24" s="157"/>
      <c r="E24" s="157"/>
      <c r="F24" s="158"/>
      <c r="G24" s="157"/>
      <c r="H24" s="157"/>
      <c r="I24" s="158"/>
      <c r="J24" s="157"/>
      <c r="K24" s="157"/>
      <c r="L24" s="157"/>
      <c r="M24" s="203"/>
      <c r="N24" s="157"/>
      <c r="O24" s="158"/>
      <c r="P24" s="157"/>
      <c r="Q24" s="157"/>
      <c r="R24" s="158"/>
      <c r="S24" s="157"/>
      <c r="T24" s="157"/>
      <c r="U24" s="158"/>
      <c r="V24" s="154">
        <f>'Base Capex'!V24*'General Inputs'!L$22</f>
        <v>18.148005745074617</v>
      </c>
      <c r="W24" s="155">
        <f>'Base Capex'!W24*'General Inputs'!L$23</f>
        <v>0</v>
      </c>
      <c r="X24" s="156">
        <f>'Base Capex'!X24*'General Inputs'!L$24</f>
        <v>19.787492656388149</v>
      </c>
      <c r="Y24" s="154">
        <f>'Base Capex'!Y24*'General Inputs'!M$22</f>
        <v>34.770863427321707</v>
      </c>
      <c r="Z24" s="155">
        <f>'Base Capex'!Z24*'General Inputs'!M$23</f>
        <v>0</v>
      </c>
      <c r="AA24" s="156">
        <f>'Base Capex'!AA24*'General Inputs'!M$24</f>
        <v>64.385794043045522</v>
      </c>
      <c r="AB24" s="154">
        <f>'Base Capex'!AB24*'General Inputs'!N$22</f>
        <v>51.67371210362581</v>
      </c>
      <c r="AC24" s="155">
        <f>'Base Capex'!AC24*'General Inputs'!N$23</f>
        <v>0</v>
      </c>
      <c r="AD24" s="156">
        <f>'Base Capex'!AD24*'General Inputs'!N$24</f>
        <v>101.08033058894833</v>
      </c>
      <c r="AE24" s="154">
        <f>'Base Capex'!AE24*'General Inputs'!O$22</f>
        <v>68.86126786782927</v>
      </c>
      <c r="AF24" s="155">
        <f>'Base Capex'!AF24*'General Inputs'!O$23</f>
        <v>0</v>
      </c>
      <c r="AG24" s="156">
        <f>'Base Capex'!AG24*'General Inputs'!O$24</f>
        <v>137.99202690826394</v>
      </c>
      <c r="AH24" s="154">
        <f>'Base Capex'!AH24*'General Inputs'!P$22</f>
        <v>86.338326250404435</v>
      </c>
      <c r="AI24" s="155">
        <f>'Base Capex'!AI24*'General Inputs'!P$23</f>
        <v>0</v>
      </c>
      <c r="AJ24" s="156">
        <f>'Base Capex'!AJ24*'General Inputs'!P$24</f>
        <v>176.17687585780291</v>
      </c>
    </row>
    <row r="25" spans="1:36">
      <c r="A25" s="182">
        <f>'Base Capex Actual'!A25</f>
        <v>142</v>
      </c>
      <c r="B25" s="183" t="str">
        <f>'Base Capex Actual'!B25</f>
        <v xml:space="preserve">Conductor Clearance </v>
      </c>
      <c r="C25" s="183" t="str">
        <f>'Base Capex Actual'!C25</f>
        <v>Environmental, Safety &amp; Legal</v>
      </c>
      <c r="D25" s="157"/>
      <c r="E25" s="157"/>
      <c r="F25" s="158"/>
      <c r="G25" s="157"/>
      <c r="H25" s="157"/>
      <c r="I25" s="158"/>
      <c r="J25" s="157"/>
      <c r="K25" s="157"/>
      <c r="L25" s="158"/>
      <c r="M25" s="157"/>
      <c r="N25" s="157"/>
      <c r="O25" s="158"/>
      <c r="P25" s="157"/>
      <c r="Q25" s="157"/>
      <c r="R25" s="158"/>
      <c r="S25" s="157"/>
      <c r="T25" s="157"/>
      <c r="U25" s="158"/>
      <c r="V25" s="154">
        <f>'Base Capex'!V25*'General Inputs'!L$22</f>
        <v>16.649315734671877</v>
      </c>
      <c r="W25" s="155">
        <f>'Base Capex'!W25*'General Inputs'!L$23</f>
        <v>0</v>
      </c>
      <c r="X25" s="156">
        <f>'Base Capex'!X25*'General Inputs'!L$24</f>
        <v>5.1355694123056486</v>
      </c>
      <c r="Y25" s="154">
        <f>'Base Capex'!Y25*'General Inputs'!M$22</f>
        <v>32.726452240190234</v>
      </c>
      <c r="Z25" s="155">
        <f>'Base Capex'!Z25*'General Inputs'!M$23</f>
        <v>0</v>
      </c>
      <c r="AA25" s="156">
        <f>'Base Capex'!AA25*'General Inputs'!M$24</f>
        <v>17.143672591957746</v>
      </c>
      <c r="AB25" s="154">
        <f>'Base Capex'!AB25*'General Inputs'!N$22</f>
        <v>43.462343217125607</v>
      </c>
      <c r="AC25" s="155">
        <f>'Base Capex'!AC25*'General Inputs'!N$23</f>
        <v>0</v>
      </c>
      <c r="AD25" s="156">
        <f>'Base Capex'!AD25*'General Inputs'!N$24</f>
        <v>24.051406863207106</v>
      </c>
      <c r="AE25" s="154">
        <f>'Base Capex'!AE25*'General Inputs'!O$22</f>
        <v>63.456828518580004</v>
      </c>
      <c r="AF25" s="155">
        <f>'Base Capex'!AF25*'General Inputs'!O$23</f>
        <v>0</v>
      </c>
      <c r="AG25" s="156">
        <f>'Base Capex'!AG25*'General Inputs'!O$24</f>
        <v>35.973914469122221</v>
      </c>
      <c r="AH25" s="154">
        <f>'Base Capex'!AH25*'General Inputs'!P$22</f>
        <v>78.320826759496882</v>
      </c>
      <c r="AI25" s="155">
        <f>'Base Capex'!AI25*'General Inputs'!P$23</f>
        <v>0</v>
      </c>
      <c r="AJ25" s="156">
        <f>'Base Capex'!AJ25*'General Inputs'!P$24</f>
        <v>45.211914545532338</v>
      </c>
    </row>
    <row r="26" spans="1:36">
      <c r="A26" s="182">
        <f>'Base Capex Actual'!A26</f>
        <v>143</v>
      </c>
      <c r="B26" s="183" t="str">
        <f>'Base Capex Actual'!B26</f>
        <v xml:space="preserve">HV Switch Replacement </v>
      </c>
      <c r="C26" s="183" t="str">
        <f>'Base Capex Actual'!C26</f>
        <v>Reliability &amp; Quality Maintained</v>
      </c>
      <c r="D26" s="157"/>
      <c r="E26" s="157"/>
      <c r="F26" s="158"/>
      <c r="G26" s="157"/>
      <c r="H26" s="157"/>
      <c r="I26" s="158"/>
      <c r="J26" s="157"/>
      <c r="K26" s="157"/>
      <c r="L26" s="158"/>
      <c r="M26" s="157"/>
      <c r="N26" s="157"/>
      <c r="O26" s="158"/>
      <c r="P26" s="157"/>
      <c r="Q26" s="157"/>
      <c r="R26" s="158"/>
      <c r="S26" s="157"/>
      <c r="T26" s="157"/>
      <c r="U26" s="158"/>
      <c r="V26" s="154">
        <f>'Base Capex'!V26*'General Inputs'!L$22</f>
        <v>25.963329227253993</v>
      </c>
      <c r="W26" s="155">
        <f>'Base Capex'!W26*'General Inputs'!L$23</f>
        <v>0</v>
      </c>
      <c r="X26" s="156">
        <f>'Base Capex'!X26*'General Inputs'!L$24</f>
        <v>11.525155026232589</v>
      </c>
      <c r="Y26" s="154">
        <f>'Base Capex'!Y26*'General Inputs'!M$22</f>
        <v>49.03240136331214</v>
      </c>
      <c r="Z26" s="155">
        <f>'Base Capex'!Z26*'General Inputs'!M$23</f>
        <v>0</v>
      </c>
      <c r="AA26" s="156">
        <f>'Base Capex'!AA26*'General Inputs'!M$24</f>
        <v>36.964282526718868</v>
      </c>
      <c r="AB26" s="154">
        <f>'Base Capex'!AB26*'General Inputs'!N$22</f>
        <v>72.707987399128541</v>
      </c>
      <c r="AC26" s="155">
        <f>'Base Capex'!AC26*'General Inputs'!N$23</f>
        <v>0</v>
      </c>
      <c r="AD26" s="156">
        <f>'Base Capex'!AD26*'General Inputs'!N$24</f>
        <v>57.903344919368834</v>
      </c>
      <c r="AE26" s="154">
        <f>'Base Capex'!AE26*'General Inputs'!O$22</f>
        <v>109.17770711525002</v>
      </c>
      <c r="AF26" s="155">
        <f>'Base Capex'!AF26*'General Inputs'!O$23</f>
        <v>0</v>
      </c>
      <c r="AG26" s="156">
        <f>'Base Capex'!AG26*'General Inputs'!O$24</f>
        <v>89.071237320914534</v>
      </c>
      <c r="AH26" s="154">
        <f>'Base Capex'!AH26*'General Inputs'!P$22</f>
        <v>136.8871179409596</v>
      </c>
      <c r="AI26" s="155">
        <f>'Base Capex'!AI26*'General Inputs'!P$23</f>
        <v>0</v>
      </c>
      <c r="AJ26" s="156">
        <f>'Base Capex'!AJ26*'General Inputs'!P$24</f>
        <v>113.71883341071423</v>
      </c>
    </row>
    <row r="27" spans="1:36">
      <c r="A27" s="182">
        <f>'Base Capex Actual'!A27</f>
        <v>144</v>
      </c>
      <c r="B27" s="183" t="str">
        <f>'Base Capex Actual'!B27</f>
        <v>Transformer Replacement</v>
      </c>
      <c r="C27" s="183" t="str">
        <f>'Base Capex Actual'!C27</f>
        <v>Reliability &amp; Quality Maintained</v>
      </c>
      <c r="D27" s="157"/>
      <c r="E27" s="157"/>
      <c r="F27" s="158"/>
      <c r="G27" s="157"/>
      <c r="H27" s="157"/>
      <c r="I27" s="158"/>
      <c r="J27" s="157"/>
      <c r="K27" s="157"/>
      <c r="L27" s="158"/>
      <c r="M27" s="157"/>
      <c r="N27" s="157"/>
      <c r="O27" s="158"/>
      <c r="P27" s="157"/>
      <c r="Q27" s="157"/>
      <c r="R27" s="158"/>
      <c r="S27" s="157"/>
      <c r="T27" s="157"/>
      <c r="U27" s="158"/>
      <c r="V27" s="154">
        <f>'Base Capex'!V27*'General Inputs'!L$22</f>
        <v>7.7048682400452924</v>
      </c>
      <c r="W27" s="155">
        <f>'Base Capex'!W27*'General Inputs'!L$23</f>
        <v>0</v>
      </c>
      <c r="X27" s="156">
        <f>'Base Capex'!X27*'General Inputs'!L$24</f>
        <v>4.2163255498559877</v>
      </c>
      <c r="Y27" s="154">
        <f>'Base Capex'!Y27*'General Inputs'!M$22</f>
        <v>14.762223743114751</v>
      </c>
      <c r="Z27" s="155">
        <f>'Base Capex'!Z27*'General Inputs'!M$23</f>
        <v>0</v>
      </c>
      <c r="AA27" s="156">
        <f>'Base Capex'!AA27*'General Inputs'!M$24</f>
        <v>13.719346517802348</v>
      </c>
      <c r="AB27" s="154">
        <f>'Base Capex'!AB27*'General Inputs'!N$22</f>
        <v>21.93845146541932</v>
      </c>
      <c r="AC27" s="155">
        <f>'Base Capex'!AC27*'General Inputs'!N$23</f>
        <v>0</v>
      </c>
      <c r="AD27" s="156">
        <f>'Base Capex'!AD27*'General Inputs'!N$24</f>
        <v>21.538230631382351</v>
      </c>
      <c r="AE27" s="154">
        <f>'Base Capex'!AE27*'General Inputs'!O$22</f>
        <v>29.235553659006605</v>
      </c>
      <c r="AF27" s="155">
        <f>'Base Capex'!AF27*'General Inputs'!O$23</f>
        <v>0</v>
      </c>
      <c r="AG27" s="156">
        <f>'Base Capex'!AG27*'General Inputs'!O$24</f>
        <v>29.403387222074091</v>
      </c>
      <c r="AH27" s="154">
        <f>'Base Capex'!AH27*'General Inputs'!P$22</f>
        <v>36.65556630132501</v>
      </c>
      <c r="AI27" s="155">
        <f>'Base Capex'!AI27*'General Inputs'!P$23</f>
        <v>0</v>
      </c>
      <c r="AJ27" s="156">
        <f>'Base Capex'!AJ27*'General Inputs'!P$24</f>
        <v>37.539827600807776</v>
      </c>
    </row>
    <row r="28" spans="1:36">
      <c r="A28" s="182">
        <f>'Base Capex Actual'!A28</f>
        <v>145</v>
      </c>
      <c r="B28" s="183" t="str">
        <f>'Base Capex Actual'!B28</f>
        <v>HV Fuse Unit &amp; Surge Divert. Repl.</v>
      </c>
      <c r="C28" s="183" t="str">
        <f>'Base Capex Actual'!C28</f>
        <v>Reliability &amp; Quality Maintained</v>
      </c>
      <c r="D28" s="157"/>
      <c r="E28" s="157"/>
      <c r="F28" s="158"/>
      <c r="G28" s="157"/>
      <c r="H28" s="157"/>
      <c r="I28" s="158"/>
      <c r="J28" s="157"/>
      <c r="K28" s="157"/>
      <c r="L28" s="158"/>
      <c r="M28" s="157"/>
      <c r="N28" s="157"/>
      <c r="O28" s="158"/>
      <c r="P28" s="157"/>
      <c r="Q28" s="157"/>
      <c r="R28" s="158"/>
      <c r="S28" s="157"/>
      <c r="T28" s="157"/>
      <c r="U28" s="158"/>
      <c r="V28" s="154">
        <f>'Base Capex'!V28*'General Inputs'!L$22</f>
        <v>6.7155033951669187</v>
      </c>
      <c r="W28" s="155">
        <f>'Base Capex'!W28*'General Inputs'!L$23</f>
        <v>0</v>
      </c>
      <c r="X28" s="156">
        <f>'Base Capex'!X28*'General Inputs'!L$24</f>
        <v>1.5695870028049179</v>
      </c>
      <c r="Y28" s="154">
        <f>'Base Capex'!Y28*'General Inputs'!M$22</f>
        <v>13.768927594175192</v>
      </c>
      <c r="Z28" s="155">
        <f>'Base Capex'!Z28*'General Inputs'!M$23</f>
        <v>0</v>
      </c>
      <c r="AA28" s="156">
        <f>'Base Capex'!AA28*'General Inputs'!M$24</f>
        <v>5.4653711402443097</v>
      </c>
      <c r="AB28" s="154">
        <f>'Base Capex'!AB28*'General Inputs'!N$22</f>
        <v>18.844856293826656</v>
      </c>
      <c r="AC28" s="155">
        <f>'Base Capex'!AC28*'General Inputs'!N$23</f>
        <v>0</v>
      </c>
      <c r="AD28" s="156">
        <f>'Base Capex'!AD28*'General Inputs'!N$24</f>
        <v>7.9019592289809086</v>
      </c>
      <c r="AE28" s="154">
        <f>'Base Capex'!AE28*'General Inputs'!O$22</f>
        <v>28.763075004254851</v>
      </c>
      <c r="AF28" s="155">
        <f>'Base Capex'!AF28*'General Inputs'!O$23</f>
        <v>0</v>
      </c>
      <c r="AG28" s="156">
        <f>'Base Capex'!AG28*'General Inputs'!O$24</f>
        <v>12.355469563261735</v>
      </c>
      <c r="AH28" s="154">
        <f>'Base Capex'!AH28*'General Inputs'!P$22</f>
        <v>36.757176682619907</v>
      </c>
      <c r="AI28" s="155">
        <f>'Base Capex'!AI28*'General Inputs'!P$23</f>
        <v>0</v>
      </c>
      <c r="AJ28" s="156">
        <f>'Base Capex'!AJ28*'General Inputs'!P$24</f>
        <v>16.078013434938484</v>
      </c>
    </row>
    <row r="29" spans="1:36">
      <c r="A29" s="182">
        <f>'Base Capex Actual'!A29</f>
        <v>146</v>
      </c>
      <c r="B29" s="183" t="str">
        <f>'Base Capex Actual'!B29</f>
        <v>Recoverable Works - Asset Damage</v>
      </c>
      <c r="C29" s="183" t="str">
        <f>'Base Capex Actual'!C29</f>
        <v>Reliability &amp; Quality Maintained</v>
      </c>
      <c r="D29" s="157"/>
      <c r="E29" s="157"/>
      <c r="F29" s="158"/>
      <c r="G29" s="157"/>
      <c r="H29" s="157"/>
      <c r="I29" s="158"/>
      <c r="J29" s="157"/>
      <c r="K29" s="157"/>
      <c r="L29" s="158"/>
      <c r="M29" s="157"/>
      <c r="N29" s="157"/>
      <c r="O29" s="158"/>
      <c r="P29" s="157"/>
      <c r="Q29" s="157"/>
      <c r="R29" s="158"/>
      <c r="S29" s="157"/>
      <c r="T29" s="157"/>
      <c r="U29" s="158"/>
      <c r="V29" s="154">
        <f>'Base Capex'!V29*'General Inputs'!L$22</f>
        <v>0</v>
      </c>
      <c r="W29" s="155">
        <f>'Base Capex'!W29*'General Inputs'!L$23</f>
        <v>0</v>
      </c>
      <c r="X29" s="156">
        <f>'Base Capex'!X29*'General Inputs'!L$24</f>
        <v>0</v>
      </c>
      <c r="Y29" s="154">
        <f>'Base Capex'!Y29*'General Inputs'!M$22</f>
        <v>0</v>
      </c>
      <c r="Z29" s="155">
        <f>'Base Capex'!Z29*'General Inputs'!M$23</f>
        <v>0</v>
      </c>
      <c r="AA29" s="156">
        <f>'Base Capex'!AA29*'General Inputs'!M$24</f>
        <v>0</v>
      </c>
      <c r="AB29" s="154">
        <f>'Base Capex'!AB29*'General Inputs'!N$22</f>
        <v>0</v>
      </c>
      <c r="AC29" s="155">
        <f>'Base Capex'!AC29*'General Inputs'!N$23</f>
        <v>0</v>
      </c>
      <c r="AD29" s="156">
        <f>'Base Capex'!AD29*'General Inputs'!N$24</f>
        <v>0</v>
      </c>
      <c r="AE29" s="154">
        <f>'Base Capex'!AE29*'General Inputs'!O$22</f>
        <v>0</v>
      </c>
      <c r="AF29" s="155">
        <f>'Base Capex'!AF29*'General Inputs'!O$23</f>
        <v>0</v>
      </c>
      <c r="AG29" s="156">
        <f>'Base Capex'!AG29*'General Inputs'!O$24</f>
        <v>0</v>
      </c>
      <c r="AH29" s="154">
        <f>'Base Capex'!AH29*'General Inputs'!P$22</f>
        <v>0</v>
      </c>
      <c r="AI29" s="155">
        <f>'Base Capex'!AI29*'General Inputs'!P$23</f>
        <v>0</v>
      </c>
      <c r="AJ29" s="156">
        <f>'Base Capex'!AJ29*'General Inputs'!P$24</f>
        <v>0</v>
      </c>
    </row>
    <row r="30" spans="1:36">
      <c r="A30" s="182">
        <f>'Base Capex Actual'!A30</f>
        <v>147</v>
      </c>
      <c r="B30" s="183" t="str">
        <f>'Base Capex Actual'!B30</f>
        <v>Pole Life Extension - Treatment</v>
      </c>
      <c r="C30" s="183" t="str">
        <f>'Base Capex Actual'!C30</f>
        <v>Environmental, Safety &amp; Legal</v>
      </c>
      <c r="D30" s="157"/>
      <c r="E30" s="157"/>
      <c r="F30" s="158"/>
      <c r="G30" s="157"/>
      <c r="H30" s="157"/>
      <c r="I30" s="158"/>
      <c r="J30" s="157"/>
      <c r="K30" s="157"/>
      <c r="L30" s="158"/>
      <c r="M30" s="157"/>
      <c r="N30" s="157"/>
      <c r="O30" s="158"/>
      <c r="P30" s="157"/>
      <c r="Q30" s="157"/>
      <c r="R30" s="158"/>
      <c r="S30" s="157"/>
      <c r="T30" s="157"/>
      <c r="U30" s="158"/>
      <c r="V30" s="154">
        <f>'Base Capex'!V30*'General Inputs'!L$22</f>
        <v>0</v>
      </c>
      <c r="W30" s="155">
        <f>'Base Capex'!W30*'General Inputs'!L$23</f>
        <v>0</v>
      </c>
      <c r="X30" s="156">
        <f>'Base Capex'!X30*'General Inputs'!L$24</f>
        <v>0</v>
      </c>
      <c r="Y30" s="154">
        <f>'Base Capex'!Y30*'General Inputs'!M$22</f>
        <v>0</v>
      </c>
      <c r="Z30" s="155">
        <f>'Base Capex'!Z30*'General Inputs'!M$23</f>
        <v>0</v>
      </c>
      <c r="AA30" s="156">
        <f>'Base Capex'!AA30*'General Inputs'!M$24</f>
        <v>0</v>
      </c>
      <c r="AB30" s="154">
        <f>'Base Capex'!AB30*'General Inputs'!N$22</f>
        <v>0</v>
      </c>
      <c r="AC30" s="155">
        <f>'Base Capex'!AC30*'General Inputs'!N$23</f>
        <v>0</v>
      </c>
      <c r="AD30" s="156">
        <f>'Base Capex'!AD30*'General Inputs'!N$24</f>
        <v>0</v>
      </c>
      <c r="AE30" s="154">
        <f>'Base Capex'!AE30*'General Inputs'!O$22</f>
        <v>0</v>
      </c>
      <c r="AF30" s="155">
        <f>'Base Capex'!AF30*'General Inputs'!O$23</f>
        <v>0</v>
      </c>
      <c r="AG30" s="156">
        <f>'Base Capex'!AG30*'General Inputs'!O$24</f>
        <v>0</v>
      </c>
      <c r="AH30" s="154">
        <f>'Base Capex'!AH30*'General Inputs'!P$22</f>
        <v>0</v>
      </c>
      <c r="AI30" s="155">
        <f>'Base Capex'!AI30*'General Inputs'!P$23</f>
        <v>0</v>
      </c>
      <c r="AJ30" s="156">
        <f>'Base Capex'!AJ30*'General Inputs'!P$24</f>
        <v>0</v>
      </c>
    </row>
    <row r="31" spans="1:36">
      <c r="A31" s="182">
        <f>'Base Capex Actual'!A31</f>
        <v>148</v>
      </c>
      <c r="B31" s="183" t="str">
        <f>'Base Capex Actual'!B31</f>
        <v>Pole Replacement</v>
      </c>
      <c r="C31" s="183" t="str">
        <f>'Base Capex Actual'!C31</f>
        <v>Environmental, Safety &amp; Legal</v>
      </c>
      <c r="D31" s="157"/>
      <c r="E31" s="157"/>
      <c r="F31" s="158"/>
      <c r="G31" s="157"/>
      <c r="H31" s="157"/>
      <c r="I31" s="158"/>
      <c r="J31" s="157"/>
      <c r="K31" s="157"/>
      <c r="L31" s="158"/>
      <c r="M31" s="157"/>
      <c r="N31" s="157"/>
      <c r="O31" s="158"/>
      <c r="P31" s="157"/>
      <c r="Q31" s="157"/>
      <c r="R31" s="158"/>
      <c r="S31" s="157"/>
      <c r="T31" s="157"/>
      <c r="U31" s="158"/>
      <c r="V31" s="154">
        <f>'Base Capex'!V31*'General Inputs'!L$22</f>
        <v>36.641247312987836</v>
      </c>
      <c r="W31" s="155">
        <f>'Base Capex'!W31*'General Inputs'!L$23</f>
        <v>0</v>
      </c>
      <c r="X31" s="156">
        <f>'Base Capex'!X31*'General Inputs'!L$24</f>
        <v>16.005620827665926</v>
      </c>
      <c r="Y31" s="154">
        <f>'Base Capex'!Y31*'General Inputs'!M$22</f>
        <v>71.241869297217647</v>
      </c>
      <c r="Z31" s="155">
        <f>'Base Capex'!Z31*'General Inputs'!M$23</f>
        <v>0</v>
      </c>
      <c r="AA31" s="156">
        <f>'Base Capex'!AA31*'General Inputs'!M$24</f>
        <v>52.850646427113318</v>
      </c>
      <c r="AB31" s="154">
        <f>'Base Capex'!AB31*'General Inputs'!N$22</f>
        <v>99.899482043638272</v>
      </c>
      <c r="AC31" s="155">
        <f>'Base Capex'!AC31*'General Inputs'!N$23</f>
        <v>0</v>
      </c>
      <c r="AD31" s="156">
        <f>'Base Capex'!AD31*'General Inputs'!N$24</f>
        <v>78.288981904361279</v>
      </c>
      <c r="AE31" s="154">
        <f>'Base Capex'!AE31*'General Inputs'!O$22</f>
        <v>139.77289233742749</v>
      </c>
      <c r="AF31" s="155">
        <f>'Base Capex'!AF31*'General Inputs'!O$23</f>
        <v>0</v>
      </c>
      <c r="AG31" s="156">
        <f>'Base Capex'!AG31*'General Inputs'!O$24</f>
        <v>112.21278672204892</v>
      </c>
      <c r="AH31" s="154">
        <f>'Base Capex'!AH31*'General Inputs'!P$22</f>
        <v>173.95410202232091</v>
      </c>
      <c r="AI31" s="155">
        <f>'Base Capex'!AI31*'General Inputs'!P$23</f>
        <v>0</v>
      </c>
      <c r="AJ31" s="156">
        <f>'Base Capex'!AJ31*'General Inputs'!P$24</f>
        <v>142.20680201477117</v>
      </c>
    </row>
    <row r="32" spans="1:36">
      <c r="A32" s="182">
        <f>'Base Capex Actual'!A32</f>
        <v>149</v>
      </c>
      <c r="B32" s="183" t="str">
        <f>'Base Capex Actual'!B32</f>
        <v>Pole Life Extension - Staking</v>
      </c>
      <c r="C32" s="183" t="str">
        <f>'Base Capex Actual'!C32</f>
        <v>Environmental, Safety &amp; Legal</v>
      </c>
      <c r="D32" s="157"/>
      <c r="E32" s="157"/>
      <c r="F32" s="158"/>
      <c r="G32" s="157"/>
      <c r="H32" s="157"/>
      <c r="I32" s="158"/>
      <c r="J32" s="157"/>
      <c r="K32" s="157"/>
      <c r="L32" s="158"/>
      <c r="M32" s="157"/>
      <c r="N32" s="157"/>
      <c r="O32" s="158"/>
      <c r="P32" s="157"/>
      <c r="Q32" s="157"/>
      <c r="R32" s="158"/>
      <c r="S32" s="157"/>
      <c r="T32" s="157"/>
      <c r="U32" s="158"/>
      <c r="V32" s="154">
        <f>'Base Capex'!V32*'General Inputs'!L$22</f>
        <v>1.6143474042320385</v>
      </c>
      <c r="W32" s="155">
        <f>'Base Capex'!W32*'General Inputs'!L$23</f>
        <v>0</v>
      </c>
      <c r="X32" s="156">
        <f>'Base Capex'!X32*'General Inputs'!L$24</f>
        <v>4.8574982135797304</v>
      </c>
      <c r="Y32" s="154">
        <f>'Base Capex'!Y32*'General Inputs'!M$22</f>
        <v>3.5881067879624156</v>
      </c>
      <c r="Z32" s="155">
        <f>'Base Capex'!Z32*'General Inputs'!M$23</f>
        <v>0</v>
      </c>
      <c r="AA32" s="156">
        <f>'Base Capex'!AA32*'General Inputs'!M$24</f>
        <v>18.33554114245737</v>
      </c>
      <c r="AB32" s="154">
        <f>'Base Capex'!AB32*'General Inputs'!N$22</f>
        <v>5.2626567415546877</v>
      </c>
      <c r="AC32" s="155">
        <f>'Base Capex'!AC32*'General Inputs'!N$23</f>
        <v>0</v>
      </c>
      <c r="AD32" s="156">
        <f>'Base Capex'!AD32*'General Inputs'!N$24</f>
        <v>28.408992201403514</v>
      </c>
      <c r="AE32" s="154">
        <f>'Base Capex'!AE32*'General Inputs'!O$22</f>
        <v>8.5300641811299815</v>
      </c>
      <c r="AF32" s="155">
        <f>'Base Capex'!AF32*'General Inputs'!O$23</f>
        <v>0</v>
      </c>
      <c r="AG32" s="156">
        <f>'Base Capex'!AG32*'General Inputs'!O$24</f>
        <v>47.172084660856335</v>
      </c>
      <c r="AH32" s="154">
        <f>'Base Capex'!AH32*'General Inputs'!P$22</f>
        <v>11.491824976564686</v>
      </c>
      <c r="AI32" s="155">
        <f>'Base Capex'!AI32*'General Inputs'!P$23</f>
        <v>0</v>
      </c>
      <c r="AJ32" s="156">
        <f>'Base Capex'!AJ32*'General Inputs'!P$24</f>
        <v>64.712484408971918</v>
      </c>
    </row>
    <row r="33" spans="1:36">
      <c r="A33" s="182">
        <f>'Base Capex Actual'!A33</f>
        <v>150</v>
      </c>
      <c r="B33" s="183" t="str">
        <f>'Base Capex Actual'!B33</f>
        <v>OH/UG Line Replacement</v>
      </c>
      <c r="C33" s="183" t="str">
        <f>'Base Capex Actual'!C33</f>
        <v>Reliability &amp; Quality Maintained</v>
      </c>
      <c r="D33" s="157"/>
      <c r="E33" s="157"/>
      <c r="F33" s="158"/>
      <c r="G33" s="157"/>
      <c r="H33" s="157"/>
      <c r="I33" s="158"/>
      <c r="J33" s="157"/>
      <c r="K33" s="157"/>
      <c r="L33" s="158"/>
      <c r="M33" s="157"/>
      <c r="N33" s="157"/>
      <c r="O33" s="158"/>
      <c r="P33" s="157"/>
      <c r="Q33" s="157"/>
      <c r="R33" s="158"/>
      <c r="S33" s="157"/>
      <c r="T33" s="157"/>
      <c r="U33" s="158"/>
      <c r="V33" s="154">
        <f>'Base Capex'!V33*'General Inputs'!L$22</f>
        <v>16.834508247170707</v>
      </c>
      <c r="W33" s="155">
        <f>'Base Capex'!W33*'General Inputs'!L$23</f>
        <v>0</v>
      </c>
      <c r="X33" s="156">
        <f>'Base Capex'!X33*'General Inputs'!L$24</f>
        <v>25.806763981121822</v>
      </c>
      <c r="Y33" s="154">
        <f>'Base Capex'!Y33*'General Inputs'!M$22</f>
        <v>44.085038516411444</v>
      </c>
      <c r="Z33" s="155">
        <f>'Base Capex'!Z33*'General Inputs'!M$23</f>
        <v>0</v>
      </c>
      <c r="AA33" s="156">
        <f>'Base Capex'!AA33*'General Inputs'!M$24</f>
        <v>114.77229396429286</v>
      </c>
      <c r="AB33" s="154">
        <f>'Base Capex'!AB33*'General Inputs'!N$22</f>
        <v>68.325384823354369</v>
      </c>
      <c r="AC33" s="155">
        <f>'Base Capex'!AC33*'General Inputs'!N$23</f>
        <v>0</v>
      </c>
      <c r="AD33" s="156">
        <f>'Base Capex'!AD33*'General Inputs'!N$24</f>
        <v>187.91019161230494</v>
      </c>
      <c r="AE33" s="154">
        <f>'Base Capex'!AE33*'General Inputs'!O$22</f>
        <v>84.037272675070852</v>
      </c>
      <c r="AF33" s="155">
        <f>'Base Capex'!AF33*'General Inputs'!O$23</f>
        <v>0</v>
      </c>
      <c r="AG33" s="156">
        <f>'Base Capex'!AG33*'General Inputs'!O$24</f>
        <v>236.76755276883907</v>
      </c>
      <c r="AH33" s="154">
        <f>'Base Capex'!AH33*'General Inputs'!P$22</f>
        <v>75.989405102832535</v>
      </c>
      <c r="AI33" s="155">
        <f>'Base Capex'!AI33*'General Inputs'!P$23</f>
        <v>0</v>
      </c>
      <c r="AJ33" s="156">
        <f>'Base Capex'!AJ33*'General Inputs'!P$24</f>
        <v>218.00656916698017</v>
      </c>
    </row>
    <row r="34" spans="1:36">
      <c r="A34" s="182">
        <f>'Base Capex Actual'!A34</f>
        <v>150</v>
      </c>
      <c r="B34" s="183" t="str">
        <f>'Base Capex Actual'!B34</f>
        <v>OH/UG Line Replacement</v>
      </c>
      <c r="C34" s="183" t="str">
        <f>'Base Capex Actual'!C34</f>
        <v>Environmental, Safety &amp; Legal</v>
      </c>
      <c r="D34" s="157"/>
      <c r="E34" s="157"/>
      <c r="F34" s="158"/>
      <c r="G34" s="157"/>
      <c r="H34" s="157"/>
      <c r="I34" s="158"/>
      <c r="J34" s="157"/>
      <c r="K34" s="157"/>
      <c r="L34" s="158"/>
      <c r="M34" s="157"/>
      <c r="N34" s="157"/>
      <c r="O34" s="158"/>
      <c r="P34" s="157"/>
      <c r="Q34" s="157"/>
      <c r="R34" s="158"/>
      <c r="S34" s="157"/>
      <c r="T34" s="157"/>
      <c r="U34" s="158"/>
      <c r="V34" s="154">
        <f>'Base Capex'!V34*'General Inputs'!L$22</f>
        <v>0</v>
      </c>
      <c r="W34" s="155">
        <f>'Base Capex'!W34*'General Inputs'!L$23</f>
        <v>0</v>
      </c>
      <c r="X34" s="156">
        <f>'Base Capex'!X34*'General Inputs'!L$24</f>
        <v>0</v>
      </c>
      <c r="Y34" s="154">
        <f>'Base Capex'!Y34*'General Inputs'!M$22</f>
        <v>0</v>
      </c>
      <c r="Z34" s="155">
        <f>'Base Capex'!Z34*'General Inputs'!M$23</f>
        <v>0</v>
      </c>
      <c r="AA34" s="156">
        <f>'Base Capex'!AA34*'General Inputs'!M$24</f>
        <v>0</v>
      </c>
      <c r="AB34" s="154">
        <f>'Base Capex'!AB34*'General Inputs'!N$22</f>
        <v>0</v>
      </c>
      <c r="AC34" s="155">
        <f>'Base Capex'!AC34*'General Inputs'!N$23</f>
        <v>0</v>
      </c>
      <c r="AD34" s="156">
        <f>'Base Capex'!AD34*'General Inputs'!N$24</f>
        <v>0</v>
      </c>
      <c r="AE34" s="154">
        <f>'Base Capex'!AE34*'General Inputs'!O$22</f>
        <v>0</v>
      </c>
      <c r="AF34" s="155">
        <f>'Base Capex'!AF34*'General Inputs'!O$23</f>
        <v>0</v>
      </c>
      <c r="AG34" s="156">
        <f>'Base Capex'!AG34*'General Inputs'!O$24</f>
        <v>0</v>
      </c>
      <c r="AH34" s="154">
        <f>'Base Capex'!AH34*'General Inputs'!P$22</f>
        <v>0</v>
      </c>
      <c r="AI34" s="155">
        <f>'Base Capex'!AI34*'General Inputs'!P$23</f>
        <v>0</v>
      </c>
      <c r="AJ34" s="156">
        <f>'Base Capex'!AJ34*'General Inputs'!P$24</f>
        <v>0</v>
      </c>
    </row>
    <row r="35" spans="1:36">
      <c r="A35" s="182">
        <f>'Base Capex Actual'!A35</f>
        <v>152</v>
      </c>
      <c r="B35" s="183" t="str">
        <f>'Base Capex Actual'!B35</f>
        <v>Neutral Screen Services</v>
      </c>
      <c r="C35" s="183" t="str">
        <f>'Base Capex Actual'!C35</f>
        <v>Reliability &amp; Quality Maintained</v>
      </c>
      <c r="D35" s="157"/>
      <c r="E35" s="157"/>
      <c r="F35" s="158"/>
      <c r="G35" s="157"/>
      <c r="H35" s="157"/>
      <c r="I35" s="158"/>
      <c r="J35" s="157"/>
      <c r="K35" s="157"/>
      <c r="L35" s="158"/>
      <c r="M35" s="157"/>
      <c r="N35" s="157"/>
      <c r="O35" s="158"/>
      <c r="P35" s="157"/>
      <c r="Q35" s="157"/>
      <c r="R35" s="158"/>
      <c r="S35" s="157"/>
      <c r="T35" s="157"/>
      <c r="U35" s="158"/>
      <c r="V35" s="154">
        <f>'Base Capex'!V35*'General Inputs'!L$22</f>
        <v>7.1249129733363459</v>
      </c>
      <c r="W35" s="155">
        <f>'Base Capex'!W35*'General Inputs'!L$23</f>
        <v>0</v>
      </c>
      <c r="X35" s="156">
        <f>'Base Capex'!X35*'General Inputs'!L$24</f>
        <v>3.0297853115731952</v>
      </c>
      <c r="Y35" s="154">
        <f>'Base Capex'!Y35*'General Inputs'!M$22</f>
        <v>15.117458343895988</v>
      </c>
      <c r="Z35" s="155">
        <f>'Base Capex'!Z35*'General Inputs'!M$23</f>
        <v>0</v>
      </c>
      <c r="AA35" s="156">
        <f>'Base Capex'!AA35*'General Inputs'!M$24</f>
        <v>10.917514931316621</v>
      </c>
      <c r="AB35" s="154">
        <f>'Base Capex'!AB35*'General Inputs'!N$22</f>
        <v>22.065351307603869</v>
      </c>
      <c r="AC35" s="155">
        <f>'Base Capex'!AC35*'General Inputs'!N$23</f>
        <v>0</v>
      </c>
      <c r="AD35" s="156">
        <f>'Base Capex'!AD35*'General Inputs'!N$24</f>
        <v>16.833649172037145</v>
      </c>
      <c r="AE35" s="154">
        <f>'Base Capex'!AE35*'General Inputs'!O$22</f>
        <v>34.013408257467717</v>
      </c>
      <c r="AF35" s="155">
        <f>'Base Capex'!AF35*'General Inputs'!O$23</f>
        <v>0</v>
      </c>
      <c r="AG35" s="156">
        <f>'Base Capex'!AG35*'General Inputs'!O$24</f>
        <v>26.582729023379919</v>
      </c>
      <c r="AH35" s="154">
        <f>'Base Capex'!AH35*'General Inputs'!P$22</f>
        <v>44.907215740351845</v>
      </c>
      <c r="AI35" s="155">
        <f>'Base Capex'!AI35*'General Inputs'!P$23</f>
        <v>0</v>
      </c>
      <c r="AJ35" s="156">
        <f>'Base Capex'!AJ35*'General Inputs'!P$24</f>
        <v>35.738131444179452</v>
      </c>
    </row>
    <row r="36" spans="1:36">
      <c r="A36" s="182">
        <f>'Base Capex Actual'!A36</f>
        <v>153</v>
      </c>
      <c r="B36" s="183" t="str">
        <f>'Base Capex Actual'!B36</f>
        <v>Servicing Replacement</v>
      </c>
      <c r="C36" s="183" t="str">
        <f>'Base Capex Actual'!C36</f>
        <v>Reliability &amp; Quality Maintained</v>
      </c>
      <c r="D36" s="157"/>
      <c r="E36" s="157"/>
      <c r="F36" s="158"/>
      <c r="G36" s="157"/>
      <c r="H36" s="157"/>
      <c r="I36" s="158"/>
      <c r="J36" s="157"/>
      <c r="K36" s="157"/>
      <c r="L36" s="158"/>
      <c r="M36" s="157"/>
      <c r="N36" s="157"/>
      <c r="O36" s="158"/>
      <c r="P36" s="157"/>
      <c r="Q36" s="157"/>
      <c r="R36" s="158"/>
      <c r="S36" s="157"/>
      <c r="T36" s="157"/>
      <c r="U36" s="158"/>
      <c r="V36" s="154">
        <f>'Base Capex'!V36*'General Inputs'!L$22</f>
        <v>4.9177870898835687</v>
      </c>
      <c r="W36" s="155">
        <f>'Base Capex'!W36*'General Inputs'!L$23</f>
        <v>0</v>
      </c>
      <c r="X36" s="156">
        <f>'Base Capex'!X36*'General Inputs'!L$24</f>
        <v>9.2657935427443423</v>
      </c>
      <c r="Y36" s="154">
        <f>'Base Capex'!Y36*'General Inputs'!M$22</f>
        <v>9.4222861546864891</v>
      </c>
      <c r="Z36" s="155">
        <f>'Base Capex'!Z36*'General Inputs'!M$23</f>
        <v>0</v>
      </c>
      <c r="AA36" s="156">
        <f>'Base Capex'!AA36*'General Inputs'!M$24</f>
        <v>30.1496245657945</v>
      </c>
      <c r="AB36" s="154">
        <f>'Base Capex'!AB36*'General Inputs'!N$22</f>
        <v>14.002657803794213</v>
      </c>
      <c r="AC36" s="155">
        <f>'Base Capex'!AC36*'General Inputs'!N$23</f>
        <v>0</v>
      </c>
      <c r="AD36" s="156">
        <f>'Base Capex'!AD36*'General Inputs'!N$24</f>
        <v>47.332397829958232</v>
      </c>
      <c r="AE36" s="154">
        <f>'Base Capex'!AE36*'General Inputs'!O$22</f>
        <v>18.660180014839014</v>
      </c>
      <c r="AF36" s="155">
        <f>'Base Capex'!AF36*'General Inputs'!O$23</f>
        <v>0</v>
      </c>
      <c r="AG36" s="156">
        <f>'Base Capex'!AG36*'General Inputs'!O$24</f>
        <v>64.616859451569454</v>
      </c>
      <c r="AH36" s="154">
        <f>'Base Capex'!AH36*'General Inputs'!P$22</f>
        <v>23.396152291368409</v>
      </c>
      <c r="AI36" s="155">
        <f>'Base Capex'!AI36*'General Inputs'!P$23</f>
        <v>0</v>
      </c>
      <c r="AJ36" s="156">
        <f>'Base Capex'!AJ36*'General Inputs'!P$24</f>
        <v>82.49749410151243</v>
      </c>
    </row>
    <row r="37" spans="1:36">
      <c r="A37" s="182">
        <f>'Base Capex Actual'!A37</f>
        <v>154</v>
      </c>
      <c r="B37" s="183" t="str">
        <f>'Base Capex Actual'!B37</f>
        <v>Bird Cover Replacement</v>
      </c>
      <c r="C37" s="183" t="str">
        <f>'Base Capex Actual'!C37</f>
        <v>Reliability &amp; Quality Maintained</v>
      </c>
      <c r="D37" s="157"/>
      <c r="E37" s="157"/>
      <c r="F37" s="158"/>
      <c r="G37" s="157"/>
      <c r="H37" s="157"/>
      <c r="I37" s="158"/>
      <c r="J37" s="157"/>
      <c r="K37" s="157"/>
      <c r="L37" s="158"/>
      <c r="M37" s="157"/>
      <c r="N37" s="157"/>
      <c r="O37" s="158"/>
      <c r="P37" s="157"/>
      <c r="Q37" s="157"/>
      <c r="R37" s="158"/>
      <c r="S37" s="157"/>
      <c r="T37" s="157"/>
      <c r="U37" s="158"/>
      <c r="V37" s="154">
        <f>'Base Capex'!V37*'General Inputs'!L$22</f>
        <v>1.6801126641352981</v>
      </c>
      <c r="W37" s="155">
        <f>'Base Capex'!W37*'General Inputs'!L$23</f>
        <v>0</v>
      </c>
      <c r="X37" s="156">
        <f>'Base Capex'!X37*'General Inputs'!L$24</f>
        <v>1.7073455626799154</v>
      </c>
      <c r="Y37" s="154">
        <f>'Base Capex'!Y37*'General Inputs'!M$22</f>
        <v>3.2190296172358788</v>
      </c>
      <c r="Z37" s="155">
        <f>'Base Capex'!Z37*'General Inputs'!M$23</f>
        <v>0</v>
      </c>
      <c r="AA37" s="156">
        <f>'Base Capex'!AA37*'General Inputs'!M$24</f>
        <v>5.5554688847112494</v>
      </c>
      <c r="AB37" s="154">
        <f>'Base Capex'!AB37*'General Inputs'!N$22</f>
        <v>4.7838676782293579</v>
      </c>
      <c r="AC37" s="155">
        <f>'Base Capex'!AC37*'General Inputs'!N$23</f>
        <v>0</v>
      </c>
      <c r="AD37" s="156">
        <f>'Base Capex'!AD37*'General Inputs'!N$24</f>
        <v>8.721623143574222</v>
      </c>
      <c r="AE37" s="154">
        <f>'Base Capex'!AE37*'General Inputs'!O$22</f>
        <v>6.3750634553635548</v>
      </c>
      <c r="AF37" s="155">
        <f>'Base Capex'!AF37*'General Inputs'!O$23</f>
        <v>0</v>
      </c>
      <c r="AG37" s="156">
        <f>'Base Capex'!AG37*'General Inputs'!O$24</f>
        <v>11.906514833296544</v>
      </c>
      <c r="AH37" s="154">
        <f>'Base Capex'!AH37*'General Inputs'!P$22</f>
        <v>7.9930609109994588</v>
      </c>
      <c r="AI37" s="155">
        <f>'Base Capex'!AI37*'General Inputs'!P$23</f>
        <v>0</v>
      </c>
      <c r="AJ37" s="156">
        <f>'Base Capex'!AJ37*'General Inputs'!P$24</f>
        <v>15.201259324057018</v>
      </c>
    </row>
    <row r="38" spans="1:36">
      <c r="A38" s="182">
        <f>'Base Capex Actual'!A38</f>
        <v>155</v>
      </c>
      <c r="B38" s="183" t="str">
        <f>'Base Capex Actual'!B38</f>
        <v>Cross-arm Replacement</v>
      </c>
      <c r="C38" s="183" t="str">
        <f>'Base Capex Actual'!C38</f>
        <v>Environmental, Safety &amp; Legal</v>
      </c>
      <c r="D38" s="157"/>
      <c r="E38" s="157"/>
      <c r="F38" s="158"/>
      <c r="G38" s="157"/>
      <c r="H38" s="157"/>
      <c r="I38" s="158"/>
      <c r="J38" s="157"/>
      <c r="K38" s="157"/>
      <c r="L38" s="158"/>
      <c r="M38" s="157"/>
      <c r="N38" s="157"/>
      <c r="O38" s="158"/>
      <c r="P38" s="157"/>
      <c r="Q38" s="157"/>
      <c r="R38" s="158"/>
      <c r="S38" s="157"/>
      <c r="T38" s="157"/>
      <c r="U38" s="158"/>
      <c r="V38" s="154">
        <f>'Base Capex'!V38*'General Inputs'!L$22</f>
        <v>19.343531754140109</v>
      </c>
      <c r="W38" s="155">
        <f>'Base Capex'!W38*'General Inputs'!L$23</f>
        <v>0</v>
      </c>
      <c r="X38" s="156">
        <f>'Base Capex'!X38*'General Inputs'!L$24</f>
        <v>8.6931066777521764</v>
      </c>
      <c r="Y38" s="154">
        <f>'Base Capex'!Y38*'General Inputs'!M$22</f>
        <v>36.220709382655443</v>
      </c>
      <c r="Z38" s="155">
        <f>'Base Capex'!Z38*'General Inputs'!M$23</f>
        <v>0</v>
      </c>
      <c r="AA38" s="156">
        <f>'Base Capex'!AA38*'General Inputs'!M$24</f>
        <v>27.644511010287879</v>
      </c>
      <c r="AB38" s="154">
        <f>'Base Capex'!AB38*'General Inputs'!N$22</f>
        <v>45.22357766139077</v>
      </c>
      <c r="AC38" s="155">
        <f>'Base Capex'!AC38*'General Inputs'!N$23</f>
        <v>0</v>
      </c>
      <c r="AD38" s="156">
        <f>'Base Capex'!AD38*'General Inputs'!N$24</f>
        <v>36.461899424628633</v>
      </c>
      <c r="AE38" s="154">
        <f>'Base Capex'!AE38*'General Inputs'!O$22</f>
        <v>62.871988535554621</v>
      </c>
      <c r="AF38" s="155">
        <f>'Base Capex'!AF38*'General Inputs'!O$23</f>
        <v>0</v>
      </c>
      <c r="AG38" s="156">
        <f>'Base Capex'!AG38*'General Inputs'!O$24</f>
        <v>51.92942999342204</v>
      </c>
      <c r="AH38" s="154">
        <f>'Base Capex'!AH38*'General Inputs'!P$22</f>
        <v>73.038105271397129</v>
      </c>
      <c r="AI38" s="155">
        <f>'Base Capex'!AI38*'General Inputs'!P$23</f>
        <v>0</v>
      </c>
      <c r="AJ38" s="156">
        <f>'Base Capex'!AJ38*'General Inputs'!P$24</f>
        <v>61.428817787963339</v>
      </c>
    </row>
    <row r="39" spans="1:36">
      <c r="A39" s="182">
        <f>'Base Capex Actual'!A39</f>
        <v>156</v>
      </c>
      <c r="B39" s="183" t="str">
        <f>'Base Capex Actual'!B39</f>
        <v>ZSS - Major Plant Replacement</v>
      </c>
      <c r="C39" s="183" t="str">
        <f>'Base Capex Actual'!C39</f>
        <v>Reliability &amp; Quality Maintained</v>
      </c>
      <c r="D39" s="157"/>
      <c r="E39" s="157"/>
      <c r="F39" s="158"/>
      <c r="G39" s="157"/>
      <c r="H39" s="157"/>
      <c r="I39" s="158"/>
      <c r="J39" s="157"/>
      <c r="K39" s="157"/>
      <c r="L39" s="158"/>
      <c r="M39" s="157"/>
      <c r="N39" s="157"/>
      <c r="O39" s="158"/>
      <c r="P39" s="157"/>
      <c r="Q39" s="157"/>
      <c r="R39" s="158"/>
      <c r="S39" s="157"/>
      <c r="T39" s="157"/>
      <c r="U39" s="158"/>
      <c r="V39" s="154">
        <f>'Base Capex'!V39*'General Inputs'!L$22</f>
        <v>49.530493111428278</v>
      </c>
      <c r="W39" s="155">
        <f>'Base Capex'!W39*'General Inputs'!L$23</f>
        <v>0</v>
      </c>
      <c r="X39" s="156">
        <f>'Base Capex'!X39*'General Inputs'!L$24</f>
        <v>4.3613633948995369</v>
      </c>
      <c r="Y39" s="154">
        <f>'Base Capex'!Y39*'General Inputs'!M$22</f>
        <v>93.12482348467627</v>
      </c>
      <c r="Z39" s="155">
        <f>'Base Capex'!Z39*'General Inputs'!M$23</f>
        <v>0</v>
      </c>
      <c r="AA39" s="156">
        <f>'Base Capex'!AA39*'General Inputs'!M$24</f>
        <v>13.926045419709112</v>
      </c>
      <c r="AB39" s="154">
        <f>'Base Capex'!AB39*'General Inputs'!N$22</f>
        <v>136.54659177660437</v>
      </c>
      <c r="AC39" s="155">
        <f>'Base Capex'!AC39*'General Inputs'!N$23</f>
        <v>0</v>
      </c>
      <c r="AD39" s="156">
        <f>'Base Capex'!AD39*'General Inputs'!N$24</f>
        <v>21.570768642641017</v>
      </c>
      <c r="AE39" s="154">
        <f>'Base Capex'!AE39*'General Inputs'!O$22</f>
        <v>190.32626183664422</v>
      </c>
      <c r="AF39" s="155">
        <f>'Base Capex'!AF39*'General Inputs'!O$23</f>
        <v>0</v>
      </c>
      <c r="AG39" s="156">
        <f>'Base Capex'!AG39*'General Inputs'!O$24</f>
        <v>30.801045684374621</v>
      </c>
      <c r="AH39" s="154">
        <f>'Base Capex'!AH39*'General Inputs'!P$22</f>
        <v>239.92395500396802</v>
      </c>
      <c r="AI39" s="155">
        <f>'Base Capex'!AI39*'General Inputs'!P$23</f>
        <v>0</v>
      </c>
      <c r="AJ39" s="156">
        <f>'Base Capex'!AJ39*'General Inputs'!P$24</f>
        <v>39.537267855518643</v>
      </c>
    </row>
    <row r="40" spans="1:36">
      <c r="A40" s="182">
        <f>'Base Capex Actual'!A40</f>
        <v>157</v>
      </c>
      <c r="B40" s="183" t="str">
        <f>'Base Capex Actual'!B40</f>
        <v>Zone SubStation Plant Replacement</v>
      </c>
      <c r="C40" s="183" t="str">
        <f>'Base Capex Actual'!C40</f>
        <v>Reliability &amp; Quality Maintained</v>
      </c>
      <c r="D40" s="157"/>
      <c r="E40" s="157"/>
      <c r="F40" s="158"/>
      <c r="G40" s="157"/>
      <c r="H40" s="157"/>
      <c r="I40" s="158"/>
      <c r="J40" s="157"/>
      <c r="K40" s="157"/>
      <c r="L40" s="158"/>
      <c r="M40" s="157"/>
      <c r="N40" s="157"/>
      <c r="O40" s="158"/>
      <c r="P40" s="157"/>
      <c r="Q40" s="157"/>
      <c r="R40" s="158"/>
      <c r="S40" s="157"/>
      <c r="T40" s="157"/>
      <c r="U40" s="158"/>
      <c r="V40" s="154">
        <f>'Base Capex'!V40*'General Inputs'!L$22</f>
        <v>67.498917882581267</v>
      </c>
      <c r="W40" s="155">
        <f>'Base Capex'!W40*'General Inputs'!L$23</f>
        <v>0</v>
      </c>
      <c r="X40" s="156">
        <f>'Base Capex'!X40*'General Inputs'!L$24</f>
        <v>43.85784573360371</v>
      </c>
      <c r="Y40" s="154">
        <f>'Base Capex'!Y40*'General Inputs'!M$22</f>
        <v>181.64937416425246</v>
      </c>
      <c r="Z40" s="155">
        <f>'Base Capex'!Z40*'General Inputs'!M$23</f>
        <v>0</v>
      </c>
      <c r="AA40" s="156">
        <f>'Base Capex'!AA40*'General Inputs'!M$24</f>
        <v>200.4458704180966</v>
      </c>
      <c r="AB40" s="154">
        <f>'Base Capex'!AB40*'General Inputs'!N$22</f>
        <v>324.29609789865356</v>
      </c>
      <c r="AC40" s="155">
        <f>'Base Capex'!AC40*'General Inputs'!N$23</f>
        <v>0</v>
      </c>
      <c r="AD40" s="156">
        <f>'Base Capex'!AD40*'General Inputs'!N$24</f>
        <v>378.03093636225213</v>
      </c>
      <c r="AE40" s="154">
        <f>'Base Capex'!AE40*'General Inputs'!O$22</f>
        <v>497.022618028257</v>
      </c>
      <c r="AF40" s="155">
        <f>'Base Capex'!AF40*'General Inputs'!O$23</f>
        <v>0</v>
      </c>
      <c r="AG40" s="156">
        <f>'Base Capex'!AG40*'General Inputs'!O$24</f>
        <v>593.53148031019555</v>
      </c>
      <c r="AH40" s="154">
        <f>'Base Capex'!AH40*'General Inputs'!P$22</f>
        <v>202.05659459760352</v>
      </c>
      <c r="AI40" s="155">
        <f>'Base Capex'!AI40*'General Inputs'!P$23</f>
        <v>0</v>
      </c>
      <c r="AJ40" s="156">
        <f>'Base Capex'!AJ40*'General Inputs'!P$24</f>
        <v>245.70100619110306</v>
      </c>
    </row>
    <row r="41" spans="1:36">
      <c r="A41" s="182">
        <f>'Base Capex Actual'!A41</f>
        <v>158</v>
      </c>
      <c r="B41" s="183" t="str">
        <f>'Base Capex Actual'!B41</f>
        <v xml:space="preserve">Safety Compliance </v>
      </c>
      <c r="C41" s="183" t="str">
        <f>'Base Capex Actual'!C41</f>
        <v>Environmental, Safety &amp; Legal</v>
      </c>
      <c r="D41" s="157"/>
      <c r="E41" s="157"/>
      <c r="F41" s="158"/>
      <c r="G41" s="157"/>
      <c r="H41" s="157"/>
      <c r="I41" s="158"/>
      <c r="J41" s="157"/>
      <c r="K41" s="157"/>
      <c r="L41" s="158"/>
      <c r="M41" s="157"/>
      <c r="N41" s="157"/>
      <c r="O41" s="158"/>
      <c r="P41" s="157"/>
      <c r="Q41" s="157"/>
      <c r="R41" s="158"/>
      <c r="S41" s="157"/>
      <c r="T41" s="157"/>
      <c r="U41" s="158"/>
      <c r="V41" s="154">
        <f>'Base Capex'!V41*'General Inputs'!L$22</f>
        <v>3.3991964051435595</v>
      </c>
      <c r="W41" s="155">
        <f>'Base Capex'!W41*'General Inputs'!L$23</f>
        <v>0</v>
      </c>
      <c r="X41" s="156">
        <f>'Base Capex'!X41*'General Inputs'!L$24</f>
        <v>1.8179097999164306</v>
      </c>
      <c r="Y41" s="154">
        <f>'Base Capex'!Y41*'General Inputs'!M$22</f>
        <v>6.5127262811213997</v>
      </c>
      <c r="Z41" s="155">
        <f>'Base Capex'!Z41*'General Inputs'!M$23</f>
        <v>0</v>
      </c>
      <c r="AA41" s="156">
        <f>'Base Capex'!AA41*'General Inputs'!M$24</f>
        <v>5.9152297867545149</v>
      </c>
      <c r="AB41" s="154">
        <f>'Base Capex'!AB41*'General Inputs'!N$22</f>
        <v>9.678699626306841</v>
      </c>
      <c r="AC41" s="155">
        <f>'Base Capex'!AC41*'General Inputs'!N$23</f>
        <v>0</v>
      </c>
      <c r="AD41" s="156">
        <f>'Base Capex'!AD41*'General Inputs'!N$24</f>
        <v>9.2864177764896709</v>
      </c>
      <c r="AE41" s="154">
        <f>'Base Capex'!AE41*'General Inputs'!O$22</f>
        <v>12.897999784548258</v>
      </c>
      <c r="AF41" s="155">
        <f>'Base Capex'!AF41*'General Inputs'!O$23</f>
        <v>0</v>
      </c>
      <c r="AG41" s="156">
        <f>'Base Capex'!AG41*'General Inputs'!O$24</f>
        <v>12.677556595119125</v>
      </c>
      <c r="AH41" s="154">
        <f>'Base Capex'!AH41*'General Inputs'!P$22</f>
        <v>16.171524978502802</v>
      </c>
      <c r="AI41" s="155">
        <f>'Base Capex'!AI41*'General Inputs'!P$23</f>
        <v>0</v>
      </c>
      <c r="AJ41" s="156">
        <f>'Base Capex'!AJ41*'General Inputs'!P$24</f>
        <v>16.185662059470882</v>
      </c>
    </row>
    <row r="42" spans="1:36">
      <c r="A42" s="182">
        <f>'Base Capex Actual'!A42</f>
        <v>159</v>
      </c>
      <c r="B42" s="183" t="str">
        <f>'Base Capex Actual'!B42</f>
        <v>TV Interference Replacement Capital</v>
      </c>
      <c r="C42" s="183" t="str">
        <f>'Base Capex Actual'!C42</f>
        <v>Reliability &amp; Quality Maintained</v>
      </c>
      <c r="D42" s="157"/>
      <c r="E42" s="157"/>
      <c r="F42" s="158"/>
      <c r="G42" s="157"/>
      <c r="H42" s="157"/>
      <c r="I42" s="158"/>
      <c r="J42" s="157"/>
      <c r="K42" s="157"/>
      <c r="L42" s="158"/>
      <c r="M42" s="157"/>
      <c r="N42" s="157"/>
      <c r="O42" s="158"/>
      <c r="P42" s="157"/>
      <c r="Q42" s="157"/>
      <c r="R42" s="158"/>
      <c r="S42" s="157"/>
      <c r="T42" s="157"/>
      <c r="U42" s="158"/>
      <c r="V42" s="154">
        <f>'Base Capex'!V42*'General Inputs'!L$22</f>
        <v>7.3891684175215688E-2</v>
      </c>
      <c r="W42" s="155">
        <f>'Base Capex'!W42*'General Inputs'!L$23</f>
        <v>0</v>
      </c>
      <c r="X42" s="156">
        <f>'Base Capex'!X42*'General Inputs'!L$24</f>
        <v>5.9483010178409653E-3</v>
      </c>
      <c r="Y42" s="154">
        <f>'Base Capex'!Y42*'General Inputs'!M$22</f>
        <v>0.141573553312794</v>
      </c>
      <c r="Z42" s="155">
        <f>'Base Capex'!Z42*'General Inputs'!M$23</f>
        <v>0</v>
      </c>
      <c r="AA42" s="156">
        <f>'Base Capex'!AA42*'General Inputs'!M$24</f>
        <v>1.9354957744841115E-2</v>
      </c>
      <c r="AB42" s="154">
        <f>'Base Capex'!AB42*'General Inputs'!N$22</f>
        <v>0.21039543785456516</v>
      </c>
      <c r="AC42" s="155">
        <f>'Base Capex'!AC42*'General Inputs'!N$23</f>
        <v>0</v>
      </c>
      <c r="AD42" s="156">
        <f>'Base Capex'!AD42*'General Inputs'!N$24</f>
        <v>3.0385670573165543E-2</v>
      </c>
      <c r="AE42" s="154">
        <f>'Base Capex'!AE42*'General Inputs'!O$22</f>
        <v>0.28037653991681866</v>
      </c>
      <c r="AF42" s="155">
        <f>'Base Capex'!AF42*'General Inputs'!O$23</f>
        <v>0</v>
      </c>
      <c r="AG42" s="156">
        <f>'Base Capex'!AG42*'General Inputs'!O$24</f>
        <v>4.148166361276568E-2</v>
      </c>
      <c r="AH42" s="154">
        <f>'Base Capex'!AH42*'General Inputs'!P$22</f>
        <v>0.35153638505118223</v>
      </c>
      <c r="AI42" s="155">
        <f>'Base Capex'!AI42*'General Inputs'!P$23</f>
        <v>0</v>
      </c>
      <c r="AJ42" s="156">
        <f>'Base Capex'!AJ42*'General Inputs'!P$24</f>
        <v>5.2960377961110285E-2</v>
      </c>
    </row>
    <row r="43" spans="1:36">
      <c r="A43" s="182">
        <f>'Base Capex Actual'!A43</f>
        <v>160</v>
      </c>
      <c r="B43" s="183" t="str">
        <f>'Base Capex Actual'!B43</f>
        <v>Augmentation Lines</v>
      </c>
      <c r="C43" s="183" t="str">
        <f>'Base Capex Actual'!C43</f>
        <v>Reinforcements</v>
      </c>
      <c r="D43" s="157"/>
      <c r="E43" s="157"/>
      <c r="F43" s="158"/>
      <c r="G43" s="157"/>
      <c r="H43" s="157"/>
      <c r="I43" s="158"/>
      <c r="J43" s="157"/>
      <c r="K43" s="157"/>
      <c r="L43" s="158"/>
      <c r="M43" s="157"/>
      <c r="N43" s="157"/>
      <c r="O43" s="158"/>
      <c r="P43" s="157"/>
      <c r="Q43" s="157"/>
      <c r="R43" s="158"/>
      <c r="S43" s="157"/>
      <c r="T43" s="157"/>
      <c r="U43" s="158"/>
      <c r="V43" s="154">
        <f>'Base Capex'!V43*'General Inputs'!L$22</f>
        <v>19.238511102027445</v>
      </c>
      <c r="W43" s="155">
        <f>'Base Capex'!W43*'General Inputs'!L$23</f>
        <v>0</v>
      </c>
      <c r="X43" s="156">
        <f>'Base Capex'!X43*'General Inputs'!L$24</f>
        <v>12.081327985201469</v>
      </c>
      <c r="Y43" s="154">
        <f>'Base Capex'!Y43*'General Inputs'!M$22</f>
        <v>36.860228692354227</v>
      </c>
      <c r="Z43" s="155">
        <f>'Base Capex'!Z43*'General Inputs'!M$23</f>
        <v>0</v>
      </c>
      <c r="AA43" s="156">
        <f>'Base Capex'!AA43*'General Inputs'!M$24</f>
        <v>39.310988457678064</v>
      </c>
      <c r="AB43" s="154">
        <f>'Base Capex'!AB43*'General Inputs'!N$22</f>
        <v>54.778761807389301</v>
      </c>
      <c r="AC43" s="155">
        <f>'Base Capex'!AC43*'General Inputs'!N$23</f>
        <v>0</v>
      </c>
      <c r="AD43" s="156">
        <f>'Base Capex'!AD43*'General Inputs'!N$24</f>
        <v>61.714975611295202</v>
      </c>
      <c r="AE43" s="154">
        <f>'Base Capex'!AE43*'General Inputs'!O$22</f>
        <v>72.999109928894953</v>
      </c>
      <c r="AF43" s="155">
        <f>'Base Capex'!AF43*'General Inputs'!O$23</f>
        <v>0</v>
      </c>
      <c r="AG43" s="156">
        <f>'Base Capex'!AG43*'General Inputs'!O$24</f>
        <v>84.251550480463322</v>
      </c>
      <c r="AH43" s="154">
        <f>'Base Capex'!AH43*'General Inputs'!P$22</f>
        <v>91.526356748574187</v>
      </c>
      <c r="AI43" s="155">
        <f>'Base Capex'!AI43*'General Inputs'!P$23</f>
        <v>0</v>
      </c>
      <c r="AJ43" s="156">
        <f>'Base Capex'!AJ43*'General Inputs'!P$24</f>
        <v>107.56545347139246</v>
      </c>
    </row>
    <row r="44" spans="1:36">
      <c r="A44" s="182">
        <f>'Base Capex Actual'!A44</f>
        <v>161</v>
      </c>
      <c r="B44" s="183" t="str">
        <f>'Base Capex Actual'!B44</f>
        <v>Augmentation of Zone SubStation</v>
      </c>
      <c r="C44" s="183" t="str">
        <f>'Base Capex Actual'!C44</f>
        <v>Reinforcements</v>
      </c>
      <c r="D44" s="157"/>
      <c r="E44" s="157"/>
      <c r="F44" s="158"/>
      <c r="G44" s="157"/>
      <c r="H44" s="157"/>
      <c r="I44" s="158"/>
      <c r="J44" s="157"/>
      <c r="K44" s="157"/>
      <c r="L44" s="158"/>
      <c r="M44" s="157"/>
      <c r="N44" s="157"/>
      <c r="O44" s="158"/>
      <c r="P44" s="157"/>
      <c r="Q44" s="157"/>
      <c r="R44" s="158"/>
      <c r="S44" s="157"/>
      <c r="T44" s="157"/>
      <c r="U44" s="158"/>
      <c r="V44" s="154">
        <f>'Base Capex'!V44*'General Inputs'!L$22</f>
        <v>88.65945332630514</v>
      </c>
      <c r="W44" s="155">
        <f>'Base Capex'!W44*'General Inputs'!L$23</f>
        <v>0</v>
      </c>
      <c r="X44" s="156">
        <f>'Base Capex'!X44*'General Inputs'!L$24</f>
        <v>37.997008521068039</v>
      </c>
      <c r="Y44" s="154">
        <f>'Base Capex'!Y44*'General Inputs'!M$22</f>
        <v>159.37185067195756</v>
      </c>
      <c r="Z44" s="155">
        <f>'Base Capex'!Z44*'General Inputs'!M$23</f>
        <v>0</v>
      </c>
      <c r="AA44" s="156">
        <f>'Base Capex'!AA44*'General Inputs'!M$24</f>
        <v>115.99751759158083</v>
      </c>
      <c r="AB44" s="154">
        <f>'Base Capex'!AB44*'General Inputs'!N$22</f>
        <v>253.48268794518893</v>
      </c>
      <c r="AC44" s="155">
        <f>'Base Capex'!AC44*'General Inputs'!N$23</f>
        <v>0</v>
      </c>
      <c r="AD44" s="156">
        <f>'Base Capex'!AD44*'General Inputs'!N$24</f>
        <v>194.8981849691408</v>
      </c>
      <c r="AE44" s="154">
        <f>'Base Capex'!AE44*'General Inputs'!O$22</f>
        <v>197.08362754051601</v>
      </c>
      <c r="AF44" s="155">
        <f>'Base Capex'!AF44*'General Inputs'!O$23</f>
        <v>0</v>
      </c>
      <c r="AG44" s="156">
        <f>'Base Capex'!AG44*'General Inputs'!O$24</f>
        <v>155.23585038946135</v>
      </c>
      <c r="AH44" s="154">
        <f>'Base Capex'!AH44*'General Inputs'!P$22</f>
        <v>20.35507164759025</v>
      </c>
      <c r="AI44" s="155">
        <f>'Base Capex'!AI44*'General Inputs'!P$23</f>
        <v>0</v>
      </c>
      <c r="AJ44" s="156">
        <f>'Base Capex'!AJ44*'General Inputs'!P$24</f>
        <v>16.326023341954787</v>
      </c>
    </row>
    <row r="45" spans="1:36">
      <c r="A45" s="182">
        <f>'Base Capex Actual'!A45</f>
        <v>162</v>
      </c>
      <c r="B45" s="183" t="str">
        <f>'Base Capex Actual'!B45</f>
        <v>Network Development - Augment Dist.</v>
      </c>
      <c r="C45" s="183" t="str">
        <f>'Base Capex Actual'!C45</f>
        <v>Reinforcements</v>
      </c>
      <c r="D45" s="157"/>
      <c r="E45" s="157"/>
      <c r="F45" s="158"/>
      <c r="G45" s="157"/>
      <c r="H45" s="157"/>
      <c r="I45" s="158"/>
      <c r="J45" s="157"/>
      <c r="K45" s="157"/>
      <c r="L45" s="158"/>
      <c r="M45" s="157"/>
      <c r="N45" s="157"/>
      <c r="O45" s="158"/>
      <c r="P45" s="157"/>
      <c r="Q45" s="157"/>
      <c r="R45" s="158"/>
      <c r="S45" s="157"/>
      <c r="T45" s="157"/>
      <c r="U45" s="158"/>
      <c r="V45" s="154">
        <f>'Base Capex'!V45*'General Inputs'!L$22</f>
        <v>23.831127886769423</v>
      </c>
      <c r="W45" s="155">
        <f>'Base Capex'!W45*'General Inputs'!L$23</f>
        <v>0</v>
      </c>
      <c r="X45" s="156">
        <f>'Base Capex'!X45*'General Inputs'!L$24</f>
        <v>119.81778513087735</v>
      </c>
      <c r="Y45" s="154">
        <f>'Base Capex'!Y45*'General Inputs'!M$22</f>
        <v>125.69874241641411</v>
      </c>
      <c r="Z45" s="155">
        <f>'Base Capex'!Z45*'General Inputs'!M$23</f>
        <v>0</v>
      </c>
      <c r="AA45" s="156">
        <f>'Base Capex'!AA45*'General Inputs'!M$24</f>
        <v>1073.2980614297007</v>
      </c>
      <c r="AB45" s="154">
        <f>'Base Capex'!AB45*'General Inputs'!N$22</f>
        <v>106.73801038814705</v>
      </c>
      <c r="AC45" s="155">
        <f>'Base Capex'!AC45*'General Inputs'!N$23</f>
        <v>0</v>
      </c>
      <c r="AD45" s="156">
        <f>'Base Capex'!AD45*'General Inputs'!N$24</f>
        <v>962.78857271867537</v>
      </c>
      <c r="AE45" s="154">
        <f>'Base Capex'!AE45*'General Inputs'!O$22</f>
        <v>68.970714173540927</v>
      </c>
      <c r="AF45" s="155">
        <f>'Base Capex'!AF45*'General Inputs'!O$23</f>
        <v>0</v>
      </c>
      <c r="AG45" s="156">
        <f>'Base Capex'!AG45*'General Inputs'!O$24</f>
        <v>637.32144719405198</v>
      </c>
      <c r="AH45" s="154">
        <f>'Base Capex'!AH45*'General Inputs'!P$22</f>
        <v>50.62347535374937</v>
      </c>
      <c r="AI45" s="155">
        <f>'Base Capex'!AI45*'General Inputs'!P$23</f>
        <v>0</v>
      </c>
      <c r="AJ45" s="156">
        <f>'Base Capex'!AJ45*'General Inputs'!P$24</f>
        <v>476.33453226082941</v>
      </c>
    </row>
    <row r="46" spans="1:36">
      <c r="A46" s="182">
        <f>'Base Capex Actual'!A46</f>
        <v>163</v>
      </c>
      <c r="B46" s="183" t="str">
        <f>'Base Capex Actual'!B46</f>
        <v>Environment Management'</v>
      </c>
      <c r="C46" s="183" t="str">
        <f>'Base Capex Actual'!C46</f>
        <v>Environmental, Safety &amp; Legal</v>
      </c>
      <c r="D46" s="157"/>
      <c r="E46" s="157"/>
      <c r="F46" s="158"/>
      <c r="G46" s="157"/>
      <c r="H46" s="157"/>
      <c r="I46" s="158"/>
      <c r="J46" s="157"/>
      <c r="K46" s="157"/>
      <c r="L46" s="158"/>
      <c r="M46" s="157"/>
      <c r="N46" s="157"/>
      <c r="O46" s="158"/>
      <c r="P46" s="157"/>
      <c r="Q46" s="157"/>
      <c r="R46" s="158"/>
      <c r="S46" s="157"/>
      <c r="T46" s="157"/>
      <c r="U46" s="158"/>
      <c r="V46" s="154">
        <f>'Base Capex'!V46*'General Inputs'!L$22</f>
        <v>22.070631570128015</v>
      </c>
      <c r="W46" s="155">
        <f>'Base Capex'!W46*'General Inputs'!L$23</f>
        <v>0</v>
      </c>
      <c r="X46" s="156">
        <f>'Base Capex'!X46*'General Inputs'!L$24</f>
        <v>48.528022588415062</v>
      </c>
      <c r="Y46" s="154">
        <f>'Base Capex'!Y46*'General Inputs'!M$22</f>
        <v>9.0912926754636505</v>
      </c>
      <c r="Z46" s="155">
        <f>'Base Capex'!Z46*'General Inputs'!M$23</f>
        <v>0</v>
      </c>
      <c r="AA46" s="156">
        <f>'Base Capex'!AA46*'General Inputs'!M$24</f>
        <v>33.948156493599349</v>
      </c>
      <c r="AB46" s="154">
        <f>'Base Capex'!AB46*'General Inputs'!N$22</f>
        <v>88.794716868724805</v>
      </c>
      <c r="AC46" s="155">
        <f>'Base Capex'!AC46*'General Inputs'!N$23</f>
        <v>0</v>
      </c>
      <c r="AD46" s="156">
        <f>'Base Capex'!AD46*'General Inputs'!N$24</f>
        <v>350.2677032333325</v>
      </c>
      <c r="AE46" s="154">
        <f>'Base Capex'!AE46*'General Inputs'!O$22</f>
        <v>10.915478224624845</v>
      </c>
      <c r="AF46" s="155">
        <f>'Base Capex'!AF46*'General Inputs'!O$23</f>
        <v>0</v>
      </c>
      <c r="AG46" s="156">
        <f>'Base Capex'!AG46*'General Inputs'!O$24</f>
        <v>44.110067491929534</v>
      </c>
      <c r="AH46" s="154">
        <f>'Base Capex'!AH46*'General Inputs'!P$22</f>
        <v>16.629028325873787</v>
      </c>
      <c r="AI46" s="155">
        <f>'Base Capex'!AI46*'General Inputs'!P$23</f>
        <v>0</v>
      </c>
      <c r="AJ46" s="156">
        <f>'Base Capex'!AJ46*'General Inputs'!P$24</f>
        <v>68.427098915793437</v>
      </c>
    </row>
    <row r="47" spans="1:36">
      <c r="A47" s="182">
        <f>'Base Capex Actual'!A47</f>
        <v>164</v>
      </c>
      <c r="B47" s="183" t="str">
        <f>'Base Capex Actual'!B47</f>
        <v>Bushfire Mitigation Augmentation</v>
      </c>
      <c r="C47" s="183" t="str">
        <f>'Base Capex Actual'!C47</f>
        <v>Environmental, Safety &amp; Legal</v>
      </c>
      <c r="D47" s="157"/>
      <c r="E47" s="157"/>
      <c r="F47" s="158"/>
      <c r="G47" s="157"/>
      <c r="H47" s="157"/>
      <c r="I47" s="158"/>
      <c r="J47" s="157"/>
      <c r="K47" s="157"/>
      <c r="L47" s="158"/>
      <c r="M47" s="157"/>
      <c r="N47" s="157"/>
      <c r="O47" s="158"/>
      <c r="P47" s="157"/>
      <c r="Q47" s="157"/>
      <c r="R47" s="158"/>
      <c r="S47" s="157"/>
      <c r="T47" s="157"/>
      <c r="U47" s="158"/>
      <c r="V47" s="154">
        <f>'Base Capex'!V47*'General Inputs'!L$22</f>
        <v>0</v>
      </c>
      <c r="W47" s="155">
        <f>'Base Capex'!W47*'General Inputs'!L$23</f>
        <v>0</v>
      </c>
      <c r="X47" s="156">
        <f>'Base Capex'!X47*'General Inputs'!L$24</f>
        <v>0</v>
      </c>
      <c r="Y47" s="154">
        <f>'Base Capex'!Y47*'General Inputs'!M$22</f>
        <v>0</v>
      </c>
      <c r="Z47" s="155">
        <f>'Base Capex'!Z47*'General Inputs'!M$23</f>
        <v>0</v>
      </c>
      <c r="AA47" s="156">
        <f>'Base Capex'!AA47*'General Inputs'!M$24</f>
        <v>0</v>
      </c>
      <c r="AB47" s="154">
        <f>'Base Capex'!AB47*'General Inputs'!N$22</f>
        <v>0</v>
      </c>
      <c r="AC47" s="155">
        <f>'Base Capex'!AC47*'General Inputs'!N$23</f>
        <v>0</v>
      </c>
      <c r="AD47" s="156">
        <f>'Base Capex'!AD47*'General Inputs'!N$24</f>
        <v>0</v>
      </c>
      <c r="AE47" s="154">
        <f>'Base Capex'!AE47*'General Inputs'!O$22</f>
        <v>0</v>
      </c>
      <c r="AF47" s="155">
        <f>'Base Capex'!AF47*'General Inputs'!O$23</f>
        <v>0</v>
      </c>
      <c r="AG47" s="156">
        <f>'Base Capex'!AG47*'General Inputs'!O$24</f>
        <v>0</v>
      </c>
      <c r="AH47" s="154">
        <f>'Base Capex'!AH47*'General Inputs'!P$22</f>
        <v>0</v>
      </c>
      <c r="AI47" s="155">
        <f>'Base Capex'!AI47*'General Inputs'!P$23</f>
        <v>0</v>
      </c>
      <c r="AJ47" s="156">
        <f>'Base Capex'!AJ47*'General Inputs'!P$24</f>
        <v>0</v>
      </c>
    </row>
    <row r="48" spans="1:36">
      <c r="A48" s="182">
        <f>'Base Capex Actual'!A48</f>
        <v>165</v>
      </c>
      <c r="B48" s="183" t="str">
        <f>'Base Capex Actual'!B48</f>
        <v>LV Com. Multi Earth (CMEN)</v>
      </c>
      <c r="C48" s="183" t="str">
        <f>'Base Capex Actual'!C48</f>
        <v>Environmental, Safety &amp; Legal</v>
      </c>
      <c r="D48" s="157"/>
      <c r="E48" s="157"/>
      <c r="F48" s="158"/>
      <c r="G48" s="157"/>
      <c r="H48" s="157"/>
      <c r="I48" s="158"/>
      <c r="J48" s="157"/>
      <c r="K48" s="157"/>
      <c r="L48" s="158"/>
      <c r="M48" s="157"/>
      <c r="N48" s="157"/>
      <c r="O48" s="158"/>
      <c r="P48" s="157"/>
      <c r="Q48" s="157"/>
      <c r="R48" s="158"/>
      <c r="S48" s="157"/>
      <c r="T48" s="157"/>
      <c r="U48" s="158"/>
      <c r="V48" s="154">
        <f>'Base Capex'!V48*'General Inputs'!L$22</f>
        <v>0</v>
      </c>
      <c r="W48" s="155">
        <f>'Base Capex'!W48*'General Inputs'!L$23</f>
        <v>0</v>
      </c>
      <c r="X48" s="156">
        <f>'Base Capex'!X48*'General Inputs'!L$24</f>
        <v>0</v>
      </c>
      <c r="Y48" s="154">
        <f>'Base Capex'!Y48*'General Inputs'!M$22</f>
        <v>0</v>
      </c>
      <c r="Z48" s="155">
        <f>'Base Capex'!Z48*'General Inputs'!M$23</f>
        <v>0</v>
      </c>
      <c r="AA48" s="156">
        <f>'Base Capex'!AA48*'General Inputs'!M$24</f>
        <v>0</v>
      </c>
      <c r="AB48" s="154">
        <f>'Base Capex'!AB48*'General Inputs'!N$22</f>
        <v>0</v>
      </c>
      <c r="AC48" s="155">
        <f>'Base Capex'!AC48*'General Inputs'!N$23</f>
        <v>0</v>
      </c>
      <c r="AD48" s="156">
        <f>'Base Capex'!AD48*'General Inputs'!N$24</f>
        <v>0</v>
      </c>
      <c r="AE48" s="154">
        <f>'Base Capex'!AE48*'General Inputs'!O$22</f>
        <v>0</v>
      </c>
      <c r="AF48" s="155">
        <f>'Base Capex'!AF48*'General Inputs'!O$23</f>
        <v>0</v>
      </c>
      <c r="AG48" s="156">
        <f>'Base Capex'!AG48*'General Inputs'!O$24</f>
        <v>0</v>
      </c>
      <c r="AH48" s="154">
        <f>'Base Capex'!AH48*'General Inputs'!P$22</f>
        <v>0</v>
      </c>
      <c r="AI48" s="155">
        <f>'Base Capex'!AI48*'General Inputs'!P$23</f>
        <v>0</v>
      </c>
      <c r="AJ48" s="156">
        <f>'Base Capex'!AJ48*'General Inputs'!P$24</f>
        <v>0</v>
      </c>
    </row>
    <row r="49" spans="1:36">
      <c r="A49" s="182">
        <f>'Base Capex Actual'!A49</f>
        <v>166</v>
      </c>
      <c r="B49" s="183" t="str">
        <f>'Base Capex Actual'!B49</f>
        <v>Reliability Improvement - Automation</v>
      </c>
      <c r="C49" s="183" t="str">
        <f>'Base Capex Actual'!C49</f>
        <v>Reliability &amp; Quality Maintained</v>
      </c>
      <c r="D49" s="157"/>
      <c r="E49" s="157"/>
      <c r="F49" s="158"/>
      <c r="G49" s="157"/>
      <c r="H49" s="157"/>
      <c r="I49" s="158"/>
      <c r="J49" s="157"/>
      <c r="K49" s="157"/>
      <c r="L49" s="158"/>
      <c r="M49" s="157"/>
      <c r="N49" s="157"/>
      <c r="O49" s="158"/>
      <c r="P49" s="157"/>
      <c r="Q49" s="157"/>
      <c r="R49" s="158"/>
      <c r="S49" s="157"/>
      <c r="T49" s="157"/>
      <c r="U49" s="158"/>
      <c r="V49" s="154">
        <f>'Base Capex'!V49*'General Inputs'!L$22</f>
        <v>0</v>
      </c>
      <c r="W49" s="155">
        <f>'Base Capex'!W49*'General Inputs'!L$23</f>
        <v>0</v>
      </c>
      <c r="X49" s="156">
        <f>'Base Capex'!X49*'General Inputs'!L$24</f>
        <v>0</v>
      </c>
      <c r="Y49" s="154">
        <f>'Base Capex'!Y49*'General Inputs'!M$22</f>
        <v>0</v>
      </c>
      <c r="Z49" s="155">
        <f>'Base Capex'!Z49*'General Inputs'!M$23</f>
        <v>0</v>
      </c>
      <c r="AA49" s="156">
        <f>'Base Capex'!AA49*'General Inputs'!M$24</f>
        <v>0</v>
      </c>
      <c r="AB49" s="154">
        <f>'Base Capex'!AB49*'General Inputs'!N$22</f>
        <v>0</v>
      </c>
      <c r="AC49" s="155">
        <f>'Base Capex'!AC49*'General Inputs'!N$23</f>
        <v>0</v>
      </c>
      <c r="AD49" s="156">
        <f>'Base Capex'!AD49*'General Inputs'!N$24</f>
        <v>0</v>
      </c>
      <c r="AE49" s="154">
        <f>'Base Capex'!AE49*'General Inputs'!O$22</f>
        <v>0</v>
      </c>
      <c r="AF49" s="155">
        <f>'Base Capex'!AF49*'General Inputs'!O$23</f>
        <v>0</v>
      </c>
      <c r="AG49" s="156">
        <f>'Base Capex'!AG49*'General Inputs'!O$24</f>
        <v>0</v>
      </c>
      <c r="AH49" s="154">
        <f>'Base Capex'!AH49*'General Inputs'!P$22</f>
        <v>0</v>
      </c>
      <c r="AI49" s="155">
        <f>'Base Capex'!AI49*'General Inputs'!P$23</f>
        <v>0</v>
      </c>
      <c r="AJ49" s="156">
        <f>'Base Capex'!AJ49*'General Inputs'!P$24</f>
        <v>0</v>
      </c>
    </row>
    <row r="50" spans="1:36">
      <c r="A50" s="182">
        <f>'Base Capex Actual'!A50</f>
        <v>167</v>
      </c>
      <c r="B50" s="183" t="str">
        <f>'Base Capex Actual'!B50</f>
        <v>VBRC</v>
      </c>
      <c r="C50" s="183" t="str">
        <f>'Base Capex Actual'!C50</f>
        <v>Environmental, Safety &amp; Legal</v>
      </c>
      <c r="D50" s="157"/>
      <c r="E50" s="157"/>
      <c r="F50" s="158"/>
      <c r="G50" s="157"/>
      <c r="H50" s="157"/>
      <c r="I50" s="158"/>
      <c r="J50" s="157"/>
      <c r="K50" s="157"/>
      <c r="L50" s="158"/>
      <c r="M50" s="157"/>
      <c r="N50" s="157"/>
      <c r="O50" s="158"/>
      <c r="P50" s="157"/>
      <c r="Q50" s="157"/>
      <c r="R50" s="158"/>
      <c r="S50" s="157"/>
      <c r="T50" s="157"/>
      <c r="U50" s="158"/>
      <c r="V50" s="255">
        <f>'Base Capex'!V50*'General Inputs'!L$22</f>
        <v>1.8092520073417633</v>
      </c>
      <c r="W50" s="256">
        <f>'Base Capex'!W50*'General Inputs'!L$23</f>
        <v>0</v>
      </c>
      <c r="X50" s="257">
        <f>'Base Capex'!X50*'General Inputs'!L$24</f>
        <v>3.9953625243330393</v>
      </c>
      <c r="Y50" s="154">
        <f>'Base Capex'!Y50*'General Inputs'!M$22</f>
        <v>13.881519660246299</v>
      </c>
      <c r="Z50" s="155">
        <f>'Base Capex'!Z50*'General Inputs'!M$23</f>
        <v>0</v>
      </c>
      <c r="AA50" s="156">
        <f>'Base Capex'!AA50*'General Inputs'!M$24</f>
        <v>52.060323601368502</v>
      </c>
      <c r="AB50" s="154">
        <f>'Base Capex'!AB50*'General Inputs'!N$22</f>
        <v>17.555415560170427</v>
      </c>
      <c r="AC50" s="155">
        <f>'Base Capex'!AC50*'General Inputs'!N$23</f>
        <v>0</v>
      </c>
      <c r="AD50" s="156">
        <f>'Base Capex'!AD50*'General Inputs'!N$24</f>
        <v>69.550999673672393</v>
      </c>
      <c r="AE50" s="154">
        <f>'Base Capex'!AE50*'General Inputs'!O$22</f>
        <v>23.389827623663262</v>
      </c>
      <c r="AF50" s="155">
        <f>'Base Capex'!AF50*'General Inputs'!O$23</f>
        <v>0</v>
      </c>
      <c r="AG50" s="156">
        <f>'Base Capex'!AG50*'General Inputs'!O$24</f>
        <v>94.929516819981075</v>
      </c>
      <c r="AH50" s="154">
        <f>'Base Capex'!AH50*'General Inputs'!P$22</f>
        <v>26.016810188112242</v>
      </c>
      <c r="AI50" s="155">
        <f>'Base Capex'!AI50*'General Inputs'!P$23</f>
        <v>0</v>
      </c>
      <c r="AJ50" s="156">
        <f>'Base Capex'!AJ50*'General Inputs'!P$24</f>
        <v>107.52132252015251</v>
      </c>
    </row>
    <row r="51" spans="1:36">
      <c r="A51" s="182">
        <f>'Base Capex Actual'!A51</f>
        <v>168</v>
      </c>
      <c r="B51" s="183" t="str">
        <f>'Base Capex Actual'!B51</f>
        <v>Zone SubStation Automation</v>
      </c>
      <c r="C51" s="183" t="str">
        <f>'Base Capex Actual'!C51</f>
        <v>SCADA/Network Control</v>
      </c>
      <c r="D51" s="157"/>
      <c r="E51" s="157"/>
      <c r="F51" s="158"/>
      <c r="G51" s="157"/>
      <c r="H51" s="157"/>
      <c r="I51" s="158"/>
      <c r="J51" s="157"/>
      <c r="K51" s="157"/>
      <c r="L51" s="158"/>
      <c r="M51" s="157"/>
      <c r="N51" s="157"/>
      <c r="O51" s="158"/>
      <c r="P51" s="157"/>
      <c r="Q51" s="157"/>
      <c r="R51" s="158"/>
      <c r="S51" s="157"/>
      <c r="T51" s="157"/>
      <c r="U51" s="158"/>
      <c r="V51" s="154">
        <f>'Base Capex'!V51*'General Inputs'!L$22</f>
        <v>28.343995068989905</v>
      </c>
      <c r="W51" s="155">
        <f>'Base Capex'!W51*'General Inputs'!L$23</f>
        <v>0</v>
      </c>
      <c r="X51" s="156">
        <f>'Base Capex'!X51*'General Inputs'!L$24</f>
        <v>6.4431004540604624</v>
      </c>
      <c r="Y51" s="154">
        <f>'Base Capex'!Y51*'General Inputs'!M$22</f>
        <v>49.363601709538308</v>
      </c>
      <c r="Z51" s="155">
        <f>'Base Capex'!Z51*'General Inputs'!M$23</f>
        <v>0</v>
      </c>
      <c r="AA51" s="156">
        <f>'Base Capex'!AA51*'General Inputs'!M$24</f>
        <v>19.056950261841703</v>
      </c>
      <c r="AB51" s="154">
        <f>'Base Capex'!AB51*'General Inputs'!N$22</f>
        <v>74.540250042499068</v>
      </c>
      <c r="AC51" s="155">
        <f>'Base Capex'!AC51*'General Inputs'!N$23</f>
        <v>0</v>
      </c>
      <c r="AD51" s="156">
        <f>'Base Capex'!AD51*'General Inputs'!N$24</f>
        <v>30.399036422239828</v>
      </c>
      <c r="AE51" s="154">
        <f>'Base Capex'!AE51*'General Inputs'!O$22</f>
        <v>99.333605350782136</v>
      </c>
      <c r="AF51" s="155">
        <f>'Base Capex'!AF51*'General Inputs'!O$23</f>
        <v>0</v>
      </c>
      <c r="AG51" s="156">
        <f>'Base Capex'!AG51*'General Inputs'!O$24</f>
        <v>41.499910294334327</v>
      </c>
      <c r="AH51" s="154">
        <f>'Base Capex'!AH51*'General Inputs'!P$22</f>
        <v>142.40180374134661</v>
      </c>
      <c r="AI51" s="155">
        <f>'Base Capex'!AI51*'General Inputs'!P$23</f>
        <v>0</v>
      </c>
      <c r="AJ51" s="156">
        <f>'Base Capex'!AJ51*'General Inputs'!P$24</f>
        <v>60.580485515517132</v>
      </c>
    </row>
    <row r="52" spans="1:36">
      <c r="A52" s="182">
        <f>'Base Capex Actual'!A52</f>
        <v>169</v>
      </c>
      <c r="B52" s="183" t="str">
        <f>'Base Capex Actual'!B52</f>
        <v>Augmentation Connection Assets</v>
      </c>
      <c r="C52" s="183" t="str">
        <f>'Base Capex Actual'!C52</f>
        <v>Reinforcements</v>
      </c>
      <c r="D52" s="157"/>
      <c r="E52" s="157"/>
      <c r="F52" s="158"/>
      <c r="G52" s="157"/>
      <c r="H52" s="157"/>
      <c r="I52" s="158"/>
      <c r="J52" s="157"/>
      <c r="K52" s="157"/>
      <c r="L52" s="158"/>
      <c r="M52" s="157"/>
      <c r="N52" s="157"/>
      <c r="O52" s="158"/>
      <c r="P52" s="157"/>
      <c r="Q52" s="157"/>
      <c r="R52" s="158"/>
      <c r="S52" s="157"/>
      <c r="T52" s="157"/>
      <c r="U52" s="158"/>
      <c r="V52" s="154">
        <f>'Base Capex'!V52*'General Inputs'!L$22</f>
        <v>0</v>
      </c>
      <c r="W52" s="155">
        <f>'Base Capex'!W52*'General Inputs'!L$23</f>
        <v>0</v>
      </c>
      <c r="X52" s="156">
        <f>'Base Capex'!X52*'General Inputs'!L$24</f>
        <v>0</v>
      </c>
      <c r="Y52" s="154">
        <f>'Base Capex'!Y52*'General Inputs'!M$22</f>
        <v>0</v>
      </c>
      <c r="Z52" s="155">
        <f>'Base Capex'!Z52*'General Inputs'!M$23</f>
        <v>0</v>
      </c>
      <c r="AA52" s="156">
        <f>'Base Capex'!AA52*'General Inputs'!M$24</f>
        <v>0</v>
      </c>
      <c r="AB52" s="154">
        <f>'Base Capex'!AB52*'General Inputs'!N$22</f>
        <v>0</v>
      </c>
      <c r="AC52" s="155">
        <f>'Base Capex'!AC52*'General Inputs'!N$23</f>
        <v>0</v>
      </c>
      <c r="AD52" s="156">
        <f>'Base Capex'!AD52*'General Inputs'!N$24</f>
        <v>0</v>
      </c>
      <c r="AE52" s="154">
        <f>'Base Capex'!AE52*'General Inputs'!O$22</f>
        <v>0</v>
      </c>
      <c r="AF52" s="155">
        <f>'Base Capex'!AF52*'General Inputs'!O$23</f>
        <v>0</v>
      </c>
      <c r="AG52" s="156">
        <f>'Base Capex'!AG52*'General Inputs'!O$24</f>
        <v>0</v>
      </c>
      <c r="AH52" s="154">
        <f>'Base Capex'!AH52*'General Inputs'!P$22</f>
        <v>0</v>
      </c>
      <c r="AI52" s="155">
        <f>'Base Capex'!AI52*'General Inputs'!P$23</f>
        <v>0</v>
      </c>
      <c r="AJ52" s="156">
        <f>'Base Capex'!AJ52*'General Inputs'!P$24</f>
        <v>0</v>
      </c>
    </row>
    <row r="53" spans="1:36">
      <c r="A53" s="182">
        <f>'Base Capex Actual'!A53</f>
        <v>170</v>
      </c>
      <c r="B53" s="183" t="str">
        <f>'Base Capex Actual'!B53</f>
        <v xml:space="preserve">Conductor Clearance </v>
      </c>
      <c r="C53" s="183" t="str">
        <f>'Base Capex Actual'!C53</f>
        <v>Environmental, Safety &amp; Legal</v>
      </c>
      <c r="D53" s="157"/>
      <c r="E53" s="157"/>
      <c r="F53" s="158"/>
      <c r="G53" s="157"/>
      <c r="H53" s="157"/>
      <c r="I53" s="158"/>
      <c r="J53" s="157"/>
      <c r="K53" s="157"/>
      <c r="L53" s="158"/>
      <c r="M53" s="157"/>
      <c r="N53" s="157"/>
      <c r="O53" s="158"/>
      <c r="P53" s="157"/>
      <c r="Q53" s="157"/>
      <c r="R53" s="158"/>
      <c r="S53" s="157"/>
      <c r="T53" s="157"/>
      <c r="U53" s="158"/>
      <c r="V53" s="154">
        <f>'Base Capex'!V53*'General Inputs'!L$22</f>
        <v>2.0908887231926956</v>
      </c>
      <c r="W53" s="155">
        <f>'Base Capex'!W53*'General Inputs'!L$23</f>
        <v>0</v>
      </c>
      <c r="X53" s="156">
        <f>'Base Capex'!X53*'General Inputs'!L$24</f>
        <v>1.5555404262563457</v>
      </c>
      <c r="Y53" s="154">
        <f>'Base Capex'!Y53*'General Inputs'!M$22</f>
        <v>4.0060603493908227</v>
      </c>
      <c r="Z53" s="155">
        <f>'Base Capex'!Z53*'General Inputs'!M$23</f>
        <v>0</v>
      </c>
      <c r="AA53" s="156">
        <f>'Base Capex'!AA53*'General Inputs'!M$24</f>
        <v>5.0615157387431102</v>
      </c>
      <c r="AB53" s="154">
        <f>'Base Capex'!AB53*'General Inputs'!N$22</f>
        <v>5.953490617132978</v>
      </c>
      <c r="AC53" s="155">
        <f>'Base Capex'!AC53*'General Inputs'!N$23</f>
        <v>0</v>
      </c>
      <c r="AD53" s="156">
        <f>'Base Capex'!AD53*'General Inputs'!N$24</f>
        <v>7.9461578715837851</v>
      </c>
      <c r="AE53" s="154">
        <f>'Base Capex'!AE53*'General Inputs'!O$22</f>
        <v>7.9337228823983796</v>
      </c>
      <c r="AF53" s="155">
        <f>'Base Capex'!AF53*'General Inputs'!O$23</f>
        <v>0</v>
      </c>
      <c r="AG53" s="156">
        <f>'Base Capex'!AG53*'General Inputs'!O$24</f>
        <v>10.84787143496729</v>
      </c>
      <c r="AH53" s="154">
        <f>'Base Capex'!AH53*'General Inputs'!P$22</f>
        <v>9.9473096533098033</v>
      </c>
      <c r="AI53" s="155">
        <f>'Base Capex'!AI53*'General Inputs'!P$23</f>
        <v>0</v>
      </c>
      <c r="AJ53" s="156">
        <f>'Base Capex'!AJ53*'General Inputs'!P$24</f>
        <v>13.849670462411229</v>
      </c>
    </row>
    <row r="54" spans="1:36">
      <c r="A54" s="182">
        <f>'Base Capex Actual'!A54</f>
        <v>171</v>
      </c>
      <c r="B54" s="183" t="str">
        <f>'Base Capex Actual'!B54</f>
        <v>SWER Augmentation</v>
      </c>
      <c r="C54" s="183" t="str">
        <f>'Base Capex Actual'!C54</f>
        <v>New Customer Connections</v>
      </c>
      <c r="D54" s="157"/>
      <c r="E54" s="157"/>
      <c r="F54" s="158"/>
      <c r="G54" s="157"/>
      <c r="H54" s="157"/>
      <c r="I54" s="158"/>
      <c r="J54" s="157"/>
      <c r="K54" s="157"/>
      <c r="L54" s="158"/>
      <c r="M54" s="157"/>
      <c r="N54" s="157"/>
      <c r="O54" s="158"/>
      <c r="P54" s="157"/>
      <c r="Q54" s="157"/>
      <c r="R54" s="158"/>
      <c r="S54" s="157"/>
      <c r="T54" s="157"/>
      <c r="U54" s="158"/>
      <c r="V54" s="154">
        <f>'Base Capex'!V54*'General Inputs'!L$22</f>
        <v>0</v>
      </c>
      <c r="W54" s="155">
        <f>'Base Capex'!W54*'General Inputs'!L$23</f>
        <v>0</v>
      </c>
      <c r="X54" s="156">
        <f>'Base Capex'!X54*'General Inputs'!L$24</f>
        <v>0</v>
      </c>
      <c r="Y54" s="154">
        <f>'Base Capex'!Y54*'General Inputs'!M$22</f>
        <v>0</v>
      </c>
      <c r="Z54" s="155">
        <f>'Base Capex'!Z54*'General Inputs'!M$23</f>
        <v>0</v>
      </c>
      <c r="AA54" s="156">
        <f>'Base Capex'!AA54*'General Inputs'!M$24</f>
        <v>0</v>
      </c>
      <c r="AB54" s="154">
        <f>'Base Capex'!AB54*'General Inputs'!N$22</f>
        <v>0</v>
      </c>
      <c r="AC54" s="155">
        <f>'Base Capex'!AC54*'General Inputs'!N$23</f>
        <v>0</v>
      </c>
      <c r="AD54" s="156">
        <f>'Base Capex'!AD54*'General Inputs'!N$24</f>
        <v>0</v>
      </c>
      <c r="AE54" s="154">
        <f>'Base Capex'!AE54*'General Inputs'!O$22</f>
        <v>0</v>
      </c>
      <c r="AF54" s="155">
        <f>'Base Capex'!AF54*'General Inputs'!O$23</f>
        <v>0</v>
      </c>
      <c r="AG54" s="156">
        <f>'Base Capex'!AG54*'General Inputs'!O$24</f>
        <v>0</v>
      </c>
      <c r="AH54" s="154">
        <f>'Base Capex'!AH54*'General Inputs'!P$22</f>
        <v>0</v>
      </c>
      <c r="AI54" s="155">
        <f>'Base Capex'!AI54*'General Inputs'!P$23</f>
        <v>0</v>
      </c>
      <c r="AJ54" s="156">
        <f>'Base Capex'!AJ54*'General Inputs'!P$24</f>
        <v>0</v>
      </c>
    </row>
    <row r="55" spans="1:36">
      <c r="A55" s="182">
        <f>'Base Capex Actual'!A55</f>
        <v>172</v>
      </c>
      <c r="B55" s="183" t="str">
        <f>'Base Capex Actual'!B55</f>
        <v>Supply Reliability Improvement Scheme</v>
      </c>
      <c r="C55" s="183" t="str">
        <f>'Base Capex Actual'!C55</f>
        <v>Reliability &amp; Quality Maintained</v>
      </c>
      <c r="D55" s="157"/>
      <c r="E55" s="157"/>
      <c r="F55" s="158"/>
      <c r="G55" s="157"/>
      <c r="H55" s="157"/>
      <c r="I55" s="158"/>
      <c r="J55" s="157"/>
      <c r="K55" s="157"/>
      <c r="L55" s="158"/>
      <c r="M55" s="157"/>
      <c r="N55" s="157"/>
      <c r="O55" s="158"/>
      <c r="P55" s="157"/>
      <c r="Q55" s="157"/>
      <c r="R55" s="158"/>
      <c r="S55" s="157"/>
      <c r="T55" s="157"/>
      <c r="U55" s="158"/>
      <c r="V55" s="154">
        <f>'Base Capex'!V55*'General Inputs'!L$22</f>
        <v>0</v>
      </c>
      <c r="W55" s="155">
        <f>'Base Capex'!W55*'General Inputs'!L$23</f>
        <v>0</v>
      </c>
      <c r="X55" s="156">
        <f>'Base Capex'!X55*'General Inputs'!L$24</f>
        <v>0</v>
      </c>
      <c r="Y55" s="154">
        <f>'Base Capex'!Y55*'General Inputs'!M$22</f>
        <v>0</v>
      </c>
      <c r="Z55" s="155">
        <f>'Base Capex'!Z55*'General Inputs'!M$23</f>
        <v>0</v>
      </c>
      <c r="AA55" s="156">
        <f>'Base Capex'!AA55*'General Inputs'!M$24</f>
        <v>0</v>
      </c>
      <c r="AB55" s="154">
        <f>'Base Capex'!AB55*'General Inputs'!N$22</f>
        <v>0</v>
      </c>
      <c r="AC55" s="155">
        <f>'Base Capex'!AC55*'General Inputs'!N$23</f>
        <v>0</v>
      </c>
      <c r="AD55" s="156">
        <f>'Base Capex'!AD55*'General Inputs'!N$24</f>
        <v>0</v>
      </c>
      <c r="AE55" s="154">
        <f>'Base Capex'!AE55*'General Inputs'!O$22</f>
        <v>0</v>
      </c>
      <c r="AF55" s="155">
        <f>'Base Capex'!AF55*'General Inputs'!O$23</f>
        <v>0</v>
      </c>
      <c r="AG55" s="156">
        <f>'Base Capex'!AG55*'General Inputs'!O$24</f>
        <v>0</v>
      </c>
      <c r="AH55" s="154">
        <f>'Base Capex'!AH55*'General Inputs'!P$22</f>
        <v>0</v>
      </c>
      <c r="AI55" s="155">
        <f>'Base Capex'!AI55*'General Inputs'!P$23</f>
        <v>0</v>
      </c>
      <c r="AJ55" s="156">
        <f>'Base Capex'!AJ55*'General Inputs'!P$24</f>
        <v>0</v>
      </c>
    </row>
    <row r="56" spans="1:36">
      <c r="A56" s="182">
        <f>'Base Capex Actual'!A56</f>
        <v>174</v>
      </c>
      <c r="B56" s="183" t="str">
        <f>'Base Capex Actual'!B56</f>
        <v>Pole Fire Mitigation</v>
      </c>
      <c r="C56" s="183" t="str">
        <f>'Base Capex Actual'!C56</f>
        <v>Environmental, Safety &amp; Legal</v>
      </c>
      <c r="D56" s="157"/>
      <c r="E56" s="157"/>
      <c r="F56" s="158"/>
      <c r="G56" s="157"/>
      <c r="H56" s="157"/>
      <c r="I56" s="158"/>
      <c r="J56" s="157"/>
      <c r="K56" s="157"/>
      <c r="L56" s="158"/>
      <c r="M56" s="157"/>
      <c r="N56" s="157"/>
      <c r="O56" s="158"/>
      <c r="P56" s="157"/>
      <c r="Q56" s="157"/>
      <c r="R56" s="158"/>
      <c r="S56" s="157"/>
      <c r="T56" s="157"/>
      <c r="U56" s="158"/>
      <c r="V56" s="154">
        <f>'Base Capex'!V56*'General Inputs'!L$22</f>
        <v>0</v>
      </c>
      <c r="W56" s="155">
        <f>'Base Capex'!W56*'General Inputs'!L$23</f>
        <v>0</v>
      </c>
      <c r="X56" s="156">
        <f>'Base Capex'!X56*'General Inputs'!L$24</f>
        <v>0</v>
      </c>
      <c r="Y56" s="154">
        <f>'Base Capex'!Y56*'General Inputs'!M$22</f>
        <v>0</v>
      </c>
      <c r="Z56" s="155">
        <f>'Base Capex'!Z56*'General Inputs'!M$23</f>
        <v>0</v>
      </c>
      <c r="AA56" s="156">
        <f>'Base Capex'!AA56*'General Inputs'!M$24</f>
        <v>0</v>
      </c>
      <c r="AB56" s="154">
        <f>'Base Capex'!AB56*'General Inputs'!N$22</f>
        <v>0</v>
      </c>
      <c r="AC56" s="155">
        <f>'Base Capex'!AC56*'General Inputs'!N$23</f>
        <v>0</v>
      </c>
      <c r="AD56" s="156">
        <f>'Base Capex'!AD56*'General Inputs'!N$24</f>
        <v>0</v>
      </c>
      <c r="AE56" s="154">
        <f>'Base Capex'!AE56*'General Inputs'!O$22</f>
        <v>0</v>
      </c>
      <c r="AF56" s="155">
        <f>'Base Capex'!AF56*'General Inputs'!O$23</f>
        <v>0</v>
      </c>
      <c r="AG56" s="156">
        <f>'Base Capex'!AG56*'General Inputs'!O$24</f>
        <v>0</v>
      </c>
      <c r="AH56" s="154">
        <f>'Base Capex'!AH56*'General Inputs'!P$22</f>
        <v>0</v>
      </c>
      <c r="AI56" s="155">
        <f>'Base Capex'!AI56*'General Inputs'!P$23</f>
        <v>0</v>
      </c>
      <c r="AJ56" s="156">
        <f>'Base Capex'!AJ56*'General Inputs'!P$24</f>
        <v>0</v>
      </c>
    </row>
    <row r="57" spans="1:36">
      <c r="A57" s="182">
        <f>'Base Capex Actual'!A57</f>
        <v>177</v>
      </c>
      <c r="B57" s="183" t="str">
        <f>'Base Capex Actual'!B57</f>
        <v>CBD Security Supply</v>
      </c>
      <c r="C57" s="183" t="str">
        <f>'Base Capex Actual'!C57</f>
        <v>Reinforcements</v>
      </c>
      <c r="D57" s="157"/>
      <c r="E57" s="157"/>
      <c r="F57" s="158"/>
      <c r="G57" s="157"/>
      <c r="H57" s="157"/>
      <c r="I57" s="158"/>
      <c r="J57" s="157"/>
      <c r="K57" s="157"/>
      <c r="L57" s="157"/>
      <c r="M57" s="203"/>
      <c r="N57" s="157"/>
      <c r="O57" s="158"/>
      <c r="P57" s="157"/>
      <c r="Q57" s="157"/>
      <c r="R57" s="158"/>
      <c r="S57" s="157"/>
      <c r="T57" s="157"/>
      <c r="U57" s="158"/>
      <c r="V57" s="154">
        <f>'Base Capex'!V57*'General Inputs'!L$22</f>
        <v>27.100690792262164</v>
      </c>
      <c r="W57" s="155">
        <f>'Base Capex'!W57*'General Inputs'!L$23</f>
        <v>0</v>
      </c>
      <c r="X57" s="156">
        <f>'Base Capex'!X57*'General Inputs'!L$24</f>
        <v>30.717670232850121</v>
      </c>
      <c r="Y57" s="154">
        <f>'Base Capex'!Y57*'General Inputs'!M$22</f>
        <v>30.238268721991805</v>
      </c>
      <c r="Z57" s="155">
        <f>'Base Capex'!Z57*'General Inputs'!M$23</f>
        <v>0</v>
      </c>
      <c r="AA57" s="156">
        <f>'Base Capex'!AA57*'General Inputs'!M$24</f>
        <v>58.207313736357243</v>
      </c>
      <c r="AB57" s="154">
        <f>'Base Capex'!AB57*'General Inputs'!N$22</f>
        <v>0</v>
      </c>
      <c r="AC57" s="155">
        <f>'Base Capex'!AC57*'General Inputs'!N$23</f>
        <v>0</v>
      </c>
      <c r="AD57" s="156">
        <f>'Base Capex'!AD57*'General Inputs'!N$24</f>
        <v>0</v>
      </c>
      <c r="AE57" s="154">
        <f>'Base Capex'!AE57*'General Inputs'!O$22</f>
        <v>0</v>
      </c>
      <c r="AF57" s="155">
        <f>'Base Capex'!AF57*'General Inputs'!O$23</f>
        <v>0</v>
      </c>
      <c r="AG57" s="156">
        <f>'Base Capex'!AG57*'General Inputs'!O$24</f>
        <v>0</v>
      </c>
      <c r="AH57" s="154">
        <f>'Base Capex'!AH57*'General Inputs'!P$22</f>
        <v>0</v>
      </c>
      <c r="AI57" s="155">
        <f>'Base Capex'!AI57*'General Inputs'!P$23</f>
        <v>0</v>
      </c>
      <c r="AJ57" s="156">
        <f>'Base Capex'!AJ57*'General Inputs'!P$24</f>
        <v>0</v>
      </c>
    </row>
    <row r="58" spans="1:36">
      <c r="A58" s="182">
        <f>'Base Capex Actual'!A58</f>
        <v>200</v>
      </c>
      <c r="B58" s="183" t="str">
        <f>'Base Capex Actual'!B58</f>
        <v>Computers</v>
      </c>
      <c r="C58" s="183" t="str">
        <f>'Base Capex Actual'!C58</f>
        <v>Non Network General - IT</v>
      </c>
      <c r="D58" s="157"/>
      <c r="E58" s="157"/>
      <c r="F58" s="158"/>
      <c r="G58" s="157"/>
      <c r="H58" s="157"/>
      <c r="I58" s="158"/>
      <c r="J58" s="157"/>
      <c r="K58" s="157"/>
      <c r="L58" s="158"/>
      <c r="M58" s="157"/>
      <c r="N58" s="157"/>
      <c r="O58" s="158"/>
      <c r="P58" s="157"/>
      <c r="Q58" s="157"/>
      <c r="R58" s="158"/>
      <c r="S58" s="157"/>
      <c r="T58" s="157"/>
      <c r="U58" s="158"/>
      <c r="V58" s="154">
        <f>'Base Capex'!V58*'General Inputs'!L$22</f>
        <v>59.056851260263322</v>
      </c>
      <c r="W58" s="155">
        <f>'Base Capex'!W58*'General Inputs'!L$23</f>
        <v>0</v>
      </c>
      <c r="X58" s="156">
        <f>'Base Capex'!X58*'General Inputs'!L$24</f>
        <v>79.673593765040465</v>
      </c>
      <c r="Y58" s="154">
        <f>'Base Capex'!Y58*'General Inputs'!M$22</f>
        <v>123.17323475252729</v>
      </c>
      <c r="Z58" s="155">
        <f>'Base Capex'!Z58*'General Inputs'!M$23</f>
        <v>0</v>
      </c>
      <c r="AA58" s="156">
        <f>'Base Capex'!AA58*'General Inputs'!M$24</f>
        <v>267.89153058910296</v>
      </c>
      <c r="AB58" s="154">
        <f>'Base Capex'!AB58*'General Inputs'!N$22</f>
        <v>159.90060107824468</v>
      </c>
      <c r="AC58" s="155">
        <f>'Base Capex'!AC58*'General Inputs'!N$23</f>
        <v>0</v>
      </c>
      <c r="AD58" s="156">
        <f>'Base Capex'!AD58*'General Inputs'!N$24</f>
        <v>319.86457122036097</v>
      </c>
      <c r="AE58" s="154">
        <f>'Base Capex'!AE58*'General Inputs'!O$22</f>
        <v>237.26293893637938</v>
      </c>
      <c r="AF58" s="155">
        <f>'Base Capex'!AF58*'General Inputs'!O$23</f>
        <v>0</v>
      </c>
      <c r="AG58" s="156">
        <f>'Base Capex'!AG58*'General Inputs'!O$24</f>
        <v>448.87619320841742</v>
      </c>
      <c r="AH58" s="154">
        <f>'Base Capex'!AH58*'General Inputs'!P$22</f>
        <v>221.34426957169603</v>
      </c>
      <c r="AI58" s="155">
        <f>'Base Capex'!AI58*'General Inputs'!P$23</f>
        <v>0</v>
      </c>
      <c r="AJ58" s="156">
        <f>'Base Capex'!AJ58*'General Inputs'!P$24</f>
        <v>438.7912661292022</v>
      </c>
    </row>
    <row r="59" spans="1:36">
      <c r="A59" s="182">
        <f>'Base Capex Actual'!A59</f>
        <v>210</v>
      </c>
      <c r="B59" s="183" t="str">
        <f>'Base Capex Actual'!B59</f>
        <v>General Equipment</v>
      </c>
      <c r="C59" s="183" t="str">
        <f>'Base Capex Actual'!C59</f>
        <v>Non Network General - Other</v>
      </c>
      <c r="D59" s="157"/>
      <c r="E59" s="157"/>
      <c r="F59" s="158"/>
      <c r="G59" s="157"/>
      <c r="H59" s="157"/>
      <c r="I59" s="158"/>
      <c r="J59" s="157"/>
      <c r="K59" s="157"/>
      <c r="L59" s="158"/>
      <c r="M59" s="157"/>
      <c r="N59" s="157"/>
      <c r="O59" s="158"/>
      <c r="P59" s="157"/>
      <c r="Q59" s="157"/>
      <c r="R59" s="158"/>
      <c r="S59" s="157"/>
      <c r="T59" s="157"/>
      <c r="U59" s="158"/>
      <c r="V59" s="154">
        <f>'Base Capex'!V59*'General Inputs'!L$22</f>
        <v>1.5666670865178325</v>
      </c>
      <c r="W59" s="155">
        <f>'Base Capex'!W59*'General Inputs'!L$23</f>
        <v>0</v>
      </c>
      <c r="X59" s="156">
        <f>'Base Capex'!X59*'General Inputs'!L$24</f>
        <v>5.1896881683557924E-2</v>
      </c>
      <c r="Y59" s="154">
        <f>'Base Capex'!Y59*'General Inputs'!M$22</f>
        <v>3.0016723637072871</v>
      </c>
      <c r="Z59" s="155">
        <f>'Base Capex'!Z59*'General Inputs'!M$23</f>
        <v>0</v>
      </c>
      <c r="AA59" s="156">
        <f>'Base Capex'!AA59*'General Inputs'!M$24</f>
        <v>0.16886535315908885</v>
      </c>
      <c r="AB59" s="154">
        <f>'Base Capex'!AB59*'General Inputs'!N$22</f>
        <v>4.4608484881552393</v>
      </c>
      <c r="AC59" s="155">
        <f>'Base Capex'!AC59*'General Inputs'!N$23</f>
        <v>0</v>
      </c>
      <c r="AD59" s="156">
        <f>'Base Capex'!AD59*'General Inputs'!N$24</f>
        <v>0.26510453083685898</v>
      </c>
      <c r="AE59" s="154">
        <f>'Base Capex'!AE59*'General Inputs'!O$22</f>
        <v>5.9446025871848516</v>
      </c>
      <c r="AF59" s="155">
        <f>'Base Capex'!AF59*'General Inputs'!O$23</f>
        <v>0</v>
      </c>
      <c r="AG59" s="156">
        <f>'Base Capex'!AG59*'General Inputs'!O$24</f>
        <v>0.36191325591828127</v>
      </c>
      <c r="AH59" s="154">
        <f>'Base Capex'!AH59*'General Inputs'!P$22</f>
        <v>7.4533486456636044</v>
      </c>
      <c r="AI59" s="155">
        <f>'Base Capex'!AI59*'General Inputs'!P$23</f>
        <v>0</v>
      </c>
      <c r="AJ59" s="156">
        <f>'Base Capex'!AJ59*'General Inputs'!P$24</f>
        <v>0.46206109286006758</v>
      </c>
    </row>
    <row r="60" spans="1:36">
      <c r="A60" s="182">
        <f>'Base Capex Actual'!A60</f>
        <v>220</v>
      </c>
      <c r="B60" s="183" t="str">
        <f>'Base Capex Actual'!B60</f>
        <v>Office Furniture</v>
      </c>
      <c r="C60" s="183" t="str">
        <f>'Base Capex Actual'!C60</f>
        <v>Non Network General - Other</v>
      </c>
      <c r="D60" s="157"/>
      <c r="E60" s="157"/>
      <c r="F60" s="158"/>
      <c r="G60" s="157"/>
      <c r="H60" s="157"/>
      <c r="I60" s="158"/>
      <c r="J60" s="157"/>
      <c r="K60" s="157"/>
      <c r="L60" s="158"/>
      <c r="M60" s="157"/>
      <c r="N60" s="157"/>
      <c r="O60" s="158"/>
      <c r="P60" s="157"/>
      <c r="Q60" s="157"/>
      <c r="R60" s="158"/>
      <c r="S60" s="157"/>
      <c r="T60" s="157"/>
      <c r="U60" s="158"/>
      <c r="V60" s="154">
        <f>'Base Capex'!V60*'General Inputs'!L$22</f>
        <v>0</v>
      </c>
      <c r="W60" s="155">
        <f>'Base Capex'!W60*'General Inputs'!L$23</f>
        <v>0</v>
      </c>
      <c r="X60" s="156">
        <f>'Base Capex'!X60*'General Inputs'!L$24</f>
        <v>0.1622204451340816</v>
      </c>
      <c r="Y60" s="154">
        <f>'Base Capex'!Y60*'General Inputs'!M$22</f>
        <v>0</v>
      </c>
      <c r="Z60" s="155">
        <f>'Base Capex'!Z60*'General Inputs'!M$23</f>
        <v>0</v>
      </c>
      <c r="AA60" s="156">
        <f>'Base Capex'!AA60*'General Inputs'!M$24</f>
        <v>0.52784313562851548</v>
      </c>
      <c r="AB60" s="154">
        <f>'Base Capex'!AB60*'General Inputs'!N$22</f>
        <v>0</v>
      </c>
      <c r="AC60" s="155">
        <f>'Base Capex'!AC60*'General Inputs'!N$23</f>
        <v>0</v>
      </c>
      <c r="AD60" s="156">
        <f>'Base Capex'!AD60*'General Inputs'!N$24</f>
        <v>0.82866973128834776</v>
      </c>
      <c r="AE60" s="154">
        <f>'Base Capex'!AE60*'General Inputs'!O$22</f>
        <v>0</v>
      </c>
      <c r="AF60" s="155">
        <f>'Base Capex'!AF60*'General Inputs'!O$23</f>
        <v>0</v>
      </c>
      <c r="AG60" s="156">
        <f>'Base Capex'!AG60*'General Inputs'!O$24</f>
        <v>1.1312766310887792</v>
      </c>
      <c r="AH60" s="154">
        <f>'Base Capex'!AH60*'General Inputs'!P$22</f>
        <v>0</v>
      </c>
      <c r="AI60" s="155">
        <f>'Base Capex'!AI60*'General Inputs'!P$23</f>
        <v>0</v>
      </c>
      <c r="AJ60" s="156">
        <f>'Base Capex'!AJ60*'General Inputs'!P$24</f>
        <v>1.444321002173971</v>
      </c>
    </row>
    <row r="61" spans="1:36">
      <c r="A61" s="182">
        <f>'Base Capex Actual'!A61</f>
        <v>230</v>
      </c>
      <c r="B61" s="183" t="str">
        <f>'Base Capex Actual'!B61</f>
        <v>Property</v>
      </c>
      <c r="C61" s="183" t="str">
        <f>'Base Capex Actual'!C61</f>
        <v>Non Network General - Other</v>
      </c>
      <c r="D61" s="157"/>
      <c r="E61" s="157"/>
      <c r="F61" s="158"/>
      <c r="G61" s="157"/>
      <c r="H61" s="157"/>
      <c r="I61" s="158"/>
      <c r="J61" s="157"/>
      <c r="K61" s="157"/>
      <c r="L61" s="158"/>
      <c r="M61" s="157"/>
      <c r="N61" s="157"/>
      <c r="O61" s="158"/>
      <c r="P61" s="157"/>
      <c r="Q61" s="157"/>
      <c r="R61" s="158"/>
      <c r="S61" s="157"/>
      <c r="T61" s="157"/>
      <c r="U61" s="158"/>
      <c r="V61" s="154">
        <f>'Base Capex'!V61*'General Inputs'!L$22</f>
        <v>0</v>
      </c>
      <c r="W61" s="155">
        <f>'Base Capex'!W61*'General Inputs'!L$23</f>
        <v>0</v>
      </c>
      <c r="X61" s="156">
        <f>'Base Capex'!X61*'General Inputs'!L$24</f>
        <v>0</v>
      </c>
      <c r="Y61" s="154">
        <f>'Base Capex'!Y61*'General Inputs'!M$22</f>
        <v>0</v>
      </c>
      <c r="Z61" s="155">
        <f>'Base Capex'!Z61*'General Inputs'!M$23</f>
        <v>0</v>
      </c>
      <c r="AA61" s="156">
        <f>'Base Capex'!AA61*'General Inputs'!M$24</f>
        <v>0</v>
      </c>
      <c r="AB61" s="154">
        <f>'Base Capex'!AB61*'General Inputs'!N$22</f>
        <v>0</v>
      </c>
      <c r="AC61" s="155">
        <f>'Base Capex'!AC61*'General Inputs'!N$23</f>
        <v>0</v>
      </c>
      <c r="AD61" s="156">
        <f>'Base Capex'!AD61*'General Inputs'!N$24</f>
        <v>0</v>
      </c>
      <c r="AE61" s="154">
        <f>'Base Capex'!AE61*'General Inputs'!O$22</f>
        <v>0</v>
      </c>
      <c r="AF61" s="155">
        <f>'Base Capex'!AF61*'General Inputs'!O$23</f>
        <v>0</v>
      </c>
      <c r="AG61" s="156">
        <f>'Base Capex'!AG61*'General Inputs'!O$24</f>
        <v>0</v>
      </c>
      <c r="AH61" s="154">
        <f>'Base Capex'!AH61*'General Inputs'!P$22</f>
        <v>0</v>
      </c>
      <c r="AI61" s="155">
        <f>'Base Capex'!AI61*'General Inputs'!P$23</f>
        <v>0</v>
      </c>
      <c r="AJ61" s="156">
        <f>'Base Capex'!AJ61*'General Inputs'!P$24</f>
        <v>0</v>
      </c>
    </row>
    <row r="62" spans="1:36">
      <c r="A62" s="182">
        <f>'Base Capex Actual'!A62</f>
        <v>240</v>
      </c>
      <c r="B62" s="183" t="str">
        <f>'Base Capex Actual'!B62</f>
        <v>Motor Vehicles</v>
      </c>
      <c r="C62" s="183" t="str">
        <f>'Base Capex Actual'!C62</f>
        <v>Non Network General - Other</v>
      </c>
      <c r="D62" s="157"/>
      <c r="E62" s="157"/>
      <c r="F62" s="158"/>
      <c r="G62" s="157"/>
      <c r="H62" s="157"/>
      <c r="I62" s="158"/>
      <c r="J62" s="157"/>
      <c r="K62" s="157"/>
      <c r="L62" s="158"/>
      <c r="M62" s="157"/>
      <c r="N62" s="157"/>
      <c r="O62" s="158"/>
      <c r="P62" s="157"/>
      <c r="Q62" s="157"/>
      <c r="R62" s="158"/>
      <c r="S62" s="157"/>
      <c r="T62" s="157"/>
      <c r="U62" s="158"/>
      <c r="V62" s="154">
        <f>'Base Capex'!V62*'General Inputs'!L$22</f>
        <v>0</v>
      </c>
      <c r="W62" s="155">
        <f>'Base Capex'!W62*'General Inputs'!L$23</f>
        <v>0</v>
      </c>
      <c r="X62" s="156">
        <f>'Base Capex'!X62*'General Inputs'!L$24</f>
        <v>0</v>
      </c>
      <c r="Y62" s="154">
        <f>'Base Capex'!Y62*'General Inputs'!M$22</f>
        <v>0</v>
      </c>
      <c r="Z62" s="155">
        <f>'Base Capex'!Z62*'General Inputs'!M$23</f>
        <v>0</v>
      </c>
      <c r="AA62" s="156">
        <f>'Base Capex'!AA62*'General Inputs'!M$24</f>
        <v>0</v>
      </c>
      <c r="AB62" s="154">
        <f>'Base Capex'!AB62*'General Inputs'!N$22</f>
        <v>0</v>
      </c>
      <c r="AC62" s="155">
        <f>'Base Capex'!AC62*'General Inputs'!N$23</f>
        <v>0</v>
      </c>
      <c r="AD62" s="156">
        <f>'Base Capex'!AD62*'General Inputs'!N$24</f>
        <v>0</v>
      </c>
      <c r="AE62" s="154">
        <f>'Base Capex'!AE62*'General Inputs'!O$22</f>
        <v>0</v>
      </c>
      <c r="AF62" s="155">
        <f>'Base Capex'!AF62*'General Inputs'!O$23</f>
        <v>0</v>
      </c>
      <c r="AG62" s="156">
        <f>'Base Capex'!AG62*'General Inputs'!O$24</f>
        <v>0</v>
      </c>
      <c r="AH62" s="154">
        <f>'Base Capex'!AH62*'General Inputs'!P$22</f>
        <v>0</v>
      </c>
      <c r="AI62" s="155">
        <f>'Base Capex'!AI62*'General Inputs'!P$23</f>
        <v>0</v>
      </c>
      <c r="AJ62" s="156">
        <f>'Base Capex'!AJ62*'General Inputs'!P$24</f>
        <v>0</v>
      </c>
    </row>
    <row r="63" spans="1:36">
      <c r="A63" s="182">
        <f>'Base Capex Actual'!A63</f>
        <v>260</v>
      </c>
      <c r="B63" s="183" t="str">
        <f>'Base Capex Actual'!B63</f>
        <v>Intellectual Property</v>
      </c>
      <c r="C63" s="183" t="str">
        <f>'Base Capex Actual'!C63</f>
        <v>Non Network General - Other</v>
      </c>
      <c r="D63" s="157"/>
      <c r="E63" s="157"/>
      <c r="F63" s="158"/>
      <c r="G63" s="157"/>
      <c r="H63" s="157"/>
      <c r="I63" s="158"/>
      <c r="J63" s="157"/>
      <c r="K63" s="157"/>
      <c r="L63" s="158"/>
      <c r="M63" s="157"/>
      <c r="N63" s="157"/>
      <c r="O63" s="158"/>
      <c r="P63" s="157"/>
      <c r="Q63" s="157"/>
      <c r="R63" s="158"/>
      <c r="S63" s="157"/>
      <c r="T63" s="157"/>
      <c r="U63" s="158"/>
      <c r="V63" s="154">
        <f>'Base Capex'!V63*'General Inputs'!L$22</f>
        <v>1.1722641866606049</v>
      </c>
      <c r="W63" s="155">
        <f>'Base Capex'!W63*'General Inputs'!L$23</f>
        <v>0</v>
      </c>
      <c r="X63" s="156">
        <f>'Base Capex'!X63*'General Inputs'!L$24</f>
        <v>0</v>
      </c>
      <c r="Y63" s="154">
        <f>'Base Capex'!Y63*'General Inputs'!M$22</f>
        <v>2.2460119589822547</v>
      </c>
      <c r="Z63" s="155">
        <f>'Base Capex'!Z63*'General Inputs'!M$23</f>
        <v>0</v>
      </c>
      <c r="AA63" s="156">
        <f>'Base Capex'!AA63*'General Inputs'!M$24</f>
        <v>0</v>
      </c>
      <c r="AB63" s="154">
        <f>'Base Capex'!AB63*'General Inputs'!N$22</f>
        <v>3.3378456532245333</v>
      </c>
      <c r="AC63" s="155">
        <f>'Base Capex'!AC63*'General Inputs'!N$23</f>
        <v>0</v>
      </c>
      <c r="AD63" s="156">
        <f>'Base Capex'!AD63*'General Inputs'!N$24</f>
        <v>0</v>
      </c>
      <c r="AE63" s="154">
        <f>'Base Capex'!AE63*'General Inputs'!O$22</f>
        <v>4.4480699038464531</v>
      </c>
      <c r="AF63" s="155">
        <f>'Base Capex'!AF63*'General Inputs'!O$23</f>
        <v>0</v>
      </c>
      <c r="AG63" s="156">
        <f>'Base Capex'!AG63*'General Inputs'!O$24</f>
        <v>0</v>
      </c>
      <c r="AH63" s="154">
        <f>'Base Capex'!AH63*'General Inputs'!P$22</f>
        <v>5.5769944764888084</v>
      </c>
      <c r="AI63" s="155">
        <f>'Base Capex'!AI63*'General Inputs'!P$23</f>
        <v>0</v>
      </c>
      <c r="AJ63" s="156">
        <f>'Base Capex'!AJ63*'General Inputs'!P$24</f>
        <v>0</v>
      </c>
    </row>
    <row r="64" spans="1:36">
      <c r="A64" s="182">
        <f>'Base Capex Actual'!A64</f>
        <v>270</v>
      </c>
      <c r="B64" s="183" t="str">
        <f>'Base Capex Actual'!B64</f>
        <v>Communications</v>
      </c>
      <c r="C64" s="183" t="str">
        <f>'Base Capex Actual'!C64</f>
        <v>Non Network General - Other</v>
      </c>
      <c r="D64" s="157"/>
      <c r="E64" s="157"/>
      <c r="F64" s="158"/>
      <c r="G64" s="157"/>
      <c r="H64" s="157"/>
      <c r="I64" s="158"/>
      <c r="J64" s="157"/>
      <c r="K64" s="157"/>
      <c r="L64" s="158"/>
      <c r="M64" s="157"/>
      <c r="N64" s="157"/>
      <c r="O64" s="158"/>
      <c r="P64" s="157"/>
      <c r="Q64" s="157"/>
      <c r="R64" s="158"/>
      <c r="S64" s="157"/>
      <c r="T64" s="157"/>
      <c r="U64" s="158"/>
      <c r="V64" s="154">
        <f>'Base Capex'!V64*'General Inputs'!L$22</f>
        <v>0.72402557755766039</v>
      </c>
      <c r="W64" s="155">
        <f>'Base Capex'!W64*'General Inputs'!L$23</f>
        <v>0</v>
      </c>
      <c r="X64" s="156">
        <f>'Base Capex'!X64*'General Inputs'!L$24</f>
        <v>0</v>
      </c>
      <c r="Y64" s="154">
        <f>'Base Capex'!Y64*'General Inputs'!M$22</f>
        <v>1.3872044580974217</v>
      </c>
      <c r="Z64" s="155">
        <f>'Base Capex'!Z64*'General Inputs'!M$23</f>
        <v>0</v>
      </c>
      <c r="AA64" s="156">
        <f>'Base Capex'!AA64*'General Inputs'!M$24</f>
        <v>0</v>
      </c>
      <c r="AB64" s="154">
        <f>'Base Capex'!AB64*'General Inputs'!N$22</f>
        <v>2.0615537473328103</v>
      </c>
      <c r="AC64" s="155">
        <f>'Base Capex'!AC64*'General Inputs'!N$23</f>
        <v>0</v>
      </c>
      <c r="AD64" s="156">
        <f>'Base Capex'!AD64*'General Inputs'!N$24</f>
        <v>0</v>
      </c>
      <c r="AE64" s="154">
        <f>'Base Capex'!AE64*'General Inputs'!O$22</f>
        <v>2.7472615966572067</v>
      </c>
      <c r="AF64" s="155">
        <f>'Base Capex'!AF64*'General Inputs'!O$23</f>
        <v>0</v>
      </c>
      <c r="AG64" s="156">
        <f>'Base Capex'!AG64*'General Inputs'!O$24</f>
        <v>0</v>
      </c>
      <c r="AH64" s="154">
        <f>'Base Capex'!AH64*'General Inputs'!P$22</f>
        <v>3.4445193266360059</v>
      </c>
      <c r="AI64" s="155">
        <f>'Base Capex'!AI64*'General Inputs'!P$23</f>
        <v>0</v>
      </c>
      <c r="AJ64" s="156">
        <f>'Base Capex'!AJ64*'General Inputs'!P$24</f>
        <v>0</v>
      </c>
    </row>
    <row r="65" spans="1:36">
      <c r="A65" s="128"/>
      <c r="B65" s="146" t="s">
        <v>132</v>
      </c>
      <c r="C65" s="147"/>
      <c r="D65" s="160">
        <f t="shared" ref="D65:AJ65" si="0">SUM(D7:D64)</f>
        <v>0</v>
      </c>
      <c r="E65" s="160">
        <f t="shared" si="0"/>
        <v>0</v>
      </c>
      <c r="F65" s="161">
        <f t="shared" si="0"/>
        <v>0</v>
      </c>
      <c r="G65" s="162">
        <f t="shared" si="0"/>
        <v>0</v>
      </c>
      <c r="H65" s="160">
        <f t="shared" si="0"/>
        <v>0</v>
      </c>
      <c r="I65" s="161">
        <f t="shared" si="0"/>
        <v>0</v>
      </c>
      <c r="J65" s="162">
        <f t="shared" si="0"/>
        <v>0</v>
      </c>
      <c r="K65" s="160">
        <f t="shared" si="0"/>
        <v>0</v>
      </c>
      <c r="L65" s="161">
        <f t="shared" si="0"/>
        <v>0</v>
      </c>
      <c r="M65" s="162">
        <f t="shared" si="0"/>
        <v>0</v>
      </c>
      <c r="N65" s="160">
        <f t="shared" si="0"/>
        <v>0</v>
      </c>
      <c r="O65" s="161">
        <f t="shared" si="0"/>
        <v>0</v>
      </c>
      <c r="P65" s="162">
        <f t="shared" si="0"/>
        <v>0</v>
      </c>
      <c r="Q65" s="160">
        <f t="shared" si="0"/>
        <v>0</v>
      </c>
      <c r="R65" s="161">
        <f t="shared" si="0"/>
        <v>0</v>
      </c>
      <c r="S65" s="162">
        <f t="shared" si="0"/>
        <v>0</v>
      </c>
      <c r="T65" s="160">
        <f t="shared" si="0"/>
        <v>0</v>
      </c>
      <c r="U65" s="161">
        <f t="shared" si="0"/>
        <v>0</v>
      </c>
      <c r="V65" s="162">
        <f t="shared" si="0"/>
        <v>872.72192418908537</v>
      </c>
      <c r="W65" s="160">
        <f t="shared" si="0"/>
        <v>0</v>
      </c>
      <c r="X65" s="161">
        <f t="shared" si="0"/>
        <v>865.54587104225163</v>
      </c>
      <c r="Y65" s="162">
        <f t="shared" si="0"/>
        <v>1797.8014195793196</v>
      </c>
      <c r="Z65" s="160">
        <f t="shared" si="0"/>
        <v>0</v>
      </c>
      <c r="AA65" s="161">
        <f t="shared" si="0"/>
        <v>3438.9309155846995</v>
      </c>
      <c r="AB65" s="162">
        <f t="shared" si="0"/>
        <v>2643.8665884751153</v>
      </c>
      <c r="AC65" s="160">
        <f t="shared" si="0"/>
        <v>0</v>
      </c>
      <c r="AD65" s="161">
        <f t="shared" si="0"/>
        <v>4510.0107326702509</v>
      </c>
      <c r="AE65" s="162">
        <f t="shared" si="0"/>
        <v>3221.0211250146667</v>
      </c>
      <c r="AF65" s="160">
        <f t="shared" si="0"/>
        <v>0</v>
      </c>
      <c r="AG65" s="161">
        <f t="shared" si="0"/>
        <v>4998.4447871383927</v>
      </c>
      <c r="AH65" s="162">
        <f t="shared" si="0"/>
        <v>3310.9708330841167</v>
      </c>
      <c r="AI65" s="160">
        <f t="shared" si="0"/>
        <v>0</v>
      </c>
      <c r="AJ65" s="161">
        <f t="shared" si="0"/>
        <v>5079.2469812085919</v>
      </c>
    </row>
    <row r="68" spans="1:36">
      <c r="C68" t="s">
        <v>50</v>
      </c>
      <c r="D68" s="155">
        <f>SUMIF($C$7:$C$64,$C68,D$7:D$64)</f>
        <v>0</v>
      </c>
      <c r="E68" s="155">
        <f t="shared" ref="E68:AJ75" si="1">SUMIF($C$7:$C$64,$C68,E$7:E$64)</f>
        <v>0</v>
      </c>
      <c r="F68" s="155">
        <f t="shared" si="1"/>
        <v>0</v>
      </c>
      <c r="G68" s="155">
        <f t="shared" si="1"/>
        <v>0</v>
      </c>
      <c r="H68" s="155">
        <f t="shared" si="1"/>
        <v>0</v>
      </c>
      <c r="I68" s="155">
        <f t="shared" si="1"/>
        <v>0</v>
      </c>
      <c r="J68" s="155">
        <f t="shared" si="1"/>
        <v>0</v>
      </c>
      <c r="K68" s="155">
        <f t="shared" si="1"/>
        <v>0</v>
      </c>
      <c r="L68" s="155">
        <f t="shared" si="1"/>
        <v>0</v>
      </c>
      <c r="M68" s="155">
        <f t="shared" si="1"/>
        <v>0</v>
      </c>
      <c r="N68" s="155">
        <f t="shared" si="1"/>
        <v>0</v>
      </c>
      <c r="O68" s="155">
        <f t="shared" si="1"/>
        <v>0</v>
      </c>
      <c r="P68" s="155">
        <f t="shared" si="1"/>
        <v>0</v>
      </c>
      <c r="Q68" s="155">
        <f t="shared" si="1"/>
        <v>0</v>
      </c>
      <c r="R68" s="155">
        <f t="shared" si="1"/>
        <v>0</v>
      </c>
      <c r="S68" s="155">
        <f t="shared" si="1"/>
        <v>0</v>
      </c>
      <c r="T68" s="155">
        <f t="shared" si="1"/>
        <v>0</v>
      </c>
      <c r="U68" s="155">
        <f t="shared" si="1"/>
        <v>0</v>
      </c>
      <c r="V68" s="155">
        <f t="shared" si="1"/>
        <v>305.61910757094489</v>
      </c>
      <c r="W68" s="155">
        <f t="shared" si="1"/>
        <v>0</v>
      </c>
      <c r="X68" s="155">
        <f t="shared" si="1"/>
        <v>360.13763802366628</v>
      </c>
      <c r="Y68" s="155">
        <f t="shared" si="1"/>
        <v>615.53946157930159</v>
      </c>
      <c r="Z68" s="155">
        <f t="shared" si="1"/>
        <v>0</v>
      </c>
      <c r="AA68" s="155">
        <f t="shared" si="1"/>
        <v>1146.2705120878609</v>
      </c>
      <c r="AB68" s="155">
        <f t="shared" si="1"/>
        <v>911.70473994199142</v>
      </c>
      <c r="AC68" s="155">
        <f t="shared" si="1"/>
        <v>0</v>
      </c>
      <c r="AD68" s="155">
        <f t="shared" si="1"/>
        <v>1472.1303772082415</v>
      </c>
      <c r="AE68" s="155">
        <f t="shared" si="1"/>
        <v>1106.8777023658606</v>
      </c>
      <c r="AF68" s="155">
        <f t="shared" si="1"/>
        <v>0</v>
      </c>
      <c r="AG68" s="155">
        <f t="shared" si="1"/>
        <v>1967.7245866312414</v>
      </c>
      <c r="AH68" s="155">
        <f t="shared" si="1"/>
        <v>1435.2698816131397</v>
      </c>
      <c r="AI68" s="155">
        <f t="shared" si="1"/>
        <v>0</v>
      </c>
      <c r="AJ68" s="155">
        <f t="shared" si="1"/>
        <v>2453.5412005783592</v>
      </c>
    </row>
    <row r="69" spans="1:36">
      <c r="C69" t="s">
        <v>86</v>
      </c>
      <c r="D69" s="155">
        <f>SUMIF($C$7:$C$64,$C69,D$7:D$64)</f>
        <v>0</v>
      </c>
      <c r="E69" s="155">
        <f t="shared" ref="E69:S69" si="2">SUMIF($C$7:$C$64,$C69,E$7:E$64)</f>
        <v>0</v>
      </c>
      <c r="F69" s="155">
        <f t="shared" si="2"/>
        <v>0</v>
      </c>
      <c r="G69" s="155">
        <f t="shared" si="2"/>
        <v>0</v>
      </c>
      <c r="H69" s="155">
        <f t="shared" si="2"/>
        <v>0</v>
      </c>
      <c r="I69" s="155">
        <f t="shared" si="2"/>
        <v>0</v>
      </c>
      <c r="J69" s="155">
        <f t="shared" si="2"/>
        <v>0</v>
      </c>
      <c r="K69" s="155">
        <f t="shared" si="2"/>
        <v>0</v>
      </c>
      <c r="L69" s="155">
        <f t="shared" si="2"/>
        <v>0</v>
      </c>
      <c r="M69" s="155">
        <f t="shared" si="2"/>
        <v>0</v>
      </c>
      <c r="N69" s="155">
        <f t="shared" si="2"/>
        <v>0</v>
      </c>
      <c r="O69" s="155">
        <f t="shared" si="2"/>
        <v>0</v>
      </c>
      <c r="P69" s="155">
        <f t="shared" si="2"/>
        <v>0</v>
      </c>
      <c r="Q69" s="155">
        <f t="shared" si="2"/>
        <v>0</v>
      </c>
      <c r="R69" s="155">
        <f t="shared" si="2"/>
        <v>0</v>
      </c>
      <c r="S69" s="155">
        <f t="shared" si="2"/>
        <v>0</v>
      </c>
      <c r="T69" s="155">
        <f t="shared" si="1"/>
        <v>0</v>
      </c>
      <c r="U69" s="155">
        <f t="shared" si="1"/>
        <v>0</v>
      </c>
      <c r="V69" s="155">
        <f t="shared" si="1"/>
        <v>158.82978310736416</v>
      </c>
      <c r="W69" s="155">
        <f t="shared" si="1"/>
        <v>0</v>
      </c>
      <c r="X69" s="155">
        <f t="shared" si="1"/>
        <v>200.61379186999696</v>
      </c>
      <c r="Y69" s="155">
        <f t="shared" si="1"/>
        <v>352.16909050271772</v>
      </c>
      <c r="Z69" s="155">
        <f t="shared" si="1"/>
        <v>0</v>
      </c>
      <c r="AA69" s="155">
        <f t="shared" si="1"/>
        <v>1286.813881215317</v>
      </c>
      <c r="AB69" s="155">
        <f t="shared" si="1"/>
        <v>414.99946014072532</v>
      </c>
      <c r="AC69" s="155">
        <f t="shared" si="1"/>
        <v>0</v>
      </c>
      <c r="AD69" s="155">
        <f t="shared" si="1"/>
        <v>1219.4017332991114</v>
      </c>
      <c r="AE69" s="155">
        <f t="shared" si="1"/>
        <v>339.05345164295193</v>
      </c>
      <c r="AF69" s="155">
        <f t="shared" si="1"/>
        <v>0</v>
      </c>
      <c r="AG69" s="155">
        <f t="shared" si="1"/>
        <v>876.80884806397671</v>
      </c>
      <c r="AH69" s="155">
        <f t="shared" si="1"/>
        <v>162.50490374991381</v>
      </c>
      <c r="AI69" s="155">
        <f t="shared" si="1"/>
        <v>0</v>
      </c>
      <c r="AJ69" s="155">
        <f t="shared" si="1"/>
        <v>600.22600907417666</v>
      </c>
    </row>
    <row r="70" spans="1:36">
      <c r="C70" t="s">
        <v>65</v>
      </c>
      <c r="D70" s="159">
        <f>SUMIF($C$7:$C$64,$C70,D$7:D$64)+SUM(D30:D32,D38)</f>
        <v>0</v>
      </c>
      <c r="E70" s="159">
        <f>SUMIF($C$7:$C$64,$C70,E$7:E$64)+SUM(E30:E32,E38)</f>
        <v>0</v>
      </c>
      <c r="F70" s="159">
        <f>SUMIF($C$7:$C$64,$C70,F$7:F$64)+SUM(F30:F32,F38)</f>
        <v>0</v>
      </c>
      <c r="G70" s="155">
        <f t="shared" si="1"/>
        <v>0</v>
      </c>
      <c r="H70" s="155">
        <f t="shared" si="1"/>
        <v>0</v>
      </c>
      <c r="I70" s="155">
        <f t="shared" si="1"/>
        <v>0</v>
      </c>
      <c r="J70" s="155">
        <f t="shared" si="1"/>
        <v>0</v>
      </c>
      <c r="K70" s="155">
        <f t="shared" si="1"/>
        <v>0</v>
      </c>
      <c r="L70" s="155">
        <f t="shared" si="1"/>
        <v>0</v>
      </c>
      <c r="M70" s="155">
        <f t="shared" si="1"/>
        <v>0</v>
      </c>
      <c r="N70" s="155">
        <f t="shared" si="1"/>
        <v>0</v>
      </c>
      <c r="O70" s="155">
        <f t="shared" si="1"/>
        <v>0</v>
      </c>
      <c r="P70" s="155">
        <f t="shared" si="1"/>
        <v>0</v>
      </c>
      <c r="Q70" s="155">
        <f t="shared" si="1"/>
        <v>0</v>
      </c>
      <c r="R70" s="155">
        <f t="shared" si="1"/>
        <v>0</v>
      </c>
      <c r="S70" s="155">
        <f t="shared" si="1"/>
        <v>0</v>
      </c>
      <c r="T70" s="155">
        <f t="shared" si="1"/>
        <v>0</v>
      </c>
      <c r="U70" s="155">
        <f t="shared" si="1"/>
        <v>0</v>
      </c>
      <c r="V70" s="256">
        <f t="shared" si="1"/>
        <v>213.79081941894881</v>
      </c>
      <c r="W70" s="256">
        <f t="shared" si="1"/>
        <v>0</v>
      </c>
      <c r="X70" s="256">
        <f t="shared" si="1"/>
        <v>127.87499913244565</v>
      </c>
      <c r="Y70" s="155">
        <f t="shared" si="1"/>
        <v>473.65240558020002</v>
      </c>
      <c r="Z70" s="155">
        <f t="shared" si="1"/>
        <v>0</v>
      </c>
      <c r="AA70" s="155">
        <f t="shared" si="1"/>
        <v>505.24173614950735</v>
      </c>
      <c r="AB70" s="155">
        <f t="shared" si="1"/>
        <v>757.03090704689896</v>
      </c>
      <c r="AC70" s="155">
        <f t="shared" si="1"/>
        <v>0</v>
      </c>
      <c r="AD70" s="155">
        <f t="shared" si="1"/>
        <v>862.85868130949325</v>
      </c>
      <c r="AE70" s="155">
        <f t="shared" si="1"/>
        <v>1095.5846905430781</v>
      </c>
      <c r="AF70" s="155">
        <f t="shared" si="1"/>
        <v>0</v>
      </c>
      <c r="AG70" s="155">
        <f t="shared" si="1"/>
        <v>1252.1888308659702</v>
      </c>
      <c r="AH70" s="155">
        <f t="shared" si="1"/>
        <v>927.40557978365518</v>
      </c>
      <c r="AI70" s="155">
        <f t="shared" si="1"/>
        <v>0</v>
      </c>
      <c r="AJ70" s="155">
        <f t="shared" si="1"/>
        <v>1004.6578651012366</v>
      </c>
    </row>
    <row r="71" spans="1:36">
      <c r="C71" t="s">
        <v>93</v>
      </c>
      <c r="D71" s="155">
        <f>SUMIF($C$7:$C$64,$C71,D$7:D$64)</f>
        <v>0</v>
      </c>
      <c r="E71" s="155">
        <f>SUMIF($C$7:$C$64,$C71,E$7:E$64)</f>
        <v>0</v>
      </c>
      <c r="F71" s="155">
        <f>SUMIF($C$7:$C$64,$C71,F$7:F$64)</f>
        <v>0</v>
      </c>
      <c r="G71" s="155">
        <f t="shared" si="1"/>
        <v>0</v>
      </c>
      <c r="H71" s="155">
        <f t="shared" si="1"/>
        <v>0</v>
      </c>
      <c r="I71" s="155">
        <f t="shared" si="1"/>
        <v>0</v>
      </c>
      <c r="J71" s="155">
        <f t="shared" si="1"/>
        <v>0</v>
      </c>
      <c r="K71" s="155">
        <f t="shared" si="1"/>
        <v>0</v>
      </c>
      <c r="L71" s="155">
        <f t="shared" si="1"/>
        <v>0</v>
      </c>
      <c r="M71" s="155">
        <f t="shared" si="1"/>
        <v>0</v>
      </c>
      <c r="N71" s="155">
        <f t="shared" si="1"/>
        <v>0</v>
      </c>
      <c r="O71" s="155">
        <f t="shared" si="1"/>
        <v>0</v>
      </c>
      <c r="P71" s="155">
        <f t="shared" si="1"/>
        <v>0</v>
      </c>
      <c r="Q71" s="155">
        <f t="shared" si="1"/>
        <v>0</v>
      </c>
      <c r="R71" s="155">
        <f t="shared" si="1"/>
        <v>0</v>
      </c>
      <c r="S71" s="155">
        <f t="shared" si="1"/>
        <v>0</v>
      </c>
      <c r="T71" s="155">
        <f t="shared" si="1"/>
        <v>0</v>
      </c>
      <c r="U71" s="155">
        <f t="shared" si="1"/>
        <v>0</v>
      </c>
      <c r="V71" s="256">
        <f t="shared" si="1"/>
        <v>0</v>
      </c>
      <c r="W71" s="256">
        <f t="shared" si="1"/>
        <v>0</v>
      </c>
      <c r="X71" s="256">
        <f t="shared" si="1"/>
        <v>0</v>
      </c>
      <c r="Y71" s="155">
        <f t="shared" si="1"/>
        <v>0</v>
      </c>
      <c r="Z71" s="155">
        <f t="shared" si="1"/>
        <v>0</v>
      </c>
      <c r="AA71" s="155">
        <f t="shared" si="1"/>
        <v>0</v>
      </c>
      <c r="AB71" s="155">
        <f t="shared" si="1"/>
        <v>0</v>
      </c>
      <c r="AC71" s="155">
        <f t="shared" si="1"/>
        <v>0</v>
      </c>
      <c r="AD71" s="155">
        <f t="shared" si="1"/>
        <v>0</v>
      </c>
      <c r="AE71" s="155">
        <f t="shared" si="1"/>
        <v>0</v>
      </c>
      <c r="AF71" s="155">
        <f t="shared" si="1"/>
        <v>0</v>
      </c>
      <c r="AG71" s="155">
        <f t="shared" si="1"/>
        <v>0</v>
      </c>
      <c r="AH71" s="155">
        <f t="shared" si="1"/>
        <v>0</v>
      </c>
      <c r="AI71" s="155">
        <f t="shared" si="1"/>
        <v>0</v>
      </c>
      <c r="AJ71" s="155">
        <f t="shared" si="1"/>
        <v>0</v>
      </c>
    </row>
    <row r="72" spans="1:36">
      <c r="C72" t="s">
        <v>68</v>
      </c>
      <c r="D72" s="159">
        <f>SUMIF($C$7:$C$64,$C72,D$7:D$64)-SUM(D30:D32,D38)</f>
        <v>0</v>
      </c>
      <c r="E72" s="159">
        <f>SUMIF($C$7:$C$64,$C72,E$7:E$64)-SUM(E30:E32,E38)</f>
        <v>0</v>
      </c>
      <c r="F72" s="159">
        <f>SUMIF($C$7:$C$64,$C72,F$7:F$64)-SUM(F30:F32,F38)</f>
        <v>0</v>
      </c>
      <c r="G72" s="155">
        <f t="shared" si="1"/>
        <v>0</v>
      </c>
      <c r="H72" s="155">
        <f t="shared" si="1"/>
        <v>0</v>
      </c>
      <c r="I72" s="155">
        <f t="shared" si="1"/>
        <v>0</v>
      </c>
      <c r="J72" s="155">
        <f t="shared" si="1"/>
        <v>0</v>
      </c>
      <c r="K72" s="155">
        <f t="shared" si="1"/>
        <v>0</v>
      </c>
      <c r="L72" s="155">
        <f t="shared" si="1"/>
        <v>0</v>
      </c>
      <c r="M72" s="155">
        <f t="shared" si="1"/>
        <v>0</v>
      </c>
      <c r="N72" s="155">
        <f t="shared" si="1"/>
        <v>0</v>
      </c>
      <c r="O72" s="155">
        <f t="shared" si="1"/>
        <v>0</v>
      </c>
      <c r="P72" s="155">
        <f t="shared" si="1"/>
        <v>0</v>
      </c>
      <c r="Q72" s="155">
        <f t="shared" si="1"/>
        <v>0</v>
      </c>
      <c r="R72" s="155">
        <f t="shared" si="1"/>
        <v>0</v>
      </c>
      <c r="S72" s="155">
        <f t="shared" si="1"/>
        <v>0</v>
      </c>
      <c r="T72" s="155">
        <f t="shared" si="1"/>
        <v>0</v>
      </c>
      <c r="U72" s="155">
        <f t="shared" si="1"/>
        <v>0</v>
      </c>
      <c r="V72" s="256">
        <f t="shared" si="1"/>
        <v>103.61841091183788</v>
      </c>
      <c r="W72" s="256">
        <f t="shared" si="1"/>
        <v>0</v>
      </c>
      <c r="X72" s="256">
        <f t="shared" si="1"/>
        <v>90.588630470224345</v>
      </c>
      <c r="Y72" s="155">
        <f t="shared" si="1"/>
        <v>177.26873667424792</v>
      </c>
      <c r="Z72" s="155">
        <f t="shared" si="1"/>
        <v>0</v>
      </c>
      <c r="AA72" s="155">
        <f t="shared" si="1"/>
        <v>212.95959679228181</v>
      </c>
      <c r="AB72" s="155">
        <f t="shared" si="1"/>
        <v>315.83038233604441</v>
      </c>
      <c r="AC72" s="155">
        <f t="shared" si="1"/>
        <v>0</v>
      </c>
      <c r="AD72" s="155">
        <f t="shared" si="1"/>
        <v>604.26255894867882</v>
      </c>
      <c r="AE72" s="155">
        <f t="shared" si="1"/>
        <v>329.76880208792687</v>
      </c>
      <c r="AF72" s="155">
        <f t="shared" si="1"/>
        <v>0</v>
      </c>
      <c r="AG72" s="155">
        <f t="shared" si="1"/>
        <v>409.85322818744663</v>
      </c>
      <c r="AH72" s="155">
        <f t="shared" si="1"/>
        <v>405.56953217557822</v>
      </c>
      <c r="AI72" s="155">
        <f t="shared" si="1"/>
        <v>0</v>
      </c>
      <c r="AJ72" s="155">
        <f t="shared" si="1"/>
        <v>519.54377271506678</v>
      </c>
    </row>
    <row r="73" spans="1:36">
      <c r="C73" t="s">
        <v>30</v>
      </c>
      <c r="D73" s="155">
        <f>SUMIF($C$7:$C$64,$C73,D$7:D$64)</f>
        <v>0</v>
      </c>
      <c r="E73" s="155">
        <f t="shared" si="1"/>
        <v>0</v>
      </c>
      <c r="F73" s="155">
        <f t="shared" si="1"/>
        <v>0</v>
      </c>
      <c r="G73" s="155">
        <f t="shared" si="1"/>
        <v>0</v>
      </c>
      <c r="H73" s="155">
        <f t="shared" si="1"/>
        <v>0</v>
      </c>
      <c r="I73" s="155">
        <f t="shared" si="1"/>
        <v>0</v>
      </c>
      <c r="J73" s="155">
        <f t="shared" si="1"/>
        <v>0</v>
      </c>
      <c r="K73" s="155">
        <f t="shared" si="1"/>
        <v>0</v>
      </c>
      <c r="L73" s="155">
        <f t="shared" si="1"/>
        <v>0</v>
      </c>
      <c r="M73" s="155">
        <f t="shared" si="1"/>
        <v>0</v>
      </c>
      <c r="N73" s="155">
        <f t="shared" si="1"/>
        <v>0</v>
      </c>
      <c r="O73" s="155">
        <f t="shared" si="1"/>
        <v>0</v>
      </c>
      <c r="P73" s="155">
        <f t="shared" si="1"/>
        <v>0</v>
      </c>
      <c r="Q73" s="155">
        <f t="shared" si="1"/>
        <v>0</v>
      </c>
      <c r="R73" s="155">
        <f t="shared" si="1"/>
        <v>0</v>
      </c>
      <c r="S73" s="155">
        <f t="shared" si="1"/>
        <v>0</v>
      </c>
      <c r="T73" s="155">
        <f t="shared" si="1"/>
        <v>0</v>
      </c>
      <c r="U73" s="155">
        <f t="shared" si="1"/>
        <v>0</v>
      </c>
      <c r="V73" s="155">
        <f t="shared" si="1"/>
        <v>28.343995068989905</v>
      </c>
      <c r="W73" s="155">
        <f t="shared" si="1"/>
        <v>0</v>
      </c>
      <c r="X73" s="155">
        <f t="shared" si="1"/>
        <v>6.4431004540604624</v>
      </c>
      <c r="Y73" s="155">
        <f t="shared" si="1"/>
        <v>49.363601709538308</v>
      </c>
      <c r="Z73" s="155">
        <f t="shared" si="1"/>
        <v>0</v>
      </c>
      <c r="AA73" s="155">
        <f t="shared" si="1"/>
        <v>19.056950261841703</v>
      </c>
      <c r="AB73" s="155">
        <f t="shared" si="1"/>
        <v>74.540250042499068</v>
      </c>
      <c r="AC73" s="155">
        <f t="shared" si="1"/>
        <v>0</v>
      </c>
      <c r="AD73" s="155">
        <f t="shared" si="1"/>
        <v>30.399036422239828</v>
      </c>
      <c r="AE73" s="155">
        <f t="shared" si="1"/>
        <v>99.333605350782136</v>
      </c>
      <c r="AF73" s="155">
        <f t="shared" si="1"/>
        <v>0</v>
      </c>
      <c r="AG73" s="155">
        <f t="shared" si="1"/>
        <v>41.499910294334327</v>
      </c>
      <c r="AH73" s="155">
        <f t="shared" si="1"/>
        <v>142.40180374134661</v>
      </c>
      <c r="AI73" s="155">
        <f t="shared" si="1"/>
        <v>0</v>
      </c>
      <c r="AJ73" s="155">
        <f t="shared" si="1"/>
        <v>60.580485515517132</v>
      </c>
    </row>
    <row r="74" spans="1:36">
      <c r="C74" t="s">
        <v>31</v>
      </c>
      <c r="D74" s="155">
        <f>SUMIF($C$7:$C$64,$C74,D$7:D$64)</f>
        <v>0</v>
      </c>
      <c r="E74" s="155">
        <f t="shared" si="1"/>
        <v>0</v>
      </c>
      <c r="F74" s="155">
        <f t="shared" si="1"/>
        <v>0</v>
      </c>
      <c r="G74" s="155">
        <f t="shared" si="1"/>
        <v>0</v>
      </c>
      <c r="H74" s="155">
        <f t="shared" si="1"/>
        <v>0</v>
      </c>
      <c r="I74" s="155">
        <f t="shared" si="1"/>
        <v>0</v>
      </c>
      <c r="J74" s="155">
        <f t="shared" si="1"/>
        <v>0</v>
      </c>
      <c r="K74" s="155">
        <f t="shared" si="1"/>
        <v>0</v>
      </c>
      <c r="L74" s="155">
        <f t="shared" si="1"/>
        <v>0</v>
      </c>
      <c r="M74" s="155">
        <f t="shared" si="1"/>
        <v>0</v>
      </c>
      <c r="N74" s="155">
        <f t="shared" si="1"/>
        <v>0</v>
      </c>
      <c r="O74" s="155">
        <f t="shared" si="1"/>
        <v>0</v>
      </c>
      <c r="P74" s="155">
        <f t="shared" si="1"/>
        <v>0</v>
      </c>
      <c r="Q74" s="155">
        <f t="shared" si="1"/>
        <v>0</v>
      </c>
      <c r="R74" s="155">
        <f t="shared" si="1"/>
        <v>0</v>
      </c>
      <c r="S74" s="155">
        <f t="shared" si="1"/>
        <v>0</v>
      </c>
      <c r="T74" s="155">
        <f t="shared" si="1"/>
        <v>0</v>
      </c>
      <c r="U74" s="155">
        <f t="shared" si="1"/>
        <v>0</v>
      </c>
      <c r="V74" s="155">
        <f t="shared" si="1"/>
        <v>59.056851260263322</v>
      </c>
      <c r="W74" s="155">
        <f t="shared" si="1"/>
        <v>0</v>
      </c>
      <c r="X74" s="155">
        <f t="shared" si="1"/>
        <v>79.673593765040465</v>
      </c>
      <c r="Y74" s="155">
        <f t="shared" si="1"/>
        <v>123.17323475252729</v>
      </c>
      <c r="Z74" s="155">
        <f t="shared" si="1"/>
        <v>0</v>
      </c>
      <c r="AA74" s="155">
        <f t="shared" si="1"/>
        <v>267.89153058910296</v>
      </c>
      <c r="AB74" s="155">
        <f t="shared" si="1"/>
        <v>159.90060107824468</v>
      </c>
      <c r="AC74" s="155">
        <f t="shared" si="1"/>
        <v>0</v>
      </c>
      <c r="AD74" s="155">
        <f t="shared" si="1"/>
        <v>319.86457122036097</v>
      </c>
      <c r="AE74" s="155">
        <f t="shared" si="1"/>
        <v>237.26293893637938</v>
      </c>
      <c r="AF74" s="155">
        <f t="shared" si="1"/>
        <v>0</v>
      </c>
      <c r="AG74" s="155">
        <f t="shared" si="1"/>
        <v>448.87619320841742</v>
      </c>
      <c r="AH74" s="155">
        <f t="shared" si="1"/>
        <v>221.34426957169603</v>
      </c>
      <c r="AI74" s="155">
        <f t="shared" si="1"/>
        <v>0</v>
      </c>
      <c r="AJ74" s="155">
        <f t="shared" si="1"/>
        <v>438.7912661292022</v>
      </c>
    </row>
    <row r="75" spans="1:36">
      <c r="C75" t="s">
        <v>32</v>
      </c>
      <c r="D75" s="155">
        <f>SUMIF($C$7:$C$64,$C75,D$7:D$64)</f>
        <v>0</v>
      </c>
      <c r="E75" s="155">
        <f t="shared" si="1"/>
        <v>0</v>
      </c>
      <c r="F75" s="155">
        <f t="shared" si="1"/>
        <v>0</v>
      </c>
      <c r="G75" s="155">
        <f t="shared" si="1"/>
        <v>0</v>
      </c>
      <c r="H75" s="155">
        <f t="shared" si="1"/>
        <v>0</v>
      </c>
      <c r="I75" s="155">
        <f t="shared" si="1"/>
        <v>0</v>
      </c>
      <c r="J75" s="155">
        <f t="shared" si="1"/>
        <v>0</v>
      </c>
      <c r="K75" s="155">
        <f t="shared" si="1"/>
        <v>0</v>
      </c>
      <c r="L75" s="155">
        <f t="shared" si="1"/>
        <v>0</v>
      </c>
      <c r="M75" s="155">
        <f t="shared" si="1"/>
        <v>0</v>
      </c>
      <c r="N75" s="155">
        <f t="shared" si="1"/>
        <v>0</v>
      </c>
      <c r="O75" s="155">
        <f t="shared" si="1"/>
        <v>0</v>
      </c>
      <c r="P75" s="155">
        <f t="shared" si="1"/>
        <v>0</v>
      </c>
      <c r="Q75" s="155">
        <f t="shared" si="1"/>
        <v>0</v>
      </c>
      <c r="R75" s="155">
        <f t="shared" si="1"/>
        <v>0</v>
      </c>
      <c r="S75" s="155">
        <f t="shared" si="1"/>
        <v>0</v>
      </c>
      <c r="T75" s="155">
        <f t="shared" si="1"/>
        <v>0</v>
      </c>
      <c r="U75" s="155">
        <f t="shared" si="1"/>
        <v>0</v>
      </c>
      <c r="V75" s="155">
        <f t="shared" si="1"/>
        <v>3.4629568507360977</v>
      </c>
      <c r="W75" s="155">
        <f t="shared" si="1"/>
        <v>0</v>
      </c>
      <c r="X75" s="155">
        <f t="shared" si="1"/>
        <v>0.21411732681763951</v>
      </c>
      <c r="Y75" s="155">
        <f t="shared" si="1"/>
        <v>6.6348887807869641</v>
      </c>
      <c r="Z75" s="155">
        <f t="shared" si="1"/>
        <v>0</v>
      </c>
      <c r="AA75" s="155">
        <f t="shared" si="1"/>
        <v>0.69670848878760427</v>
      </c>
      <c r="AB75" s="155">
        <f t="shared" si="1"/>
        <v>9.8602478887125837</v>
      </c>
      <c r="AC75" s="155">
        <f t="shared" si="1"/>
        <v>0</v>
      </c>
      <c r="AD75" s="155">
        <f t="shared" si="1"/>
        <v>1.0937742621252067</v>
      </c>
      <c r="AE75" s="155">
        <f t="shared" si="1"/>
        <v>13.139934087688513</v>
      </c>
      <c r="AF75" s="155">
        <f t="shared" si="1"/>
        <v>0</v>
      </c>
      <c r="AG75" s="155">
        <f t="shared" si="1"/>
        <v>1.4931898870070603</v>
      </c>
      <c r="AH75" s="155">
        <f t="shared" si="1"/>
        <v>16.474862448788418</v>
      </c>
      <c r="AI75" s="155">
        <f t="shared" si="1"/>
        <v>0</v>
      </c>
      <c r="AJ75" s="155">
        <f t="shared" si="1"/>
        <v>1.9063820950340387</v>
      </c>
    </row>
    <row r="76" spans="1:36" s="108" customFormat="1">
      <c r="C76" s="146" t="s">
        <v>132</v>
      </c>
      <c r="D76" s="196">
        <f>SUM(D68:D75)</f>
        <v>0</v>
      </c>
      <c r="E76" s="196">
        <f t="shared" ref="E76:AJ76" si="3">SUM(E68:E75)</f>
        <v>0</v>
      </c>
      <c r="F76" s="196">
        <f t="shared" si="3"/>
        <v>0</v>
      </c>
      <c r="G76" s="196">
        <f t="shared" si="3"/>
        <v>0</v>
      </c>
      <c r="H76" s="196">
        <f t="shared" si="3"/>
        <v>0</v>
      </c>
      <c r="I76" s="196">
        <f t="shared" si="3"/>
        <v>0</v>
      </c>
      <c r="J76" s="196">
        <f t="shared" si="3"/>
        <v>0</v>
      </c>
      <c r="K76" s="196">
        <f t="shared" si="3"/>
        <v>0</v>
      </c>
      <c r="L76" s="196">
        <f t="shared" si="3"/>
        <v>0</v>
      </c>
      <c r="M76" s="196">
        <f t="shared" si="3"/>
        <v>0</v>
      </c>
      <c r="N76" s="196">
        <f t="shared" si="3"/>
        <v>0</v>
      </c>
      <c r="O76" s="196">
        <f t="shared" si="3"/>
        <v>0</v>
      </c>
      <c r="P76" s="196">
        <f t="shared" si="3"/>
        <v>0</v>
      </c>
      <c r="Q76" s="196">
        <f t="shared" si="3"/>
        <v>0</v>
      </c>
      <c r="R76" s="196">
        <f t="shared" si="3"/>
        <v>0</v>
      </c>
      <c r="S76" s="196">
        <f t="shared" si="3"/>
        <v>0</v>
      </c>
      <c r="T76" s="196">
        <f t="shared" si="3"/>
        <v>0</v>
      </c>
      <c r="U76" s="196">
        <f t="shared" si="3"/>
        <v>0</v>
      </c>
      <c r="V76" s="196">
        <f t="shared" si="3"/>
        <v>872.72192418908514</v>
      </c>
      <c r="W76" s="196">
        <f t="shared" si="3"/>
        <v>0</v>
      </c>
      <c r="X76" s="196">
        <f t="shared" si="3"/>
        <v>865.54587104225163</v>
      </c>
      <c r="Y76" s="196">
        <f t="shared" si="3"/>
        <v>1797.8014195793198</v>
      </c>
      <c r="Z76" s="196">
        <f t="shared" si="3"/>
        <v>0</v>
      </c>
      <c r="AA76" s="196">
        <f t="shared" si="3"/>
        <v>3438.9309155846991</v>
      </c>
      <c r="AB76" s="196">
        <f t="shared" si="3"/>
        <v>2643.8665884751158</v>
      </c>
      <c r="AC76" s="196">
        <f t="shared" si="3"/>
        <v>0</v>
      </c>
      <c r="AD76" s="196">
        <f t="shared" si="3"/>
        <v>4510.0107326702509</v>
      </c>
      <c r="AE76" s="196">
        <f t="shared" si="3"/>
        <v>3221.0211250146672</v>
      </c>
      <c r="AF76" s="196">
        <f t="shared" si="3"/>
        <v>0</v>
      </c>
      <c r="AG76" s="196">
        <f t="shared" si="3"/>
        <v>4998.4447871383945</v>
      </c>
      <c r="AH76" s="196">
        <f t="shared" si="3"/>
        <v>3310.9708330841186</v>
      </c>
      <c r="AI76" s="196">
        <f t="shared" si="3"/>
        <v>0</v>
      </c>
      <c r="AJ76" s="196">
        <f t="shared" si="3"/>
        <v>5079.2469812085928</v>
      </c>
    </row>
    <row r="77" spans="1:36" s="169" customFormat="1">
      <c r="D77" s="170">
        <f>D65-D76</f>
        <v>0</v>
      </c>
      <c r="E77" s="170">
        <f t="shared" ref="E77:AJ77" si="4">E65-E76</f>
        <v>0</v>
      </c>
      <c r="F77" s="170">
        <f t="shared" si="4"/>
        <v>0</v>
      </c>
      <c r="G77" s="170">
        <f t="shared" si="4"/>
        <v>0</v>
      </c>
      <c r="H77" s="170">
        <f t="shared" si="4"/>
        <v>0</v>
      </c>
      <c r="I77" s="170">
        <f t="shared" si="4"/>
        <v>0</v>
      </c>
      <c r="J77" s="170">
        <f t="shared" si="4"/>
        <v>0</v>
      </c>
      <c r="K77" s="170">
        <f t="shared" si="4"/>
        <v>0</v>
      </c>
      <c r="L77" s="170">
        <f t="shared" si="4"/>
        <v>0</v>
      </c>
      <c r="M77" s="170">
        <f t="shared" si="4"/>
        <v>0</v>
      </c>
      <c r="N77" s="170">
        <f t="shared" si="4"/>
        <v>0</v>
      </c>
      <c r="O77" s="170">
        <f t="shared" si="4"/>
        <v>0</v>
      </c>
      <c r="P77" s="170">
        <f t="shared" si="4"/>
        <v>0</v>
      </c>
      <c r="Q77" s="170">
        <f t="shared" si="4"/>
        <v>0</v>
      </c>
      <c r="R77" s="170">
        <f t="shared" si="4"/>
        <v>0</v>
      </c>
      <c r="S77" s="170">
        <f t="shared" si="4"/>
        <v>0</v>
      </c>
      <c r="T77" s="170">
        <f t="shared" si="4"/>
        <v>0</v>
      </c>
      <c r="U77" s="170">
        <f t="shared" si="4"/>
        <v>0</v>
      </c>
      <c r="V77" s="170">
        <f t="shared" si="4"/>
        <v>0</v>
      </c>
      <c r="W77" s="170">
        <f t="shared" si="4"/>
        <v>0</v>
      </c>
      <c r="X77" s="170">
        <f t="shared" si="4"/>
        <v>0</v>
      </c>
      <c r="Y77" s="170">
        <f t="shared" si="4"/>
        <v>0</v>
      </c>
      <c r="Z77" s="170">
        <f t="shared" si="4"/>
        <v>0</v>
      </c>
      <c r="AA77" s="170">
        <f t="shared" si="4"/>
        <v>0</v>
      </c>
      <c r="AB77" s="170">
        <f t="shared" si="4"/>
        <v>0</v>
      </c>
      <c r="AC77" s="170">
        <f t="shared" si="4"/>
        <v>0</v>
      </c>
      <c r="AD77" s="170">
        <f t="shared" si="4"/>
        <v>0</v>
      </c>
      <c r="AE77" s="170">
        <f t="shared" si="4"/>
        <v>0</v>
      </c>
      <c r="AF77" s="170">
        <f t="shared" si="4"/>
        <v>0</v>
      </c>
      <c r="AG77" s="170">
        <f t="shared" si="4"/>
        <v>0</v>
      </c>
      <c r="AH77" s="170">
        <f t="shared" si="4"/>
        <v>0</v>
      </c>
      <c r="AI77" s="170">
        <f t="shared" si="4"/>
        <v>0</v>
      </c>
      <c r="AJ77" s="170">
        <f t="shared" si="4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77"/>
  <sheetViews>
    <sheetView zoomScale="85" zoomScaleNormal="85" workbookViewId="0">
      <pane xSplit="3" ySplit="6" topLeftCell="Q7" activePane="bottomRight" state="frozen"/>
      <selection activeCell="P16" sqref="P16"/>
      <selection pane="topRight" activeCell="P16" sqref="P16"/>
      <selection pane="bottomLeft" activeCell="P16" sqref="P16"/>
      <selection pane="bottomRight" activeCell="C53" sqref="C53"/>
    </sheetView>
  </sheetViews>
  <sheetFormatPr defaultRowHeight="12.75"/>
  <cols>
    <col min="2" max="2" width="35.25" customWidth="1"/>
    <col min="3" max="3" width="33.25" customWidth="1"/>
    <col min="4" max="36" width="7.75" style="150" customWidth="1"/>
  </cols>
  <sheetData>
    <row r="1" spans="1:36" ht="18">
      <c r="A1" s="1" t="s">
        <v>152</v>
      </c>
      <c r="B1" s="110"/>
      <c r="C1" s="1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</row>
    <row r="2" spans="1:36" ht="15.75">
      <c r="A2" s="112" t="s">
        <v>108</v>
      </c>
      <c r="B2" s="113"/>
      <c r="C2" s="113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6">
      <c r="A3" s="115" t="s">
        <v>43</v>
      </c>
      <c r="V3" s="154"/>
      <c r="W3" s="155"/>
      <c r="X3" s="155"/>
      <c r="Y3" s="197"/>
    </row>
    <row r="5" spans="1:36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  <c r="S5" s="151"/>
      <c r="T5" s="151">
        <v>2015</v>
      </c>
      <c r="U5" s="152"/>
      <c r="V5" s="151"/>
      <c r="W5" s="151">
        <v>2016</v>
      </c>
      <c r="X5" s="152"/>
      <c r="Y5" s="151"/>
      <c r="Z5" s="151">
        <v>2017</v>
      </c>
      <c r="AA5" s="152"/>
      <c r="AB5" s="151"/>
      <c r="AC5" s="151">
        <v>2018</v>
      </c>
      <c r="AD5" s="152"/>
      <c r="AE5" s="151"/>
      <c r="AF5" s="151">
        <v>2019</v>
      </c>
      <c r="AG5" s="152"/>
      <c r="AH5" s="151"/>
      <c r="AI5" s="151">
        <v>2020</v>
      </c>
      <c r="AJ5" s="152"/>
    </row>
    <row r="6" spans="1:36">
      <c r="A6" s="123"/>
      <c r="B6" s="124"/>
      <c r="C6" s="125"/>
      <c r="D6" s="124" t="s">
        <v>46</v>
      </c>
      <c r="E6" s="124" t="s">
        <v>47</v>
      </c>
      <c r="F6" s="153" t="s">
        <v>48</v>
      </c>
      <c r="G6" s="124" t="s">
        <v>46</v>
      </c>
      <c r="H6" s="124" t="s">
        <v>47</v>
      </c>
      <c r="I6" s="153" t="s">
        <v>48</v>
      </c>
      <c r="J6" s="124" t="s">
        <v>46</v>
      </c>
      <c r="K6" s="124" t="s">
        <v>47</v>
      </c>
      <c r="L6" s="153" t="s">
        <v>48</v>
      </c>
      <c r="M6" s="124" t="s">
        <v>46</v>
      </c>
      <c r="N6" s="124" t="s">
        <v>47</v>
      </c>
      <c r="O6" s="153" t="s">
        <v>48</v>
      </c>
      <c r="P6" s="124" t="s">
        <v>46</v>
      </c>
      <c r="Q6" s="124" t="s">
        <v>47</v>
      </c>
      <c r="R6" s="153" t="s">
        <v>48</v>
      </c>
      <c r="S6" s="124" t="s">
        <v>46</v>
      </c>
      <c r="T6" s="124" t="s">
        <v>47</v>
      </c>
      <c r="U6" s="153" t="s">
        <v>48</v>
      </c>
      <c r="V6" s="124" t="s">
        <v>46</v>
      </c>
      <c r="W6" s="124" t="s">
        <v>47</v>
      </c>
      <c r="X6" s="153" t="s">
        <v>48</v>
      </c>
      <c r="Y6" s="124" t="s">
        <v>46</v>
      </c>
      <c r="Z6" s="124" t="s">
        <v>47</v>
      </c>
      <c r="AA6" s="153" t="s">
        <v>48</v>
      </c>
      <c r="AB6" s="124" t="s">
        <v>46</v>
      </c>
      <c r="AC6" s="124" t="s">
        <v>47</v>
      </c>
      <c r="AD6" s="153" t="s">
        <v>48</v>
      </c>
      <c r="AE6" s="124" t="s">
        <v>46</v>
      </c>
      <c r="AF6" s="124" t="s">
        <v>47</v>
      </c>
      <c r="AG6" s="153" t="s">
        <v>48</v>
      </c>
      <c r="AH6" s="124" t="s">
        <v>46</v>
      </c>
      <c r="AI6" s="124" t="s">
        <v>47</v>
      </c>
      <c r="AJ6" s="153" t="s">
        <v>48</v>
      </c>
    </row>
    <row r="7" spans="1:36">
      <c r="A7" s="182">
        <f>'Base Capex Actual'!A7</f>
        <v>102</v>
      </c>
      <c r="B7" s="183" t="str">
        <f>'Base Capex Actual'!B7</f>
        <v>Rural Projects &lt; 50KVA</v>
      </c>
      <c r="C7" s="183" t="str">
        <f>'Base Capex Actual'!C7</f>
        <v>New Customer Connections</v>
      </c>
      <c r="D7" s="154">
        <f>'Base Capex'!D7+Provisions!D7+'Real Price Change'!D7</f>
        <v>56.378625158748477</v>
      </c>
      <c r="E7" s="155">
        <f>'Base Capex'!E7+Provisions!E7+'Real Price Change'!E7</f>
        <v>-0.53567000104607965</v>
      </c>
      <c r="F7" s="156">
        <f>'Base Capex'!F7+Provisions!F7+'Real Price Change'!F7</f>
        <v>15.471963678395065</v>
      </c>
      <c r="G7" s="154">
        <f>'Base Capex'!G7+Provisions!G7+'Real Price Change'!G7</f>
        <v>268.31196581927315</v>
      </c>
      <c r="H7" s="155">
        <f>'Base Capex'!H7+Provisions!H7+'Real Price Change'!H7</f>
        <v>24.096185704437048</v>
      </c>
      <c r="I7" s="156">
        <f>'Base Capex'!I7+Provisions!I7+'Real Price Change'!I7</f>
        <v>169.03194762496338</v>
      </c>
      <c r="J7" s="154">
        <f>'Base Capex'!J7+Provisions!J7+'Real Price Change'!J7</f>
        <v>257.86722282015194</v>
      </c>
      <c r="K7" s="155">
        <f>'Base Capex'!K7+Provisions!K7+'Real Price Change'!K7</f>
        <v>57.08656120554275</v>
      </c>
      <c r="L7" s="156">
        <f>'Base Capex'!L7+Provisions!L7+'Real Price Change'!L7</f>
        <v>354.1424880176736</v>
      </c>
      <c r="M7" s="154">
        <f>'Base Capex'!M7+Provisions!M7+'Real Price Change'!M7</f>
        <v>1129.3525520450933</v>
      </c>
      <c r="N7" s="155">
        <f>'Base Capex'!N7+Provisions!N7+'Real Price Change'!N7</f>
        <v>102.73483704480829</v>
      </c>
      <c r="O7" s="156">
        <f>'Base Capex'!O7+Provisions!O7+'Real Price Change'!O7</f>
        <v>-257.95759359845459</v>
      </c>
      <c r="P7" s="154">
        <f>'Base Capex'!P7+Provisions!P7+'Real Price Change'!P7</f>
        <v>1131.2289485212023</v>
      </c>
      <c r="Q7" s="155">
        <f>'Base Capex'!Q7+Provisions!Q7+'Real Price Change'!Q7</f>
        <v>223.49774060787803</v>
      </c>
      <c r="R7" s="156">
        <f>'Base Capex'!R7+Provisions!R7+'Real Price Change'!R7</f>
        <v>-206.73830295796319</v>
      </c>
      <c r="S7" s="154">
        <f>'Base Capex'!S7+Provisions!S7+'Real Price Change'!S7</f>
        <v>3408.3764477551913</v>
      </c>
      <c r="T7" s="155">
        <f>'Base Capex'!T7+Provisions!T7+'Real Price Change'!T7</f>
        <v>499.58991101849784</v>
      </c>
      <c r="U7" s="156">
        <f>'Base Capex'!U7+Provisions!U7+'Real Price Change'!U7</f>
        <v>71.708859184265449</v>
      </c>
      <c r="V7" s="154">
        <f>'Base Capex'!V7+Provisions!V7+'Real Price Change'!V7</f>
        <v>3578.6288268836888</v>
      </c>
      <c r="W7" s="155">
        <f>'Base Capex'!W7+Provisions!W7+'Real Price Change'!W7</f>
        <v>514.89907422475119</v>
      </c>
      <c r="X7" s="156">
        <f>'Base Capex'!X7+Provisions!X7+'Real Price Change'!X7</f>
        <v>74.619397350324149</v>
      </c>
      <c r="Y7" s="154">
        <f>'Base Capex'!Y7+Provisions!Y7+'Real Price Change'!Y7</f>
        <v>3036.0355522730742</v>
      </c>
      <c r="Z7" s="155">
        <f>'Base Capex'!Z7+Provisions!Z7+'Real Price Change'!Z7</f>
        <v>429.59388527054358</v>
      </c>
      <c r="AA7" s="156">
        <f>'Base Capex'!AA7+Provisions!AA7+'Real Price Change'!AA7</f>
        <v>63.597944232126054</v>
      </c>
      <c r="AB7" s="154">
        <f>'Base Capex'!AB7+Provisions!AB7+'Real Price Change'!AB7</f>
        <v>3014.1208152842223</v>
      </c>
      <c r="AC7" s="155">
        <f>'Base Capex'!AC7+Provisions!AC7+'Real Price Change'!AC7</f>
        <v>419.42824924105872</v>
      </c>
      <c r="AD7" s="156">
        <f>'Base Capex'!AD7+Provisions!AD7+'Real Price Change'!AD7</f>
        <v>63.170250025218131</v>
      </c>
      <c r="AE7" s="154">
        <f>'Base Capex'!AE7+Provisions!AE7+'Real Price Change'!AE7</f>
        <v>3088.7037462475132</v>
      </c>
      <c r="AF7" s="155">
        <f>'Base Capex'!AF7+Provisions!AF7+'Real Price Change'!AF7</f>
        <v>422.68716394321791</v>
      </c>
      <c r="AG7" s="156">
        <f>'Base Capex'!AG7+Provisions!AG7+'Real Price Change'!AG7</f>
        <v>64.753118279388829</v>
      </c>
      <c r="AH7" s="154">
        <f>'Base Capex'!AH7+Provisions!AH7+'Real Price Change'!AH7</f>
        <v>3222.2085209067218</v>
      </c>
      <c r="AI7" s="155">
        <f>'Base Capex'!AI7+Provisions!AI7+'Real Price Change'!AI7</f>
        <v>433.65287464701726</v>
      </c>
      <c r="AJ7" s="156">
        <f>'Base Capex'!AJ7+Provisions!AJ7+'Real Price Change'!AJ7</f>
        <v>67.592015126154692</v>
      </c>
    </row>
    <row r="8" spans="1:36">
      <c r="A8" s="182">
        <f>'Base Capex Actual'!A8</f>
        <v>103</v>
      </c>
      <c r="B8" s="183" t="str">
        <f>'Base Capex Actual'!B8</f>
        <v>Urban Projects &lt; 50KVA</v>
      </c>
      <c r="C8" s="183" t="str">
        <f>'Base Capex Actual'!C8</f>
        <v>New Customer Connections</v>
      </c>
      <c r="D8" s="154">
        <f>'Base Capex'!D8+Provisions!D8+'Real Price Change'!D8</f>
        <v>14.008856162331288</v>
      </c>
      <c r="E8" s="155">
        <f>'Base Capex'!E8+Provisions!E8+'Real Price Change'!E8</f>
        <v>5.8658850643394205</v>
      </c>
      <c r="F8" s="156">
        <f>'Base Capex'!F8+Provisions!F8+'Real Price Change'!F8</f>
        <v>36.947254109800511</v>
      </c>
      <c r="G8" s="154">
        <f>'Base Capex'!G8+Provisions!G8+'Real Price Change'!G8</f>
        <v>0</v>
      </c>
      <c r="H8" s="155">
        <f>'Base Capex'!H8+Provisions!H8+'Real Price Change'!H8</f>
        <v>0</v>
      </c>
      <c r="I8" s="156">
        <f>'Base Capex'!I8+Provisions!I8+'Real Price Change'!I8</f>
        <v>0</v>
      </c>
      <c r="J8" s="154">
        <f>'Base Capex'!J8+Provisions!J8+'Real Price Change'!J8</f>
        <v>0</v>
      </c>
      <c r="K8" s="155">
        <f>'Base Capex'!K8+Provisions!K8+'Real Price Change'!K8</f>
        <v>0</v>
      </c>
      <c r="L8" s="156">
        <f>'Base Capex'!L8+Provisions!L8+'Real Price Change'!L8</f>
        <v>0</v>
      </c>
      <c r="M8" s="154">
        <f>'Base Capex'!M8+Provisions!M8+'Real Price Change'!M8</f>
        <v>0</v>
      </c>
      <c r="N8" s="155">
        <f>'Base Capex'!N8+Provisions!N8+'Real Price Change'!N8</f>
        <v>0</v>
      </c>
      <c r="O8" s="156">
        <f>'Base Capex'!O8+Provisions!O8+'Real Price Change'!O8</f>
        <v>0</v>
      </c>
      <c r="P8" s="154">
        <f>'Base Capex'!P8+Provisions!P8+'Real Price Change'!P8</f>
        <v>0</v>
      </c>
      <c r="Q8" s="155">
        <f>'Base Capex'!Q8+Provisions!Q8+'Real Price Change'!Q8</f>
        <v>0</v>
      </c>
      <c r="R8" s="156">
        <f>'Base Capex'!R8+Provisions!R8+'Real Price Change'!R8</f>
        <v>0</v>
      </c>
      <c r="S8" s="154">
        <f>'Base Capex'!S8+Provisions!S8+'Real Price Change'!S8</f>
        <v>0</v>
      </c>
      <c r="T8" s="155">
        <f>'Base Capex'!T8+Provisions!T8+'Real Price Change'!T8</f>
        <v>0</v>
      </c>
      <c r="U8" s="156">
        <f>'Base Capex'!U8+Provisions!U8+'Real Price Change'!U8</f>
        <v>0</v>
      </c>
      <c r="V8" s="154">
        <f>'Base Capex'!V8+Provisions!V8+'Real Price Change'!V8</f>
        <v>0</v>
      </c>
      <c r="W8" s="155">
        <f>'Base Capex'!W8+Provisions!W8+'Real Price Change'!W8</f>
        <v>0</v>
      </c>
      <c r="X8" s="156">
        <f>'Base Capex'!X8+Provisions!X8+'Real Price Change'!X8</f>
        <v>0</v>
      </c>
      <c r="Y8" s="154">
        <f>'Base Capex'!Y8+Provisions!Y8+'Real Price Change'!Y8</f>
        <v>0</v>
      </c>
      <c r="Z8" s="155">
        <f>'Base Capex'!Z8+Provisions!Z8+'Real Price Change'!Z8</f>
        <v>0</v>
      </c>
      <c r="AA8" s="156">
        <f>'Base Capex'!AA8+Provisions!AA8+'Real Price Change'!AA8</f>
        <v>0</v>
      </c>
      <c r="AB8" s="154">
        <f>'Base Capex'!AB8+Provisions!AB8+'Real Price Change'!AB8</f>
        <v>0</v>
      </c>
      <c r="AC8" s="155">
        <f>'Base Capex'!AC8+Provisions!AC8+'Real Price Change'!AC8</f>
        <v>0</v>
      </c>
      <c r="AD8" s="156">
        <f>'Base Capex'!AD8+Provisions!AD8+'Real Price Change'!AD8</f>
        <v>0</v>
      </c>
      <c r="AE8" s="154">
        <f>'Base Capex'!AE8+Provisions!AE8+'Real Price Change'!AE8</f>
        <v>0</v>
      </c>
      <c r="AF8" s="155">
        <f>'Base Capex'!AF8+Provisions!AF8+'Real Price Change'!AF8</f>
        <v>0</v>
      </c>
      <c r="AG8" s="156">
        <f>'Base Capex'!AG8+Provisions!AG8+'Real Price Change'!AG8</f>
        <v>0</v>
      </c>
      <c r="AH8" s="154">
        <f>'Base Capex'!AH8+Provisions!AH8+'Real Price Change'!AH8</f>
        <v>0</v>
      </c>
      <c r="AI8" s="155">
        <f>'Base Capex'!AI8+Provisions!AI8+'Real Price Change'!AI8</f>
        <v>0</v>
      </c>
      <c r="AJ8" s="156">
        <f>'Base Capex'!AJ8+Provisions!AJ8+'Real Price Change'!AJ8</f>
        <v>0</v>
      </c>
    </row>
    <row r="9" spans="1:36">
      <c r="A9" s="182">
        <f>'Base Capex Actual'!A9</f>
        <v>104</v>
      </c>
      <c r="B9" s="183" t="str">
        <f>'Base Capex Actual'!B9</f>
        <v>Medium Density SubDivision</v>
      </c>
      <c r="C9" s="183" t="str">
        <f>'Base Capex Actual'!C9</f>
        <v>New Customer Connections</v>
      </c>
      <c r="D9" s="154">
        <f>'Base Capex'!D9+Provisions!D9+'Real Price Change'!D9</f>
        <v>418.21642399379732</v>
      </c>
      <c r="E9" s="155">
        <f>'Base Capex'!E9+Provisions!E9+'Real Price Change'!E9</f>
        <v>331.46809653926897</v>
      </c>
      <c r="F9" s="156">
        <f>'Base Capex'!F9+Provisions!F9+'Real Price Change'!F9</f>
        <v>2081.719062369732</v>
      </c>
      <c r="G9" s="154">
        <f>'Base Capex'!G9+Provisions!G9+'Real Price Change'!G9</f>
        <v>63.574843213890411</v>
      </c>
      <c r="H9" s="155">
        <f>'Base Capex'!H9+Provisions!H9+'Real Price Change'!H9</f>
        <v>-108.21493024524001</v>
      </c>
      <c r="I9" s="156">
        <f>'Base Capex'!I9+Provisions!I9+'Real Price Change'!I9</f>
        <v>108.23158500291247</v>
      </c>
      <c r="J9" s="154">
        <f>'Base Capex'!J9+Provisions!J9+'Real Price Change'!J9</f>
        <v>34.377564390956657</v>
      </c>
      <c r="K9" s="155">
        <f>'Base Capex'!K9+Provisions!K9+'Real Price Change'!K9</f>
        <v>6.0764848641172451</v>
      </c>
      <c r="L9" s="156">
        <f>'Base Capex'!L9+Provisions!L9+'Real Price Change'!L9</f>
        <v>8.53185982381736</v>
      </c>
      <c r="M9" s="154">
        <f>'Base Capex'!M9+Provisions!M9+'Real Price Change'!M9</f>
        <v>47.741619415306033</v>
      </c>
      <c r="N9" s="155">
        <f>'Base Capex'!N9+Provisions!N9+'Real Price Change'!N9</f>
        <v>141.61833105995072</v>
      </c>
      <c r="O9" s="156">
        <f>'Base Capex'!O9+Provisions!O9+'Real Price Change'!O9</f>
        <v>228.68868157597797</v>
      </c>
      <c r="P9" s="154">
        <f>'Base Capex'!P9+Provisions!P9+'Real Price Change'!P9</f>
        <v>2.8467001391271847</v>
      </c>
      <c r="Q9" s="155">
        <f>'Base Capex'!Q9+Provisions!Q9+'Real Price Change'!Q9</f>
        <v>-0.80458714484392713</v>
      </c>
      <c r="R9" s="156">
        <f>'Base Capex'!R9+Provisions!R9+'Real Price Change'!R9</f>
        <v>47.650246440590045</v>
      </c>
      <c r="S9" s="154">
        <f>'Base Capex'!S9+Provisions!S9+'Real Price Change'!S9</f>
        <v>0</v>
      </c>
      <c r="T9" s="155">
        <f>'Base Capex'!T9+Provisions!T9+'Real Price Change'!T9</f>
        <v>0</v>
      </c>
      <c r="U9" s="156">
        <f>'Base Capex'!U9+Provisions!U9+'Real Price Change'!U9</f>
        <v>0</v>
      </c>
      <c r="V9" s="154">
        <f>'Base Capex'!V9+Provisions!V9+'Real Price Change'!V9</f>
        <v>0</v>
      </c>
      <c r="W9" s="155">
        <f>'Base Capex'!W9+Provisions!W9+'Real Price Change'!W9</f>
        <v>0</v>
      </c>
      <c r="X9" s="156">
        <f>'Base Capex'!X9+Provisions!X9+'Real Price Change'!X9</f>
        <v>0</v>
      </c>
      <c r="Y9" s="154">
        <f>'Base Capex'!Y9+Provisions!Y9+'Real Price Change'!Y9</f>
        <v>0</v>
      </c>
      <c r="Z9" s="155">
        <f>'Base Capex'!Z9+Provisions!Z9+'Real Price Change'!Z9</f>
        <v>0</v>
      </c>
      <c r="AA9" s="156">
        <f>'Base Capex'!AA9+Provisions!AA9+'Real Price Change'!AA9</f>
        <v>0</v>
      </c>
      <c r="AB9" s="154">
        <f>'Base Capex'!AB9+Provisions!AB9+'Real Price Change'!AB9</f>
        <v>0</v>
      </c>
      <c r="AC9" s="155">
        <f>'Base Capex'!AC9+Provisions!AC9+'Real Price Change'!AC9</f>
        <v>0</v>
      </c>
      <c r="AD9" s="156">
        <f>'Base Capex'!AD9+Provisions!AD9+'Real Price Change'!AD9</f>
        <v>0</v>
      </c>
      <c r="AE9" s="154">
        <f>'Base Capex'!AE9+Provisions!AE9+'Real Price Change'!AE9</f>
        <v>0</v>
      </c>
      <c r="AF9" s="155">
        <f>'Base Capex'!AF9+Provisions!AF9+'Real Price Change'!AF9</f>
        <v>0</v>
      </c>
      <c r="AG9" s="156">
        <f>'Base Capex'!AG9+Provisions!AG9+'Real Price Change'!AG9</f>
        <v>0</v>
      </c>
      <c r="AH9" s="154">
        <f>'Base Capex'!AH9+Provisions!AH9+'Real Price Change'!AH9</f>
        <v>0</v>
      </c>
      <c r="AI9" s="155">
        <f>'Base Capex'!AI9+Provisions!AI9+'Real Price Change'!AI9</f>
        <v>0</v>
      </c>
      <c r="AJ9" s="156">
        <f>'Base Capex'!AJ9+Provisions!AJ9+'Real Price Change'!AJ9</f>
        <v>0</v>
      </c>
    </row>
    <row r="10" spans="1:36">
      <c r="A10" s="182">
        <f>'Base Capex Actual'!A10</f>
        <v>105</v>
      </c>
      <c r="B10" s="183" t="str">
        <f>'Base Capex Actual'!B10</f>
        <v>Business Supply &gt; 50KVA &lt; 200KVA</v>
      </c>
      <c r="C10" s="183" t="str">
        <f>'Base Capex Actual'!C10</f>
        <v>New Customer Connections</v>
      </c>
      <c r="D10" s="154">
        <f>'Base Capex'!D10+Provisions!D10+'Real Price Change'!D10</f>
        <v>943.82814780753733</v>
      </c>
      <c r="E10" s="155">
        <f>'Base Capex'!E10+Provisions!E10+'Real Price Change'!E10</f>
        <v>490.07501026382414</v>
      </c>
      <c r="F10" s="156">
        <f>'Base Capex'!F10+Provisions!F10+'Real Price Change'!F10</f>
        <v>1026.4995455844896</v>
      </c>
      <c r="G10" s="154">
        <f>'Base Capex'!G10+Provisions!G10+'Real Price Change'!G10</f>
        <v>2015.9130767105248</v>
      </c>
      <c r="H10" s="155">
        <f>'Base Capex'!H10+Provisions!H10+'Real Price Change'!H10</f>
        <v>995.8638994901977</v>
      </c>
      <c r="I10" s="156">
        <f>'Base Capex'!I10+Provisions!I10+'Real Price Change'!I10</f>
        <v>3705.6384438117971</v>
      </c>
      <c r="J10" s="154">
        <f>'Base Capex'!J10+Provisions!J10+'Real Price Change'!J10</f>
        <v>899.36512266385262</v>
      </c>
      <c r="K10" s="155">
        <f>'Base Capex'!K10+Provisions!K10+'Real Price Change'!K10</f>
        <v>758.89041585288453</v>
      </c>
      <c r="L10" s="156">
        <f>'Base Capex'!L10+Provisions!L10+'Real Price Change'!L10</f>
        <v>3005.4980307101773</v>
      </c>
      <c r="M10" s="154">
        <f>'Base Capex'!M10+Provisions!M10+'Real Price Change'!M10</f>
        <v>2784.2485752537582</v>
      </c>
      <c r="N10" s="155">
        <f>'Base Capex'!N10+Provisions!N10+'Real Price Change'!N10</f>
        <v>548.72962629013864</v>
      </c>
      <c r="O10" s="156">
        <f>'Base Capex'!O10+Provisions!O10+'Real Price Change'!O10</f>
        <v>3184.5332122358345</v>
      </c>
      <c r="P10" s="154">
        <f>'Base Capex'!P10+Provisions!P10+'Real Price Change'!P10</f>
        <v>2568.2437413617513</v>
      </c>
      <c r="Q10" s="155">
        <f>'Base Capex'!Q10+Provisions!Q10+'Real Price Change'!Q10</f>
        <v>805.21895109380603</v>
      </c>
      <c r="R10" s="156">
        <f>'Base Capex'!R10+Provisions!R10+'Real Price Change'!R10</f>
        <v>2725.3633793965996</v>
      </c>
      <c r="S10" s="154">
        <f>'Base Capex'!S10+Provisions!S10+'Real Price Change'!S10</f>
        <v>1644.5615381722937</v>
      </c>
      <c r="T10" s="155">
        <f>'Base Capex'!T10+Provisions!T10+'Real Price Change'!T10</f>
        <v>620.77713428553716</v>
      </c>
      <c r="U10" s="156">
        <f>'Base Capex'!U10+Provisions!U10+'Real Price Change'!U10</f>
        <v>2520.2951227215635</v>
      </c>
      <c r="V10" s="154">
        <f>'Base Capex'!V10+Provisions!V10+'Real Price Change'!V10</f>
        <v>1726.6057125648501</v>
      </c>
      <c r="W10" s="155">
        <f>'Base Capex'!W10+Provisions!W10+'Real Price Change'!W10</f>
        <v>639.761508929971</v>
      </c>
      <c r="X10" s="156">
        <f>'Base Capex'!X10+Provisions!X10+'Real Price Change'!X10</f>
        <v>2622.4321882158752</v>
      </c>
      <c r="Y10" s="154">
        <f>'Base Capex'!Y10+Provisions!Y10+'Real Price Change'!Y10</f>
        <v>1458.8489121090865</v>
      </c>
      <c r="Z10" s="155">
        <f>'Base Capex'!Z10+Provisions!Z10+'Real Price Change'!Z10</f>
        <v>531.59517806620693</v>
      </c>
      <c r="AA10" s="156">
        <f>'Base Capex'!AA10+Provisions!AA10+'Real Price Change'!AA10</f>
        <v>2225.986636122891</v>
      </c>
      <c r="AB10" s="154">
        <f>'Base Capex'!AB10+Provisions!AB10+'Real Price Change'!AB10</f>
        <v>1487.9780911883925</v>
      </c>
      <c r="AC10" s="155">
        <f>'Base Capex'!AC10+Provisions!AC10+'Real Price Change'!AC10</f>
        <v>533.22811141929571</v>
      </c>
      <c r="AD10" s="156">
        <f>'Base Capex'!AD10+Provisions!AD10+'Real Price Change'!AD10</f>
        <v>2271.5614434790396</v>
      </c>
      <c r="AE10" s="154">
        <f>'Base Capex'!AE10+Provisions!AE10+'Real Price Change'!AE10</f>
        <v>1526.7261511664976</v>
      </c>
      <c r="AF10" s="155">
        <f>'Base Capex'!AF10+Provisions!AF10+'Real Price Change'!AF10</f>
        <v>538.05098174546151</v>
      </c>
      <c r="AG10" s="156">
        <f>'Base Capex'!AG10+Provisions!AG10+'Real Price Change'!AG10</f>
        <v>2331.4257525342296</v>
      </c>
      <c r="AH10" s="154">
        <f>'Base Capex'!AH10+Provisions!AH10+'Real Price Change'!AH10</f>
        <v>1591.4289323367989</v>
      </c>
      <c r="AI10" s="155">
        <f>'Base Capex'!AI10+Provisions!AI10+'Real Price Change'!AI10</f>
        <v>551.56324249652653</v>
      </c>
      <c r="AJ10" s="156">
        <f>'Base Capex'!AJ10+Provisions!AJ10+'Real Price Change'!AJ10</f>
        <v>2431.6721117131196</v>
      </c>
    </row>
    <row r="11" spans="1:36">
      <c r="A11" s="182">
        <f>'Base Capex Actual'!A11</f>
        <v>106</v>
      </c>
      <c r="B11" s="183" t="str">
        <f>'Base Capex Actual'!B11</f>
        <v>Business Supply &gt; 200KVA</v>
      </c>
      <c r="C11" s="183" t="str">
        <f>'Base Capex Actual'!C11</f>
        <v>New Customer Connections</v>
      </c>
      <c r="D11" s="154">
        <f>'Base Capex'!D11+Provisions!D11+'Real Price Change'!D11</f>
        <v>658.05644039634808</v>
      </c>
      <c r="E11" s="155">
        <f>'Base Capex'!E11+Provisions!E11+'Real Price Change'!E11</f>
        <v>314.13184860026354</v>
      </c>
      <c r="F11" s="156">
        <f>'Base Capex'!F11+Provisions!F11+'Real Price Change'!F11</f>
        <v>853.62551521310809</v>
      </c>
      <c r="G11" s="154">
        <f>'Base Capex'!G11+Provisions!G11+'Real Price Change'!G11</f>
        <v>1126.7028117850955</v>
      </c>
      <c r="H11" s="155">
        <f>'Base Capex'!H11+Provisions!H11+'Real Price Change'!H11</f>
        <v>911.25752144770161</v>
      </c>
      <c r="I11" s="156">
        <f>'Base Capex'!I11+Provisions!I11+'Real Price Change'!I11</f>
        <v>2514.1226571861944</v>
      </c>
      <c r="J11" s="154">
        <f>'Base Capex'!J11+Provisions!J11+'Real Price Change'!J11</f>
        <v>1246.4427959169582</v>
      </c>
      <c r="K11" s="155">
        <f>'Base Capex'!K11+Provisions!K11+'Real Price Change'!K11</f>
        <v>1137.4804209989516</v>
      </c>
      <c r="L11" s="156">
        <f>'Base Capex'!L11+Provisions!L11+'Real Price Change'!L11</f>
        <v>2626.83170373859</v>
      </c>
      <c r="M11" s="154">
        <f>'Base Capex'!M11+Provisions!M11+'Real Price Change'!M11</f>
        <v>1920.9172830791001</v>
      </c>
      <c r="N11" s="155">
        <f>'Base Capex'!N11+Provisions!N11+'Real Price Change'!N11</f>
        <v>1414.0331069627305</v>
      </c>
      <c r="O11" s="156">
        <f>'Base Capex'!O11+Provisions!O11+'Real Price Change'!O11</f>
        <v>4498.8680900082445</v>
      </c>
      <c r="P11" s="154">
        <f>'Base Capex'!P11+Provisions!P11+'Real Price Change'!P11</f>
        <v>2258.4456282002811</v>
      </c>
      <c r="Q11" s="155">
        <f>'Base Capex'!Q11+Provisions!Q11+'Real Price Change'!Q11</f>
        <v>2427.9823809669397</v>
      </c>
      <c r="R11" s="156">
        <f>'Base Capex'!R11+Provisions!R11+'Real Price Change'!R11</f>
        <v>3506.5538626595239</v>
      </c>
      <c r="S11" s="154">
        <f>'Base Capex'!S11+Provisions!S11+'Real Price Change'!S11</f>
        <v>3115.0771656929237</v>
      </c>
      <c r="T11" s="155">
        <f>'Base Capex'!T11+Provisions!T11+'Real Price Change'!T11</f>
        <v>2818.4615478304586</v>
      </c>
      <c r="U11" s="156">
        <f>'Base Capex'!U11+Provisions!U11+'Real Price Change'!U11</f>
        <v>6289.9519681309575</v>
      </c>
      <c r="V11" s="154">
        <f>'Base Capex'!V11+Provisions!V11+'Real Price Change'!V11</f>
        <v>3269.6945192492399</v>
      </c>
      <c r="W11" s="155">
        <f>'Base Capex'!W11+Provisions!W11+'Real Price Change'!W11</f>
        <v>2903.954686568386</v>
      </c>
      <c r="X11" s="156">
        <f>'Base Capex'!X11+Provisions!X11+'Real Price Change'!X11</f>
        <v>6543.2802641223352</v>
      </c>
      <c r="Y11" s="154">
        <f>'Base Capex'!Y11+Provisions!Y11+'Real Price Change'!Y11</f>
        <v>2717.2305726966515</v>
      </c>
      <c r="Z11" s="155">
        <f>'Base Capex'!Z11+Provisions!Z11+'Real Price Change'!Z11</f>
        <v>2373.3125271588565</v>
      </c>
      <c r="AA11" s="156">
        <f>'Base Capex'!AA11+Provisions!AA11+'Real Price Change'!AA11</f>
        <v>5462.8085318891299</v>
      </c>
      <c r="AB11" s="154">
        <f>'Base Capex'!AB11+Provisions!AB11+'Real Price Change'!AB11</f>
        <v>2856.9679511191903</v>
      </c>
      <c r="AC11" s="155">
        <f>'Base Capex'!AC11+Provisions!AC11+'Real Price Change'!AC11</f>
        <v>2454.0284372406691</v>
      </c>
      <c r="AD11" s="156">
        <f>'Base Capex'!AD11+Provisions!AD11+'Real Price Change'!AD11</f>
        <v>5746.5947292897199</v>
      </c>
      <c r="AE11" s="154">
        <f>'Base Capex'!AE11+Provisions!AE11+'Real Price Change'!AE11</f>
        <v>2947.7088274938887</v>
      </c>
      <c r="AF11" s="155">
        <f>'Base Capex'!AF11+Provisions!AF11+'Real Price Change'!AF11</f>
        <v>2490.0300466535491</v>
      </c>
      <c r="AG11" s="156">
        <f>'Base Capex'!AG11+Provisions!AG11+'Real Price Change'!AG11</f>
        <v>5930.922874092139</v>
      </c>
      <c r="AH11" s="154">
        <f>'Base Capex'!AH11+Provisions!AH11+'Real Price Change'!AH11</f>
        <v>3068.7169793416765</v>
      </c>
      <c r="AI11" s="155">
        <f>'Base Capex'!AI11+Provisions!AI11+'Real Price Change'!AI11</f>
        <v>2549.3098568463784</v>
      </c>
      <c r="AJ11" s="156">
        <f>'Base Capex'!AJ11+Provisions!AJ11+'Real Price Change'!AJ11</f>
        <v>6178.0561454830304</v>
      </c>
    </row>
    <row r="12" spans="1:36">
      <c r="A12" s="182">
        <f>'Base Capex Actual'!A12</f>
        <v>107</v>
      </c>
      <c r="B12" s="183" t="str">
        <f>'Base Capex Actual'!B12</f>
        <v>HV Connections</v>
      </c>
      <c r="C12" s="183" t="str">
        <f>'Base Capex Actual'!C12</f>
        <v>New Customer Connections</v>
      </c>
      <c r="D12" s="154">
        <f>'Base Capex'!D12+Provisions!D12+'Real Price Change'!D12</f>
        <v>14.012150856767223</v>
      </c>
      <c r="E12" s="155">
        <f>'Base Capex'!E12+Provisions!E12+'Real Price Change'!E12</f>
        <v>-0.38220080602009404</v>
      </c>
      <c r="F12" s="156">
        <f>'Base Capex'!F12+Provisions!F12+'Real Price Change'!F12</f>
        <v>-0.62139132749489401</v>
      </c>
      <c r="G12" s="154">
        <f>'Base Capex'!G12+Provisions!G12+'Real Price Change'!G12</f>
        <v>174.87785883780271</v>
      </c>
      <c r="H12" s="155">
        <f>'Base Capex'!H12+Provisions!H12+'Real Price Change'!H12</f>
        <v>173.03203281616109</v>
      </c>
      <c r="I12" s="156">
        <f>'Base Capex'!I12+Provisions!I12+'Real Price Change'!I12</f>
        <v>312.76017515019919</v>
      </c>
      <c r="J12" s="154">
        <f>'Base Capex'!J12+Provisions!J12+'Real Price Change'!J12</f>
        <v>251.80332516079105</v>
      </c>
      <c r="K12" s="155">
        <f>'Base Capex'!K12+Provisions!K12+'Real Price Change'!K12</f>
        <v>172.4322989383148</v>
      </c>
      <c r="L12" s="156">
        <f>'Base Capex'!L12+Provisions!L12+'Real Price Change'!L12</f>
        <v>314.41686096392823</v>
      </c>
      <c r="M12" s="154">
        <f>'Base Capex'!M12+Provisions!M12+'Real Price Change'!M12</f>
        <v>289.22549999881159</v>
      </c>
      <c r="N12" s="155">
        <f>'Base Capex'!N12+Provisions!N12+'Real Price Change'!N12</f>
        <v>75.076907019898371</v>
      </c>
      <c r="O12" s="156">
        <f>'Base Capex'!O12+Provisions!O12+'Real Price Change'!O12</f>
        <v>110.83235256317498</v>
      </c>
      <c r="P12" s="154">
        <f>'Base Capex'!P12+Provisions!P12+'Real Price Change'!P12</f>
        <v>-1206.7262074024427</v>
      </c>
      <c r="Q12" s="155">
        <f>'Base Capex'!Q12+Provisions!Q12+'Real Price Change'!Q12</f>
        <v>134.92679056232754</v>
      </c>
      <c r="R12" s="156">
        <f>'Base Capex'!R12+Provisions!R12+'Real Price Change'!R12</f>
        <v>1826.9493058615922</v>
      </c>
      <c r="S12" s="154">
        <f>'Base Capex'!S12+Provisions!S12+'Real Price Change'!S12</f>
        <v>-346.83454732006447</v>
      </c>
      <c r="T12" s="155">
        <f>'Base Capex'!T12+Provisions!T12+'Real Price Change'!T12</f>
        <v>389.27902622773541</v>
      </c>
      <c r="U12" s="156">
        <f>'Base Capex'!U12+Provisions!U12+'Real Price Change'!U12</f>
        <v>1797.5555210923294</v>
      </c>
      <c r="V12" s="154">
        <f>'Base Capex'!V12+Provisions!V12+'Real Price Change'!V12</f>
        <v>-1750.4496593057934</v>
      </c>
      <c r="W12" s="155">
        <f>'Base Capex'!W12+Provisions!W12+'Real Price Change'!W12</f>
        <v>1928.5354748576628</v>
      </c>
      <c r="X12" s="156">
        <f>'Base Capex'!X12+Provisions!X12+'Real Price Change'!X12</f>
        <v>8991.236317037954</v>
      </c>
      <c r="Y12" s="154">
        <f>'Base Capex'!Y12+Provisions!Y12+'Real Price Change'!Y12</f>
        <v>-1364.0241188953883</v>
      </c>
      <c r="Z12" s="155">
        <f>'Base Capex'!Z12+Provisions!Z12+'Real Price Change'!Z12</f>
        <v>1477.9026890614255</v>
      </c>
      <c r="AA12" s="156">
        <f>'Base Capex'!AA12+Provisions!AA12+'Real Price Change'!AA12</f>
        <v>7038.7085028290658</v>
      </c>
      <c r="AB12" s="154">
        <f>'Base Capex'!AB12+Provisions!AB12+'Real Price Change'!AB12</f>
        <v>-336.66088671863054</v>
      </c>
      <c r="AC12" s="155">
        <f>'Base Capex'!AC12+Provisions!AC12+'Real Price Change'!AC12</f>
        <v>358.72548865668608</v>
      </c>
      <c r="AD12" s="156">
        <f>'Base Capex'!AD12+Provisions!AD12+'Real Price Change'!AD12</f>
        <v>1738.1182043168521</v>
      </c>
      <c r="AE12" s="154">
        <f>'Base Capex'!AE12+Provisions!AE12+'Real Price Change'!AE12</f>
        <v>-691.1406592486652</v>
      </c>
      <c r="AF12" s="155">
        <f>'Base Capex'!AF12+Provisions!AF12+'Real Price Change'!AF12</f>
        <v>724.23881876853011</v>
      </c>
      <c r="AG12" s="156">
        <f>'Base Capex'!AG12+Provisions!AG12+'Real Price Change'!AG12</f>
        <v>3569.320785349059</v>
      </c>
      <c r="AH12" s="154">
        <f>'Base Capex'!AH12+Provisions!AH12+'Real Price Change'!AH12</f>
        <v>-459.24879660006548</v>
      </c>
      <c r="AI12" s="155">
        <f>'Base Capex'!AI12+Provisions!AI12+'Real Price Change'!AI12</f>
        <v>473.2702074301327</v>
      </c>
      <c r="AJ12" s="156">
        <f>'Base Capex'!AJ12+Provisions!AJ12+'Real Price Change'!AJ12</f>
        <v>2373.1461504359945</v>
      </c>
    </row>
    <row r="13" spans="1:36">
      <c r="A13" s="182">
        <f>'Base Capex Actual'!A13</f>
        <v>108</v>
      </c>
      <c r="B13" s="183" t="str">
        <f>'Base Capex Actual'!B13</f>
        <v>Business SubDivisions</v>
      </c>
      <c r="C13" s="183" t="str">
        <f>'Base Capex Actual'!C13</f>
        <v>New Customer Connections</v>
      </c>
      <c r="D13" s="154">
        <f>'Base Capex'!D13+Provisions!D13+'Real Price Change'!D13</f>
        <v>1530.7995940020148</v>
      </c>
      <c r="E13" s="155">
        <f>'Base Capex'!E13+Provisions!E13+'Real Price Change'!E13</f>
        <v>2502.2564070456679</v>
      </c>
      <c r="F13" s="156">
        <f>'Base Capex'!F13+Provisions!F13+'Real Price Change'!F13</f>
        <v>6915.8457064110662</v>
      </c>
      <c r="G13" s="154">
        <f>'Base Capex'!G13+Provisions!G13+'Real Price Change'!G13</f>
        <v>121.93287879482669</v>
      </c>
      <c r="H13" s="155">
        <f>'Base Capex'!H13+Provisions!H13+'Real Price Change'!H13</f>
        <v>475.44020656051208</v>
      </c>
      <c r="I13" s="156">
        <f>'Base Capex'!I13+Provisions!I13+'Real Price Change'!I13</f>
        <v>1519.2597657205147</v>
      </c>
      <c r="J13" s="154">
        <f>'Base Capex'!J13+Provisions!J13+'Real Price Change'!J13</f>
        <v>1171.3326086471989</v>
      </c>
      <c r="K13" s="155">
        <f>'Base Capex'!K13+Provisions!K13+'Real Price Change'!K13</f>
        <v>264.46300818675246</v>
      </c>
      <c r="L13" s="156">
        <f>'Base Capex'!L13+Provisions!L13+'Real Price Change'!L13</f>
        <v>308.9866185798553</v>
      </c>
      <c r="M13" s="154">
        <f>'Base Capex'!M13+Provisions!M13+'Real Price Change'!M13</f>
        <v>287.30390190882247</v>
      </c>
      <c r="N13" s="155">
        <f>'Base Capex'!N13+Provisions!N13+'Real Price Change'!N13</f>
        <v>-201.27977255242354</v>
      </c>
      <c r="O13" s="156">
        <f>'Base Capex'!O13+Provisions!O13+'Real Price Change'!O13</f>
        <v>71.497028507714703</v>
      </c>
      <c r="P13" s="154">
        <f>'Base Capex'!P13+Provisions!P13+'Real Price Change'!P13</f>
        <v>-23.432107166684457</v>
      </c>
      <c r="Q13" s="155">
        <f>'Base Capex'!Q13+Provisions!Q13+'Real Price Change'!Q13</f>
        <v>-6.1248044822226806</v>
      </c>
      <c r="R13" s="156">
        <f>'Base Capex'!R13+Provisions!R13+'Real Price Change'!R13</f>
        <v>-95.552755325389725</v>
      </c>
      <c r="S13" s="154">
        <f>'Base Capex'!S13+Provisions!S13+'Real Price Change'!S13</f>
        <v>0</v>
      </c>
      <c r="T13" s="155">
        <f>'Base Capex'!T13+Provisions!T13+'Real Price Change'!T13</f>
        <v>0</v>
      </c>
      <c r="U13" s="156">
        <f>'Base Capex'!U13+Provisions!U13+'Real Price Change'!U13</f>
        <v>0</v>
      </c>
      <c r="V13" s="154">
        <f>'Base Capex'!V13+Provisions!V13+'Real Price Change'!V13</f>
        <v>0</v>
      </c>
      <c r="W13" s="155">
        <f>'Base Capex'!W13+Provisions!W13+'Real Price Change'!W13</f>
        <v>0</v>
      </c>
      <c r="X13" s="156">
        <f>'Base Capex'!X13+Provisions!X13+'Real Price Change'!X13</f>
        <v>0</v>
      </c>
      <c r="Y13" s="154">
        <f>'Base Capex'!Y13+Provisions!Y13+'Real Price Change'!Y13</f>
        <v>0</v>
      </c>
      <c r="Z13" s="155">
        <f>'Base Capex'!Z13+Provisions!Z13+'Real Price Change'!Z13</f>
        <v>0</v>
      </c>
      <c r="AA13" s="156">
        <f>'Base Capex'!AA13+Provisions!AA13+'Real Price Change'!AA13</f>
        <v>0</v>
      </c>
      <c r="AB13" s="154">
        <f>'Base Capex'!AB13+Provisions!AB13+'Real Price Change'!AB13</f>
        <v>0</v>
      </c>
      <c r="AC13" s="155">
        <f>'Base Capex'!AC13+Provisions!AC13+'Real Price Change'!AC13</f>
        <v>0</v>
      </c>
      <c r="AD13" s="156">
        <f>'Base Capex'!AD13+Provisions!AD13+'Real Price Change'!AD13</f>
        <v>0</v>
      </c>
      <c r="AE13" s="154">
        <f>'Base Capex'!AE13+Provisions!AE13+'Real Price Change'!AE13</f>
        <v>0</v>
      </c>
      <c r="AF13" s="155">
        <f>'Base Capex'!AF13+Provisions!AF13+'Real Price Change'!AF13</f>
        <v>0</v>
      </c>
      <c r="AG13" s="156">
        <f>'Base Capex'!AG13+Provisions!AG13+'Real Price Change'!AG13</f>
        <v>0</v>
      </c>
      <c r="AH13" s="154">
        <f>'Base Capex'!AH13+Provisions!AH13+'Real Price Change'!AH13</f>
        <v>0</v>
      </c>
      <c r="AI13" s="155">
        <f>'Base Capex'!AI13+Provisions!AI13+'Real Price Change'!AI13</f>
        <v>0</v>
      </c>
      <c r="AJ13" s="156">
        <f>'Base Capex'!AJ13+Provisions!AJ13+'Real Price Change'!AJ13</f>
        <v>0</v>
      </c>
    </row>
    <row r="14" spans="1:36">
      <c r="A14" s="182">
        <f>'Base Capex Actual'!A14</f>
        <v>109</v>
      </c>
      <c r="B14" s="183" t="str">
        <f>'Base Capex Actual'!B14</f>
        <v>U/G Service Pits Ex O/H Supply</v>
      </c>
      <c r="C14" s="183" t="str">
        <f>'Base Capex Actual'!C14</f>
        <v>New Customer Connections</v>
      </c>
      <c r="D14" s="154">
        <f>'Base Capex'!D14+Provisions!D14+'Real Price Change'!D14</f>
        <v>65.929252878427093</v>
      </c>
      <c r="E14" s="155">
        <f>'Base Capex'!E14+Provisions!E14+'Real Price Change'!E14</f>
        <v>99.176252061409627</v>
      </c>
      <c r="F14" s="156">
        <f>'Base Capex'!F14+Provisions!F14+'Real Price Change'!F14</f>
        <v>64.042000360420232</v>
      </c>
      <c r="G14" s="154">
        <f>'Base Capex'!G14+Provisions!G14+'Real Price Change'!G14</f>
        <v>152.7688410327284</v>
      </c>
      <c r="H14" s="155">
        <f>'Base Capex'!H14+Provisions!H14+'Real Price Change'!H14</f>
        <v>368.6072610072319</v>
      </c>
      <c r="I14" s="156">
        <f>'Base Capex'!I14+Provisions!I14+'Real Price Change'!I14</f>
        <v>202.27998780583292</v>
      </c>
      <c r="J14" s="154">
        <f>'Base Capex'!J14+Provisions!J14+'Real Price Change'!J14</f>
        <v>173.66270639789218</v>
      </c>
      <c r="K14" s="155">
        <f>'Base Capex'!K14+Provisions!K14+'Real Price Change'!K14</f>
        <v>314.12668027159111</v>
      </c>
      <c r="L14" s="156">
        <f>'Base Capex'!L14+Provisions!L14+'Real Price Change'!L14</f>
        <v>123.83354635662542</v>
      </c>
      <c r="M14" s="154">
        <f>'Base Capex'!M14+Provisions!M14+'Real Price Change'!M14</f>
        <v>258.41125653771763</v>
      </c>
      <c r="N14" s="155">
        <f>'Base Capex'!N14+Provisions!N14+'Real Price Change'!N14</f>
        <v>368.90664182830579</v>
      </c>
      <c r="O14" s="156">
        <f>'Base Capex'!O14+Provisions!O14+'Real Price Change'!O14</f>
        <v>190.69115210927578</v>
      </c>
      <c r="P14" s="154">
        <f>'Base Capex'!P14+Provisions!P14+'Real Price Change'!P14</f>
        <v>216.04254972094859</v>
      </c>
      <c r="Q14" s="155">
        <f>'Base Capex'!Q14+Provisions!Q14+'Real Price Change'!Q14</f>
        <v>427.89775697278435</v>
      </c>
      <c r="R14" s="156">
        <f>'Base Capex'!R14+Provisions!R14+'Real Price Change'!R14</f>
        <v>195.39315573913458</v>
      </c>
      <c r="S14" s="154">
        <f>'Base Capex'!S14+Provisions!S14+'Real Price Change'!S14</f>
        <v>914.3279731914007</v>
      </c>
      <c r="T14" s="155">
        <f>'Base Capex'!T14+Provisions!T14+'Real Price Change'!T14</f>
        <v>1698.1825959449536</v>
      </c>
      <c r="U14" s="156">
        <f>'Base Capex'!U14+Provisions!U14+'Real Price Change'!U14</f>
        <v>817.44551486721616</v>
      </c>
      <c r="V14" s="154">
        <f>'Base Capex'!V14+Provisions!V14+'Real Price Change'!V14</f>
        <v>959.39618560031727</v>
      </c>
      <c r="W14" s="155">
        <f>'Base Capex'!W14+Provisions!W14+'Real Price Change'!W14</f>
        <v>1749.1204499887212</v>
      </c>
      <c r="X14" s="156">
        <f>'Base Capex'!X14+Provisions!X14+'Real Price Change'!X14</f>
        <v>850.08943618180513</v>
      </c>
      <c r="Y14" s="154">
        <f>'Base Capex'!Y14+Provisions!Y14+'Real Price Change'!Y14</f>
        <v>779.16174487226556</v>
      </c>
      <c r="Z14" s="155">
        <f>'Base Capex'!Z14+Provisions!Z14+'Real Price Change'!Z14</f>
        <v>1396.9959101035465</v>
      </c>
      <c r="AA14" s="156">
        <f>'Base Capex'!AA14+Provisions!AA14+'Real Price Change'!AA14</f>
        <v>693.57814017055887</v>
      </c>
      <c r="AB14" s="154">
        <f>'Base Capex'!AB14+Provisions!AB14+'Real Price Change'!AB14</f>
        <v>810.71373720739632</v>
      </c>
      <c r="AC14" s="155">
        <f>'Base Capex'!AC14+Provisions!AC14+'Real Price Change'!AC14</f>
        <v>1429.4890349460043</v>
      </c>
      <c r="AD14" s="156">
        <f>'Base Capex'!AD14+Provisions!AD14+'Real Price Change'!AD14</f>
        <v>722.02298352716036</v>
      </c>
      <c r="AE14" s="154">
        <f>'Base Capex'!AE14+Provisions!AE14+'Real Price Change'!AE14</f>
        <v>843.54342089077466</v>
      </c>
      <c r="AF14" s="155">
        <f>'Base Capex'!AF14+Provisions!AF14+'Real Price Change'!AF14</f>
        <v>1462.7379266123794</v>
      </c>
      <c r="AG14" s="156">
        <f>'Base Capex'!AG14+Provisions!AG14+'Real Price Change'!AG14</f>
        <v>751.4903804268431</v>
      </c>
      <c r="AH14" s="154">
        <f>'Base Capex'!AH14+Provisions!AH14+'Real Price Change'!AH14</f>
        <v>877.70253576705306</v>
      </c>
      <c r="AI14" s="155">
        <f>'Base Capex'!AI14+Provisions!AI14+'Real Price Change'!AI14</f>
        <v>1496.7601636980153</v>
      </c>
      <c r="AJ14" s="156">
        <f>'Base Capex'!AJ14+Provisions!AJ14+'Real Price Change'!AJ14</f>
        <v>782.38525356854188</v>
      </c>
    </row>
    <row r="15" spans="1:36">
      <c r="A15" s="182">
        <f>'Base Capex Actual'!A15</f>
        <v>110</v>
      </c>
      <c r="B15" s="183" t="str">
        <f>'Base Capex Actual'!B15</f>
        <v>Low Density SubDivisions</v>
      </c>
      <c r="C15" s="183" t="str">
        <f>'Base Capex Actual'!C15</f>
        <v>New Customer Connections</v>
      </c>
      <c r="D15" s="154">
        <f>'Base Capex'!D15+Provisions!D15+'Real Price Change'!D15</f>
        <v>0</v>
      </c>
      <c r="E15" s="155">
        <f>'Base Capex'!E15+Provisions!E15+'Real Price Change'!E15</f>
        <v>0</v>
      </c>
      <c r="F15" s="156">
        <f>'Base Capex'!F15+Provisions!F15+'Real Price Change'!F15</f>
        <v>0</v>
      </c>
      <c r="G15" s="154">
        <f>'Base Capex'!G15+Provisions!G15+'Real Price Change'!G15</f>
        <v>0</v>
      </c>
      <c r="H15" s="155">
        <f>'Base Capex'!H15+Provisions!H15+'Real Price Change'!H15</f>
        <v>0</v>
      </c>
      <c r="I15" s="156">
        <f>'Base Capex'!I15+Provisions!I15+'Real Price Change'!I15</f>
        <v>0</v>
      </c>
      <c r="J15" s="154">
        <f>'Base Capex'!J15+Provisions!J15+'Real Price Change'!J15</f>
        <v>0</v>
      </c>
      <c r="K15" s="155">
        <f>'Base Capex'!K15+Provisions!K15+'Real Price Change'!K15</f>
        <v>0</v>
      </c>
      <c r="L15" s="156">
        <f>'Base Capex'!L15+Provisions!L15+'Real Price Change'!L15</f>
        <v>0</v>
      </c>
      <c r="M15" s="154">
        <f>'Base Capex'!M15+Provisions!M15+'Real Price Change'!M15</f>
        <v>0</v>
      </c>
      <c r="N15" s="155">
        <f>'Base Capex'!N15+Provisions!N15+'Real Price Change'!N15</f>
        <v>0</v>
      </c>
      <c r="O15" s="156">
        <f>'Base Capex'!O15+Provisions!O15+'Real Price Change'!O15</f>
        <v>0</v>
      </c>
      <c r="P15" s="154">
        <f>'Base Capex'!P15+Provisions!P15+'Real Price Change'!P15</f>
        <v>0</v>
      </c>
      <c r="Q15" s="155">
        <f>'Base Capex'!Q15+Provisions!Q15+'Real Price Change'!Q15</f>
        <v>0</v>
      </c>
      <c r="R15" s="156">
        <f>'Base Capex'!R15+Provisions!R15+'Real Price Change'!R15</f>
        <v>0</v>
      </c>
      <c r="S15" s="154">
        <f>'Base Capex'!S15+Provisions!S15+'Real Price Change'!S15</f>
        <v>0</v>
      </c>
      <c r="T15" s="155">
        <f>'Base Capex'!T15+Provisions!T15+'Real Price Change'!T15</f>
        <v>0</v>
      </c>
      <c r="U15" s="156">
        <f>'Base Capex'!U15+Provisions!U15+'Real Price Change'!U15</f>
        <v>0</v>
      </c>
      <c r="V15" s="154">
        <f>'Base Capex'!V15+Provisions!V15+'Real Price Change'!V15</f>
        <v>0</v>
      </c>
      <c r="W15" s="155">
        <f>'Base Capex'!W15+Provisions!W15+'Real Price Change'!W15</f>
        <v>0</v>
      </c>
      <c r="X15" s="156">
        <f>'Base Capex'!X15+Provisions!X15+'Real Price Change'!X15</f>
        <v>0</v>
      </c>
      <c r="Y15" s="154">
        <f>'Base Capex'!Y15+Provisions!Y15+'Real Price Change'!Y15</f>
        <v>0</v>
      </c>
      <c r="Z15" s="155">
        <f>'Base Capex'!Z15+Provisions!Z15+'Real Price Change'!Z15</f>
        <v>0</v>
      </c>
      <c r="AA15" s="156">
        <f>'Base Capex'!AA15+Provisions!AA15+'Real Price Change'!AA15</f>
        <v>0</v>
      </c>
      <c r="AB15" s="154">
        <f>'Base Capex'!AB15+Provisions!AB15+'Real Price Change'!AB15</f>
        <v>0</v>
      </c>
      <c r="AC15" s="155">
        <f>'Base Capex'!AC15+Provisions!AC15+'Real Price Change'!AC15</f>
        <v>0</v>
      </c>
      <c r="AD15" s="156">
        <f>'Base Capex'!AD15+Provisions!AD15+'Real Price Change'!AD15</f>
        <v>0</v>
      </c>
      <c r="AE15" s="154">
        <f>'Base Capex'!AE15+Provisions!AE15+'Real Price Change'!AE15</f>
        <v>0</v>
      </c>
      <c r="AF15" s="155">
        <f>'Base Capex'!AF15+Provisions!AF15+'Real Price Change'!AF15</f>
        <v>0</v>
      </c>
      <c r="AG15" s="156">
        <f>'Base Capex'!AG15+Provisions!AG15+'Real Price Change'!AG15</f>
        <v>0</v>
      </c>
      <c r="AH15" s="154">
        <f>'Base Capex'!AH15+Provisions!AH15+'Real Price Change'!AH15</f>
        <v>0</v>
      </c>
      <c r="AI15" s="155">
        <f>'Base Capex'!AI15+Provisions!AI15+'Real Price Change'!AI15</f>
        <v>0</v>
      </c>
      <c r="AJ15" s="156">
        <f>'Base Capex'!AJ15+Provisions!AJ15+'Real Price Change'!AJ15</f>
        <v>0</v>
      </c>
    </row>
    <row r="16" spans="1:36">
      <c r="A16" s="182">
        <f>'Base Capex Actual'!A16</f>
        <v>111</v>
      </c>
      <c r="B16" s="183" t="str">
        <f>'Base Capex Actual'!B16</f>
        <v>High Density Residential/Business</v>
      </c>
      <c r="C16" s="183" t="str">
        <f>'Base Capex Actual'!C16</f>
        <v>New Customer Connections</v>
      </c>
      <c r="D16" s="154">
        <f>'Base Capex'!D16+Provisions!D16+'Real Price Change'!D16</f>
        <v>2518.4118366596308</v>
      </c>
      <c r="E16" s="155">
        <f>'Base Capex'!E16+Provisions!E16+'Real Price Change'!E16</f>
        <v>4324.5465653658921</v>
      </c>
      <c r="F16" s="156">
        <f>'Base Capex'!F16+Provisions!F16+'Real Price Change'!F16</f>
        <v>6073.3667239573078</v>
      </c>
      <c r="G16" s="154">
        <f>'Base Capex'!G16+Provisions!G16+'Real Price Change'!G16</f>
        <v>3304.0739861026464</v>
      </c>
      <c r="H16" s="155">
        <f>'Base Capex'!H16+Provisions!H16+'Real Price Change'!H16</f>
        <v>8314.0377959874677</v>
      </c>
      <c r="I16" s="156">
        <f>'Base Capex'!I16+Provisions!I16+'Real Price Change'!I16</f>
        <v>9745.7957270948536</v>
      </c>
      <c r="J16" s="154">
        <f>'Base Capex'!J16+Provisions!J16+'Real Price Change'!J16</f>
        <v>3374.988376799377</v>
      </c>
      <c r="K16" s="155">
        <f>'Base Capex'!K16+Provisions!K16+'Real Price Change'!K16</f>
        <v>7931.6818662894448</v>
      </c>
      <c r="L16" s="156">
        <f>'Base Capex'!L16+Provisions!L16+'Real Price Change'!L16</f>
        <v>15078.433719169987</v>
      </c>
      <c r="M16" s="154">
        <f>'Base Capex'!M16+Provisions!M16+'Real Price Change'!M16</f>
        <v>4185.7909468079806</v>
      </c>
      <c r="N16" s="155">
        <f>'Base Capex'!N16+Provisions!N16+'Real Price Change'!N16</f>
        <v>6412.1844090940349</v>
      </c>
      <c r="O16" s="156">
        <f>'Base Capex'!O16+Provisions!O16+'Real Price Change'!O16</f>
        <v>10074.300839517697</v>
      </c>
      <c r="P16" s="154">
        <f>'Base Capex'!P16+Provisions!P16+'Real Price Change'!P16</f>
        <v>3603.7919666061966</v>
      </c>
      <c r="Q16" s="155">
        <f>'Base Capex'!Q16+Provisions!Q16+'Real Price Change'!Q16</f>
        <v>7680.3560195994123</v>
      </c>
      <c r="R16" s="156">
        <f>'Base Capex'!R16+Provisions!R16+'Real Price Change'!R16</f>
        <v>10533.853659664466</v>
      </c>
      <c r="S16" s="154">
        <f>'Base Capex'!S16+Provisions!S16+'Real Price Change'!S16</f>
        <v>2335.5743324590881</v>
      </c>
      <c r="T16" s="155">
        <f>'Base Capex'!T16+Provisions!T16+'Real Price Change'!T16</f>
        <v>4938.7923802094647</v>
      </c>
      <c r="U16" s="156">
        <f>'Base Capex'!U16+Provisions!U16+'Real Price Change'!U16</f>
        <v>7395.9782456775574</v>
      </c>
      <c r="V16" s="154">
        <f>'Base Capex'!V16+Provisions!V16+'Real Price Change'!V16</f>
        <v>2451.544865544352</v>
      </c>
      <c r="W16" s="155">
        <f>'Base Capex'!W16+Provisions!W16+'Real Price Change'!W16</f>
        <v>5088.6932547106853</v>
      </c>
      <c r="X16" s="156">
        <f>'Base Capex'!X16+Provisions!X16+'Real Price Change'!X16</f>
        <v>7693.9896972814859</v>
      </c>
      <c r="Y16" s="154">
        <f>'Base Capex'!Y16+Provisions!Y16+'Real Price Change'!Y16</f>
        <v>2039.8510433973306</v>
      </c>
      <c r="Z16" s="155">
        <f>'Base Capex'!Z16+Provisions!Z16+'Real Price Change'!Z16</f>
        <v>4163.9994649535329</v>
      </c>
      <c r="AA16" s="156">
        <f>'Base Capex'!AA16+Provisions!AA16+'Real Price Change'!AA16</f>
        <v>6431.4863638903553</v>
      </c>
      <c r="AB16" s="154">
        <f>'Base Capex'!AB16+Provisions!AB16+'Real Price Change'!AB16</f>
        <v>2160.3865987786794</v>
      </c>
      <c r="AC16" s="155">
        <f>'Base Capex'!AC16+Provisions!AC16+'Real Price Change'!AC16</f>
        <v>4337.0004567876176</v>
      </c>
      <c r="AD16" s="156">
        <f>'Base Capex'!AD16+Provisions!AD16+'Real Price Change'!AD16</f>
        <v>6814.909419540958</v>
      </c>
      <c r="AE16" s="154">
        <f>'Base Capex'!AE16+Provisions!AE16+'Real Price Change'!AE16</f>
        <v>2227.7990873990843</v>
      </c>
      <c r="AF16" s="155">
        <f>'Base Capex'!AF16+Provisions!AF16+'Real Price Change'!AF16</f>
        <v>4398.2488538046073</v>
      </c>
      <c r="AG16" s="156">
        <f>'Base Capex'!AG16+Provisions!AG16+'Real Price Change'!AG16</f>
        <v>7029.705443480937</v>
      </c>
      <c r="AH16" s="154">
        <f>'Base Capex'!AH16+Provisions!AH16+'Real Price Change'!AH16</f>
        <v>2318.9638271871149</v>
      </c>
      <c r="AI16" s="155">
        <f>'Base Capex'!AI16+Provisions!AI16+'Real Price Change'!AI16</f>
        <v>4502.3943831533161</v>
      </c>
      <c r="AJ16" s="156">
        <f>'Base Capex'!AJ16+Provisions!AJ16+'Real Price Change'!AJ16</f>
        <v>7321.7079274279413</v>
      </c>
    </row>
    <row r="17" spans="1:36">
      <c r="A17" s="182">
        <f>'Base Capex Actual'!A17</f>
        <v>114</v>
      </c>
      <c r="B17" s="183" t="str">
        <f>'Base Capex Actual'!B17</f>
        <v>New Connections - Other Materials</v>
      </c>
      <c r="C17" s="183" t="str">
        <f>'Base Capex Actual'!C17</f>
        <v>New Customer Connections</v>
      </c>
      <c r="D17" s="154">
        <f>'Base Capex'!D17+Provisions!D17+'Real Price Change'!D17</f>
        <v>53.549620192613375</v>
      </c>
      <c r="E17" s="155">
        <f>'Base Capex'!E17+Provisions!E17+'Real Price Change'!E17</f>
        <v>388.29569221803672</v>
      </c>
      <c r="F17" s="156">
        <f>'Base Capex'!F17+Provisions!F17+'Real Price Change'!F17</f>
        <v>74.2760177632357</v>
      </c>
      <c r="G17" s="154">
        <f>'Base Capex'!G17+Provisions!G17+'Real Price Change'!G17</f>
        <v>-8.4696283133223207E-2</v>
      </c>
      <c r="H17" s="155">
        <f>'Base Capex'!H17+Provisions!H17+'Real Price Change'!H17</f>
        <v>197.3132863753963</v>
      </c>
      <c r="I17" s="156">
        <f>'Base Capex'!I17+Provisions!I17+'Real Price Change'!I17</f>
        <v>25.31983869331567</v>
      </c>
      <c r="J17" s="154">
        <f>'Base Capex'!J17+Provisions!J17+'Real Price Change'!J17</f>
        <v>0.23956797376974162</v>
      </c>
      <c r="K17" s="155">
        <f>'Base Capex'!K17+Provisions!K17+'Real Price Change'!K17</f>
        <v>225.3161490962907</v>
      </c>
      <c r="L17" s="156">
        <f>'Base Capex'!L17+Provisions!L17+'Real Price Change'!L17</f>
        <v>14.561786294082037</v>
      </c>
      <c r="M17" s="154">
        <f>'Base Capex'!M17+Provisions!M17+'Real Price Change'!M17</f>
        <v>-4.9357113701334894E-2</v>
      </c>
      <c r="N17" s="155">
        <f>'Base Capex'!N17+Provisions!N17+'Real Price Change'!N17</f>
        <v>198.23020047329138</v>
      </c>
      <c r="O17" s="156">
        <f>'Base Capex'!O17+Provisions!O17+'Real Price Change'!O17</f>
        <v>18.399113174643535</v>
      </c>
      <c r="P17" s="154">
        <f>'Base Capex'!P17+Provisions!P17+'Real Price Change'!P17</f>
        <v>1.083840268845407</v>
      </c>
      <c r="Q17" s="155">
        <f>'Base Capex'!Q17+Provisions!Q17+'Real Price Change'!Q17</f>
        <v>218.91164688873528</v>
      </c>
      <c r="R17" s="156">
        <f>'Base Capex'!R17+Provisions!R17+'Real Price Change'!R17</f>
        <v>27.238992393409436</v>
      </c>
      <c r="S17" s="154">
        <f>'Base Capex'!S17+Provisions!S17+'Real Price Change'!S17</f>
        <v>0</v>
      </c>
      <c r="T17" s="155">
        <f>'Base Capex'!T17+Provisions!T17+'Real Price Change'!T17</f>
        <v>289.30524989845327</v>
      </c>
      <c r="U17" s="156">
        <f>'Base Capex'!U17+Provisions!U17+'Real Price Change'!U17</f>
        <v>29.461958899221099</v>
      </c>
      <c r="V17" s="154">
        <f>'Base Capex'!V17+Provisions!V17+'Real Price Change'!V17</f>
        <v>0</v>
      </c>
      <c r="W17" s="155">
        <f>'Base Capex'!W17+Provisions!W17+'Real Price Change'!W17</f>
        <v>295.98159364860197</v>
      </c>
      <c r="X17" s="156">
        <f>'Base Capex'!X17+Provisions!X17+'Real Price Change'!X17</f>
        <v>30.432699742309826</v>
      </c>
      <c r="Y17" s="154">
        <f>'Base Capex'!Y17+Provisions!Y17+'Real Price Change'!Y17</f>
        <v>0</v>
      </c>
      <c r="Z17" s="155">
        <f>'Base Capex'!Z17+Provisions!Z17+'Real Price Change'!Z17</f>
        <v>301.20459318956614</v>
      </c>
      <c r="AA17" s="156">
        <f>'Base Capex'!AA17+Provisions!AA17+'Real Price Change'!AA17</f>
        <v>31.636812998512116</v>
      </c>
      <c r="AB17" s="154">
        <f>'Base Capex'!AB17+Provisions!AB17+'Real Price Change'!AB17</f>
        <v>0</v>
      </c>
      <c r="AC17" s="155">
        <f>'Base Capex'!AC17+Provisions!AC17+'Real Price Change'!AC17</f>
        <v>297.46095775293259</v>
      </c>
      <c r="AD17" s="156">
        <f>'Base Capex'!AD17+Provisions!AD17+'Real Price Change'!AD17</f>
        <v>31.78564589137784</v>
      </c>
      <c r="AE17" s="154">
        <f>'Base Capex'!AE17+Provisions!AE17+'Real Price Change'!AE17</f>
        <v>0</v>
      </c>
      <c r="AF17" s="155">
        <f>'Base Capex'!AF17+Provisions!AF17+'Real Price Change'!AF17</f>
        <v>300.4722655979283</v>
      </c>
      <c r="AG17" s="156">
        <f>'Base Capex'!AG17+Provisions!AG17+'Real Price Change'!AG17</f>
        <v>32.658194422513887</v>
      </c>
      <c r="AH17" s="154">
        <f>'Base Capex'!AH17+Provisions!AH17+'Real Price Change'!AH17</f>
        <v>0</v>
      </c>
      <c r="AI17" s="155">
        <f>'Base Capex'!AI17+Provisions!AI17+'Real Price Change'!AI17</f>
        <v>307.36954737504726</v>
      </c>
      <c r="AJ17" s="156">
        <f>'Base Capex'!AJ17+Provisions!AJ17+'Real Price Change'!AJ17</f>
        <v>33.990703479566839</v>
      </c>
    </row>
    <row r="18" spans="1:36">
      <c r="A18" s="182">
        <f>'Base Capex Actual'!A18</f>
        <v>115</v>
      </c>
      <c r="B18" s="183" t="str">
        <f>'Base Capex Actual'!B18</f>
        <v>New Connections - Other Labour</v>
      </c>
      <c r="C18" s="183" t="str">
        <f>'Base Capex Actual'!C18</f>
        <v>New Customer Connections</v>
      </c>
      <c r="D18" s="154">
        <f>'Base Capex'!D18+Provisions!D18+'Real Price Change'!D18</f>
        <v>1323.7027140528887</v>
      </c>
      <c r="E18" s="155">
        <f>'Base Capex'!E18+Provisions!E18+'Real Price Change'!E18</f>
        <v>130.47035517923575</v>
      </c>
      <c r="F18" s="156">
        <f>'Base Capex'!F18+Provisions!F18+'Real Price Change'!F18</f>
        <v>260.02695036742404</v>
      </c>
      <c r="G18" s="154">
        <f>'Base Capex'!G18+Provisions!G18+'Real Price Change'!G18</f>
        <v>1314.0518741047988</v>
      </c>
      <c r="H18" s="155">
        <f>'Base Capex'!H18+Provisions!H18+'Real Price Change'!H18</f>
        <v>27.982447168305395</v>
      </c>
      <c r="I18" s="156">
        <f>'Base Capex'!I18+Provisions!I18+'Real Price Change'!I18</f>
        <v>0.10366448769525505</v>
      </c>
      <c r="J18" s="154">
        <f>'Base Capex'!J18+Provisions!J18+'Real Price Change'!J18</f>
        <v>1281.0603144434046</v>
      </c>
      <c r="K18" s="155">
        <f>'Base Capex'!K18+Provisions!K18+'Real Price Change'!K18</f>
        <v>-1.8535192557685338</v>
      </c>
      <c r="L18" s="156">
        <f>'Base Capex'!L18+Provisions!L18+'Real Price Change'!L18</f>
        <v>8.2810307986721732</v>
      </c>
      <c r="M18" s="154">
        <f>'Base Capex'!M18+Provisions!M18+'Real Price Change'!M18</f>
        <v>1458.4149269224367</v>
      </c>
      <c r="N18" s="155">
        <f>'Base Capex'!N18+Provisions!N18+'Real Price Change'!N18</f>
        <v>0</v>
      </c>
      <c r="O18" s="156">
        <f>'Base Capex'!O18+Provisions!O18+'Real Price Change'!O18</f>
        <v>0</v>
      </c>
      <c r="P18" s="154">
        <f>'Base Capex'!P18+Provisions!P18+'Real Price Change'!P18</f>
        <v>1744.6108017745394</v>
      </c>
      <c r="Q18" s="155">
        <f>'Base Capex'!Q18+Provisions!Q18+'Real Price Change'!Q18</f>
        <v>0</v>
      </c>
      <c r="R18" s="156">
        <f>'Base Capex'!R18+Provisions!R18+'Real Price Change'!R18</f>
        <v>-3.0253488417791026</v>
      </c>
      <c r="S18" s="154">
        <f>'Base Capex'!S18+Provisions!S18+'Real Price Change'!S18</f>
        <v>1351.6044249480399</v>
      </c>
      <c r="T18" s="155">
        <f>'Base Capex'!T18+Provisions!T18+'Real Price Change'!T18</f>
        <v>6.0994498487365005</v>
      </c>
      <c r="U18" s="156">
        <f>'Base Capex'!U18+Provisions!U18+'Real Price Change'!U18</f>
        <v>1.2510679722563858</v>
      </c>
      <c r="V18" s="154">
        <f>'Base Capex'!V18+Provisions!V18+'Real Price Change'!V18</f>
        <v>1408.7004173084829</v>
      </c>
      <c r="W18" s="155">
        <f>'Base Capex'!W18+Provisions!W18+'Real Price Change'!W18</f>
        <v>6.2402078332226125</v>
      </c>
      <c r="X18" s="156">
        <f>'Base Capex'!X18+Provisions!X18+'Real Price Change'!X18</f>
        <v>1.2922893581901489</v>
      </c>
      <c r="Y18" s="154">
        <f>'Base Capex'!Y18+Provisions!Y18+'Real Price Change'!Y18</f>
        <v>1457.7053447056476</v>
      </c>
      <c r="Z18" s="155">
        <f>'Base Capex'!Z18+Provisions!Z18+'Real Price Change'!Z18</f>
        <v>6.3503248247783022</v>
      </c>
      <c r="AA18" s="156">
        <f>'Base Capex'!AA18+Provisions!AA18+'Real Price Change'!AA18</f>
        <v>1.3434206334375616</v>
      </c>
      <c r="AB18" s="154">
        <f>'Base Capex'!AB18+Provisions!AB18+'Real Price Change'!AB18</f>
        <v>1463.8357337825169</v>
      </c>
      <c r="AC18" s="155">
        <f>'Base Capex'!AC18+Provisions!AC18+'Real Price Change'!AC18</f>
        <v>6.2713974060546045</v>
      </c>
      <c r="AD18" s="156">
        <f>'Base Capex'!AD18+Provisions!AD18+'Real Price Change'!AD18</f>
        <v>1.3497406499075968</v>
      </c>
      <c r="AE18" s="154">
        <f>'Base Capex'!AE18+Provisions!AE18+'Real Price Change'!AE18</f>
        <v>1503.560753349951</v>
      </c>
      <c r="AF18" s="155">
        <f>'Base Capex'!AF18+Provisions!AF18+'Real Price Change'!AF18</f>
        <v>6.3348850931467178</v>
      </c>
      <c r="AG18" s="156">
        <f>'Base Capex'!AG18+Provisions!AG18+'Real Price Change'!AG18</f>
        <v>1.3867924130058245</v>
      </c>
      <c r="AH18" s="154">
        <f>'Base Capex'!AH18+Provisions!AH18+'Real Price Change'!AH18</f>
        <v>1563.9816159270993</v>
      </c>
      <c r="AI18" s="155">
        <f>'Base Capex'!AI18+Provisions!AI18+'Real Price Change'!AI18</f>
        <v>6.4803011348774069</v>
      </c>
      <c r="AJ18" s="156">
        <f>'Base Capex'!AJ18+Provisions!AJ18+'Real Price Change'!AJ18</f>
        <v>1.4433758672738493</v>
      </c>
    </row>
    <row r="19" spans="1:36">
      <c r="A19" s="182">
        <f>'Base Capex Actual'!A19</f>
        <v>116</v>
      </c>
      <c r="B19" s="183" t="str">
        <f>'Base Capex Actual'!B19</f>
        <v>Recoverable Works</v>
      </c>
      <c r="C19" s="183" t="str">
        <f>'Base Capex Actual'!C19</f>
        <v>New Customer Connections</v>
      </c>
      <c r="D19" s="154">
        <f>'Base Capex'!D19+Provisions!D19+'Real Price Change'!D19</f>
        <v>1612.7178654789507</v>
      </c>
      <c r="E19" s="155">
        <f>'Base Capex'!E19+Provisions!E19+'Real Price Change'!E19</f>
        <v>785.48992335548724</v>
      </c>
      <c r="F19" s="156">
        <f>'Base Capex'!F19+Provisions!F19+'Real Price Change'!F19</f>
        <v>5010.4888770804137</v>
      </c>
      <c r="G19" s="154">
        <f>'Base Capex'!G19+Provisions!G19+'Real Price Change'!G19</f>
        <v>2834.123641537708</v>
      </c>
      <c r="H19" s="155">
        <f>'Base Capex'!H19+Provisions!H19+'Real Price Change'!H19</f>
        <v>665.00486859159821</v>
      </c>
      <c r="I19" s="156">
        <f>'Base Capex'!I19+Provisions!I19+'Real Price Change'!I19</f>
        <v>6891.4718120134685</v>
      </c>
      <c r="J19" s="154">
        <f>'Base Capex'!J19+Provisions!J19+'Real Price Change'!J19</f>
        <v>2083.7224143148819</v>
      </c>
      <c r="K19" s="155">
        <f>'Base Capex'!K19+Provisions!K19+'Real Price Change'!K19</f>
        <v>2435.8090322286871</v>
      </c>
      <c r="L19" s="156">
        <f>'Base Capex'!L19+Provisions!L19+'Real Price Change'!L19</f>
        <v>8848.8549750412421</v>
      </c>
      <c r="M19" s="154">
        <f>'Base Capex'!M19+Provisions!M19+'Real Price Change'!M19</f>
        <v>5008.6990220653979</v>
      </c>
      <c r="N19" s="155">
        <f>'Base Capex'!N19+Provisions!N19+'Real Price Change'!N19</f>
        <v>1538.1096946346606</v>
      </c>
      <c r="O19" s="156">
        <f>'Base Capex'!O19+Provisions!O19+'Real Price Change'!O19</f>
        <v>7964.5315552573902</v>
      </c>
      <c r="P19" s="154">
        <f>'Base Capex'!P19+Provisions!P19+'Real Price Change'!P19</f>
        <v>5159.9156246414432</v>
      </c>
      <c r="Q19" s="155">
        <f>'Base Capex'!Q19+Provisions!Q19+'Real Price Change'!Q19</f>
        <v>1140.2763228082456</v>
      </c>
      <c r="R19" s="156">
        <f>'Base Capex'!R19+Provisions!R19+'Real Price Change'!R19</f>
        <v>4274.4473778365464</v>
      </c>
      <c r="S19" s="154">
        <f>'Base Capex'!S19+Provisions!S19+'Real Price Change'!S19</f>
        <v>4654.5599335717188</v>
      </c>
      <c r="T19" s="155">
        <f>'Base Capex'!T19+Provisions!T19+'Real Price Change'!T19</f>
        <v>1788.6061368729136</v>
      </c>
      <c r="U19" s="156">
        <f>'Base Capex'!U19+Provisions!U19+'Real Price Change'!U19</f>
        <v>8659.3228516553681</v>
      </c>
      <c r="V19" s="154">
        <f>'Base Capex'!V19+Provisions!V19+'Real Price Change'!V19</f>
        <v>3415.2256172991574</v>
      </c>
      <c r="W19" s="155">
        <f>'Base Capex'!W19+Provisions!W19+'Real Price Change'!W19</f>
        <v>1288.2342466985833</v>
      </c>
      <c r="X19" s="156">
        <f>'Base Capex'!X19+Provisions!X19+'Real Price Change'!X19</f>
        <v>6297.0121051568631</v>
      </c>
      <c r="Y19" s="154">
        <f>'Base Capex'!Y19+Provisions!Y19+'Real Price Change'!Y19</f>
        <v>6170.5006094978853</v>
      </c>
      <c r="Z19" s="155">
        <f>'Base Capex'!Z19+Provisions!Z19+'Real Price Change'!Z19</f>
        <v>2288.9780270472443</v>
      </c>
      <c r="AA19" s="156">
        <f>'Base Capex'!AA19+Provisions!AA19+'Real Price Change'!AA19</f>
        <v>11429.748432675544</v>
      </c>
      <c r="AB19" s="154">
        <f>'Base Capex'!AB19+Provisions!AB19+'Real Price Change'!AB19</f>
        <v>4902.8398702508057</v>
      </c>
      <c r="AC19" s="155">
        <f>'Base Capex'!AC19+Provisions!AC19+'Real Price Change'!AC19</f>
        <v>1788.6061368729136</v>
      </c>
      <c r="AD19" s="156">
        <f>'Base Capex'!AD19+Provisions!AD19+'Real Price Change'!AD19</f>
        <v>9086.1456932499204</v>
      </c>
      <c r="AE19" s="154">
        <f>'Base Capex'!AE19+Provisions!AE19+'Real Price Change'!AE19</f>
        <v>3590.7242090480172</v>
      </c>
      <c r="AF19" s="155">
        <f>'Base Capex'!AF19+Provisions!AF19+'Real Price Change'!AF19</f>
        <v>1288.2342466985833</v>
      </c>
      <c r="AG19" s="156">
        <f>'Base Capex'!AG19+Provisions!AG19+'Real Price Change'!AG19</f>
        <v>6656.5090957119473</v>
      </c>
      <c r="AH19" s="154">
        <f>'Base Capex'!AH19+Provisions!AH19+'Real Price Change'!AH19</f>
        <v>3651.2054126951061</v>
      </c>
      <c r="AI19" s="155">
        <f>'Base Capex'!AI19+Provisions!AI19+'Real Price Change'!AI19</f>
        <v>1288.2342466985833</v>
      </c>
      <c r="AJ19" s="156">
        <f>'Base Capex'!AJ19+Provisions!AJ19+'Real Price Change'!AJ19</f>
        <v>6772.6411744772922</v>
      </c>
    </row>
    <row r="20" spans="1:36">
      <c r="A20" s="182">
        <f>'Base Capex Actual'!A20</f>
        <v>118</v>
      </c>
      <c r="B20" s="183" t="str">
        <f>'Base Capex Actual'!B20</f>
        <v>CO Generation Projects</v>
      </c>
      <c r="C20" s="183" t="str">
        <f>'Base Capex Actual'!C20</f>
        <v>New Customer Connections</v>
      </c>
      <c r="D20" s="154">
        <f>'Base Capex'!D20+Provisions!D20+'Real Price Change'!D20</f>
        <v>196.76598389318522</v>
      </c>
      <c r="E20" s="155">
        <f>'Base Capex'!E20+Provisions!E20+'Real Price Change'!E20</f>
        <v>93.404791847038084</v>
      </c>
      <c r="F20" s="156">
        <f>'Base Capex'!F20+Provisions!F20+'Real Price Change'!F20</f>
        <v>70.728444249181337</v>
      </c>
      <c r="G20" s="154">
        <f>'Base Capex'!G20+Provisions!G20+'Real Price Change'!G20</f>
        <v>572.79640394254056</v>
      </c>
      <c r="H20" s="155">
        <f>'Base Capex'!H20+Provisions!H20+'Real Price Change'!H20</f>
        <v>220.14963243236568</v>
      </c>
      <c r="I20" s="156">
        <f>'Base Capex'!I20+Provisions!I20+'Real Price Change'!I20</f>
        <v>240.60199260122781</v>
      </c>
      <c r="J20" s="154">
        <f>'Base Capex'!J20+Provisions!J20+'Real Price Change'!J20</f>
        <v>190.69053036313662</v>
      </c>
      <c r="K20" s="155">
        <f>'Base Capex'!K20+Provisions!K20+'Real Price Change'!K20</f>
        <v>37.602515713766032</v>
      </c>
      <c r="L20" s="156">
        <f>'Base Capex'!L20+Provisions!L20+'Real Price Change'!L20</f>
        <v>27.43507300873496</v>
      </c>
      <c r="M20" s="154">
        <f>'Base Capex'!M20+Provisions!M20+'Real Price Change'!M20</f>
        <v>152.97303046042131</v>
      </c>
      <c r="N20" s="155">
        <f>'Base Capex'!N20+Provisions!N20+'Real Price Change'!N20</f>
        <v>13.121111085293739</v>
      </c>
      <c r="O20" s="156">
        <f>'Base Capex'!O20+Provisions!O20+'Real Price Change'!O20</f>
        <v>-19.800349768494197</v>
      </c>
      <c r="P20" s="154">
        <f>'Base Capex'!P20+Provisions!P20+'Real Price Change'!P20</f>
        <v>104.7725047540968</v>
      </c>
      <c r="Q20" s="155">
        <f>'Base Capex'!Q20+Provisions!Q20+'Real Price Change'!Q20</f>
        <v>60.193628503519868</v>
      </c>
      <c r="R20" s="156">
        <f>'Base Capex'!R20+Provisions!R20+'Real Price Change'!R20</f>
        <v>-41.894169659019141</v>
      </c>
      <c r="S20" s="154">
        <f>'Base Capex'!S20+Provisions!S20+'Real Price Change'!S20</f>
        <v>229.5945234412751</v>
      </c>
      <c r="T20" s="155">
        <f>'Base Capex'!T20+Provisions!T20+'Real Price Change'!T20</f>
        <v>74.459286052944549</v>
      </c>
      <c r="U20" s="156">
        <f>'Base Capex'!U20+Provisions!U20+'Real Price Change'!U20</f>
        <v>46.407898948180382</v>
      </c>
      <c r="V20" s="154">
        <f>'Base Capex'!V20+Provisions!V20+'Real Price Change'!V20</f>
        <v>233.89566533973542</v>
      </c>
      <c r="W20" s="155">
        <f>'Base Capex'!W20+Provisions!W20+'Real Price Change'!W20</f>
        <v>74.459286052944549</v>
      </c>
      <c r="X20" s="156">
        <f>'Base Capex'!X20+Provisions!X20+'Real Price Change'!X20</f>
        <v>46.855694464347032</v>
      </c>
      <c r="Y20" s="154">
        <f>'Base Capex'!Y20+Provisions!Y20+'Real Price Change'!Y20</f>
        <v>237.83534172366316</v>
      </c>
      <c r="Z20" s="155">
        <f>'Base Capex'!Z20+Provisions!Z20+'Real Price Change'!Z20</f>
        <v>74.459286052944549</v>
      </c>
      <c r="AA20" s="156">
        <f>'Base Capex'!AA20+Provisions!AA20+'Real Price Change'!AA20</f>
        <v>47.864964296376336</v>
      </c>
      <c r="AB20" s="154">
        <f>'Base Capex'!AB20+Provisions!AB20+'Real Price Change'!AB20</f>
        <v>241.84137696887007</v>
      </c>
      <c r="AC20" s="155">
        <f>'Base Capex'!AC20+Provisions!AC20+'Real Price Change'!AC20</f>
        <v>74.459286052944549</v>
      </c>
      <c r="AD20" s="156">
        <f>'Base Capex'!AD20+Provisions!AD20+'Real Price Change'!AD20</f>
        <v>48.69537010970528</v>
      </c>
      <c r="AE20" s="154">
        <f>'Base Capex'!AE20+Provisions!AE20+'Real Price Change'!AE20</f>
        <v>245.9148888063678</v>
      </c>
      <c r="AF20" s="155">
        <f>'Base Capex'!AF20+Provisions!AF20+'Real Price Change'!AF20</f>
        <v>74.459286052944549</v>
      </c>
      <c r="AG20" s="156">
        <f>'Base Capex'!AG20+Provisions!AG20+'Real Price Change'!AG20</f>
        <v>49.530690298721673</v>
      </c>
      <c r="AH20" s="154">
        <f>'Base Capex'!AH20+Provisions!AH20+'Real Price Change'!AH20</f>
        <v>250.05701379393196</v>
      </c>
      <c r="AI20" s="155">
        <f>'Base Capex'!AI20+Provisions!AI20+'Real Price Change'!AI20</f>
        <v>74.459286052944549</v>
      </c>
      <c r="AJ20" s="156">
        <f>'Base Capex'!AJ20+Provisions!AJ20+'Real Price Change'!AJ20</f>
        <v>50.394822224985916</v>
      </c>
    </row>
    <row r="21" spans="1:36">
      <c r="A21" s="182">
        <f>'Base Capex Actual'!A21</f>
        <v>121</v>
      </c>
      <c r="B21" s="183" t="str">
        <f>'Base Capex Actual'!B21</f>
        <v>Docklands</v>
      </c>
      <c r="C21" s="183" t="str">
        <f>'Base Capex Actual'!C21</f>
        <v>New Customer Connections</v>
      </c>
      <c r="D21" s="154">
        <f>'Base Capex'!D21+Provisions!D21+'Real Price Change'!D21</f>
        <v>504.95501868844559</v>
      </c>
      <c r="E21" s="155">
        <f>'Base Capex'!E21+Provisions!E21+'Real Price Change'!E21</f>
        <v>320.09287526869235</v>
      </c>
      <c r="F21" s="156">
        <f>'Base Capex'!F21+Provisions!F21+'Real Price Change'!F21</f>
        <v>477.42432168214253</v>
      </c>
      <c r="G21" s="154">
        <f>'Base Capex'!G21+Provisions!G21+'Real Price Change'!G21</f>
        <v>876.42574221070083</v>
      </c>
      <c r="H21" s="155">
        <f>'Base Capex'!H21+Provisions!H21+'Real Price Change'!H21</f>
        <v>1881.1295224760649</v>
      </c>
      <c r="I21" s="156">
        <f>'Base Capex'!I21+Provisions!I21+'Real Price Change'!I21</f>
        <v>5026.8834782432359</v>
      </c>
      <c r="J21" s="154">
        <f>'Base Capex'!J21+Provisions!J21+'Real Price Change'!J21</f>
        <v>875.05122420705982</v>
      </c>
      <c r="K21" s="155">
        <f>'Base Capex'!K21+Provisions!K21+'Real Price Change'!K21</f>
        <v>1817.7875075068036</v>
      </c>
      <c r="L21" s="156">
        <f>'Base Capex'!L21+Provisions!L21+'Real Price Change'!L21</f>
        <v>2592.0834687765428</v>
      </c>
      <c r="M21" s="154">
        <f>'Base Capex'!M21+Provisions!M21+'Real Price Change'!M21</f>
        <v>903.1940451684103</v>
      </c>
      <c r="N21" s="155">
        <f>'Base Capex'!N21+Provisions!N21+'Real Price Change'!N21</f>
        <v>1878.5690500488345</v>
      </c>
      <c r="O21" s="156">
        <f>'Base Capex'!O21+Provisions!O21+'Real Price Change'!O21</f>
        <v>1655.6878223317083</v>
      </c>
      <c r="P21" s="154">
        <f>'Base Capex'!P21+Provisions!P21+'Real Price Change'!P21</f>
        <v>607.65100393709315</v>
      </c>
      <c r="Q21" s="155">
        <f>'Base Capex'!Q21+Provisions!Q21+'Real Price Change'!Q21</f>
        <v>1454.0793167702047</v>
      </c>
      <c r="R21" s="156">
        <f>'Base Capex'!R21+Provisions!R21+'Real Price Change'!R21</f>
        <v>1900.3463021005368</v>
      </c>
      <c r="S21" s="154">
        <f>'Base Capex'!S21+Provisions!S21+'Real Price Change'!S21</f>
        <v>1261.4351665017964</v>
      </c>
      <c r="T21" s="155">
        <f>'Base Capex'!T21+Provisions!T21+'Real Price Change'!T21</f>
        <v>2736.7415182906693</v>
      </c>
      <c r="U21" s="156">
        <f>'Base Capex'!U21+Provisions!U21+'Real Price Change'!U21</f>
        <v>4349.3998382060499</v>
      </c>
      <c r="V21" s="154">
        <f>'Base Capex'!V21+Provisions!V21+'Real Price Change'!V21</f>
        <v>1326.2942873701177</v>
      </c>
      <c r="W21" s="155">
        <f>'Base Capex'!W21+Provisions!W21+'Real Price Change'!W21</f>
        <v>2824.5423897916608</v>
      </c>
      <c r="X21" s="156">
        <f>'Base Capex'!X21+Provisions!X21+'Real Price Change'!X21</f>
        <v>4532.2527624742688</v>
      </c>
      <c r="Y21" s="154">
        <f>'Base Capex'!Y21+Provisions!Y21+'Real Price Change'!Y21</f>
        <v>1231.7216859177604</v>
      </c>
      <c r="Z21" s="155">
        <f>'Base Capex'!Z21+Provisions!Z21+'Real Price Change'!Z21</f>
        <v>2579.6843490477613</v>
      </c>
      <c r="AA21" s="156">
        <f>'Base Capex'!AA21+Provisions!AA21+'Real Price Change'!AA21</f>
        <v>4228.5157689655562</v>
      </c>
      <c r="AB21" s="154">
        <f>'Base Capex'!AB21+Provisions!AB21+'Real Price Change'!AB21</f>
        <v>1401.6157039667082</v>
      </c>
      <c r="AC21" s="155">
        <f>'Base Capex'!AC21+Provisions!AC21+'Real Price Change'!AC21</f>
        <v>2886.8799152885163</v>
      </c>
      <c r="AD21" s="156">
        <f>'Base Capex'!AD21+Provisions!AD21+'Real Price Change'!AD21</f>
        <v>4814.1546391251286</v>
      </c>
      <c r="AE21" s="154">
        <f>'Base Capex'!AE21+Provisions!AE21+'Real Price Change'!AE21</f>
        <v>1394.8672581541102</v>
      </c>
      <c r="AF21" s="155">
        <f>'Base Capex'!AF21+Provisions!AF21+'Real Price Change'!AF21</f>
        <v>2825.3901556346418</v>
      </c>
      <c r="AG21" s="156">
        <f>'Base Capex'!AG21+Provisions!AG21+'Real Price Change'!AG21</f>
        <v>4792.437466187891</v>
      </c>
      <c r="AH21" s="154">
        <f>'Base Capex'!AH21+Provisions!AH21+'Real Price Change'!AH21</f>
        <v>1454.3593914081773</v>
      </c>
      <c r="AI21" s="155">
        <f>'Base Capex'!AI21+Provisions!AI21+'Real Price Change'!AI21</f>
        <v>2897.097226643421</v>
      </c>
      <c r="AJ21" s="156">
        <f>'Base Capex'!AJ21+Provisions!AJ21+'Real Price Change'!AJ21</f>
        <v>4999.8000237800443</v>
      </c>
    </row>
    <row r="22" spans="1:36">
      <c r="A22" s="182">
        <f>'Base Capex Actual'!A22</f>
        <v>122</v>
      </c>
      <c r="B22" s="183" t="str">
        <f>'Base Capex Actual'!B22</f>
        <v>Major Generation Projects</v>
      </c>
      <c r="C22" s="183" t="str">
        <f>'Base Capex Actual'!C22</f>
        <v>New Customer Connections</v>
      </c>
      <c r="D22" s="154">
        <f>'Base Capex'!D22+Provisions!D22+'Real Price Change'!D22</f>
        <v>0</v>
      </c>
      <c r="E22" s="155">
        <f>'Base Capex'!E22+Provisions!E22+'Real Price Change'!E22</f>
        <v>0</v>
      </c>
      <c r="F22" s="156">
        <f>'Base Capex'!F22+Provisions!F22+'Real Price Change'!F22</f>
        <v>0</v>
      </c>
      <c r="G22" s="154">
        <f>'Base Capex'!G22+Provisions!G22+'Real Price Change'!G22</f>
        <v>0</v>
      </c>
      <c r="H22" s="155">
        <f>'Base Capex'!H22+Provisions!H22+'Real Price Change'!H22</f>
        <v>0</v>
      </c>
      <c r="I22" s="156">
        <f>'Base Capex'!I22+Provisions!I22+'Real Price Change'!I22</f>
        <v>0</v>
      </c>
      <c r="J22" s="154">
        <f>'Base Capex'!J22+Provisions!J22+'Real Price Change'!J22</f>
        <v>0</v>
      </c>
      <c r="K22" s="155">
        <f>'Base Capex'!K22+Provisions!K22+'Real Price Change'!K22</f>
        <v>0</v>
      </c>
      <c r="L22" s="156">
        <f>'Base Capex'!L22+Provisions!L22+'Real Price Change'!L22</f>
        <v>0</v>
      </c>
      <c r="M22" s="154">
        <f>'Base Capex'!M22+Provisions!M22+'Real Price Change'!M22</f>
        <v>0</v>
      </c>
      <c r="N22" s="155">
        <f>'Base Capex'!N22+Provisions!N22+'Real Price Change'!N22</f>
        <v>0</v>
      </c>
      <c r="O22" s="156">
        <f>'Base Capex'!O22+Provisions!O22+'Real Price Change'!O22</f>
        <v>0</v>
      </c>
      <c r="P22" s="154">
        <f>'Base Capex'!P22+Provisions!P22+'Real Price Change'!P22</f>
        <v>0</v>
      </c>
      <c r="Q22" s="155">
        <f>'Base Capex'!Q22+Provisions!Q22+'Real Price Change'!Q22</f>
        <v>0</v>
      </c>
      <c r="R22" s="156">
        <f>'Base Capex'!R22+Provisions!R22+'Real Price Change'!R22</f>
        <v>0</v>
      </c>
      <c r="S22" s="154">
        <f>'Base Capex'!S22+Provisions!S22+'Real Price Change'!S22</f>
        <v>0</v>
      </c>
      <c r="T22" s="155">
        <f>'Base Capex'!T22+Provisions!T22+'Real Price Change'!T22</f>
        <v>0</v>
      </c>
      <c r="U22" s="156">
        <f>'Base Capex'!U22+Provisions!U22+'Real Price Change'!U22</f>
        <v>0</v>
      </c>
      <c r="V22" s="154">
        <f>'Base Capex'!V22+Provisions!V22+'Real Price Change'!V22</f>
        <v>0</v>
      </c>
      <c r="W22" s="155">
        <f>'Base Capex'!W22+Provisions!W22+'Real Price Change'!W22</f>
        <v>0</v>
      </c>
      <c r="X22" s="156">
        <f>'Base Capex'!X22+Provisions!X22+'Real Price Change'!X22</f>
        <v>0</v>
      </c>
      <c r="Y22" s="154">
        <f>'Base Capex'!Y22+Provisions!Y22+'Real Price Change'!Y22</f>
        <v>0</v>
      </c>
      <c r="Z22" s="155">
        <f>'Base Capex'!Z22+Provisions!Z22+'Real Price Change'!Z22</f>
        <v>0</v>
      </c>
      <c r="AA22" s="156">
        <f>'Base Capex'!AA22+Provisions!AA22+'Real Price Change'!AA22</f>
        <v>0</v>
      </c>
      <c r="AB22" s="154">
        <f>'Base Capex'!AB22+Provisions!AB22+'Real Price Change'!AB22</f>
        <v>0</v>
      </c>
      <c r="AC22" s="155">
        <f>'Base Capex'!AC22+Provisions!AC22+'Real Price Change'!AC22</f>
        <v>0</v>
      </c>
      <c r="AD22" s="156">
        <f>'Base Capex'!AD22+Provisions!AD22+'Real Price Change'!AD22</f>
        <v>0</v>
      </c>
      <c r="AE22" s="154">
        <f>'Base Capex'!AE22+Provisions!AE22+'Real Price Change'!AE22</f>
        <v>0</v>
      </c>
      <c r="AF22" s="155">
        <f>'Base Capex'!AF22+Provisions!AF22+'Real Price Change'!AF22</f>
        <v>0</v>
      </c>
      <c r="AG22" s="156">
        <f>'Base Capex'!AG22+Provisions!AG22+'Real Price Change'!AG22</f>
        <v>0</v>
      </c>
      <c r="AH22" s="154">
        <f>'Base Capex'!AH22+Provisions!AH22+'Real Price Change'!AH22</f>
        <v>0</v>
      </c>
      <c r="AI22" s="155">
        <f>'Base Capex'!AI22+Provisions!AI22+'Real Price Change'!AI22</f>
        <v>0</v>
      </c>
      <c r="AJ22" s="156">
        <f>'Base Capex'!AJ22+Provisions!AJ22+'Real Price Change'!AJ22</f>
        <v>0</v>
      </c>
    </row>
    <row r="23" spans="1:36">
      <c r="A23" s="182">
        <f>'Base Capex Actual'!A23</f>
        <v>139</v>
      </c>
      <c r="B23" s="183" t="str">
        <f>'Base Capex Actual'!B23</f>
        <v>Maintenance Related Fault Capital</v>
      </c>
      <c r="C23" s="183" t="str">
        <f>'Base Capex Actual'!C23</f>
        <v>Reliability &amp; Quality Maintained</v>
      </c>
      <c r="D23" s="154">
        <f>'Base Capex'!D23+Provisions!D23+'Real Price Change'!D23</f>
        <v>532.15067720495369</v>
      </c>
      <c r="E23" s="155">
        <f>'Base Capex'!E23+Provisions!E23+'Real Price Change'!E23</f>
        <v>275.62628550831624</v>
      </c>
      <c r="F23" s="156">
        <f>'Base Capex'!F23+Provisions!F23+'Real Price Change'!F23</f>
        <v>1866.0257048920125</v>
      </c>
      <c r="G23" s="154">
        <f>'Base Capex'!G23+Provisions!G23+'Real Price Change'!G23</f>
        <v>405.95498045141017</v>
      </c>
      <c r="H23" s="155">
        <f>'Base Capex'!H23+Provisions!H23+'Real Price Change'!H23</f>
        <v>187.0841551312127</v>
      </c>
      <c r="I23" s="156">
        <f>'Base Capex'!I23+Provisions!I23+'Real Price Change'!I23</f>
        <v>684.61560664073636</v>
      </c>
      <c r="J23" s="154">
        <f>'Base Capex'!J23+Provisions!J23+'Real Price Change'!J23</f>
        <v>291.68316944804116</v>
      </c>
      <c r="K23" s="155">
        <f>'Base Capex'!K23+Provisions!K23+'Real Price Change'!K23</f>
        <v>63.224900182169428</v>
      </c>
      <c r="L23" s="156">
        <f>'Base Capex'!L23+Provisions!L23+'Real Price Change'!L23</f>
        <v>102.70270122258087</v>
      </c>
      <c r="M23" s="154">
        <f>'Base Capex'!M23+Provisions!M23+'Real Price Change'!M23</f>
        <v>535.42898472002219</v>
      </c>
      <c r="N23" s="155">
        <f>'Base Capex'!N23+Provisions!N23+'Real Price Change'!N23</f>
        <v>50.002268259956828</v>
      </c>
      <c r="O23" s="156">
        <f>'Base Capex'!O23+Provisions!O23+'Real Price Change'!O23</f>
        <v>137.23000310482189</v>
      </c>
      <c r="P23" s="154">
        <f>'Base Capex'!P23+Provisions!P23+'Real Price Change'!P23</f>
        <v>516.45705216106512</v>
      </c>
      <c r="Q23" s="155">
        <f>'Base Capex'!Q23+Provisions!Q23+'Real Price Change'!Q23</f>
        <v>67.590252914805859</v>
      </c>
      <c r="R23" s="156">
        <f>'Base Capex'!R23+Provisions!R23+'Real Price Change'!R23</f>
        <v>296.14689169265847</v>
      </c>
      <c r="S23" s="154">
        <f>'Base Capex'!S23+Provisions!S23+'Real Price Change'!S23</f>
        <v>405.60658970338073</v>
      </c>
      <c r="T23" s="155">
        <f>'Base Capex'!T23+Provisions!T23+'Real Price Change'!T23</f>
        <v>85.632686833752004</v>
      </c>
      <c r="U23" s="156">
        <f>'Base Capex'!U23+Provisions!U23+'Real Price Change'!U23</f>
        <v>284.12873629608902</v>
      </c>
      <c r="V23" s="154">
        <f>'Base Capex'!V23+Provisions!V23+'Real Price Change'!V23</f>
        <v>413.2050788620781</v>
      </c>
      <c r="W23" s="155">
        <f>'Base Capex'!W23+Provisions!W23+'Real Price Change'!W23</f>
        <v>85.632686833752004</v>
      </c>
      <c r="X23" s="156">
        <f>'Base Capex'!X23+Provisions!X23+'Real Price Change'!X23</f>
        <v>286.87032936561263</v>
      </c>
      <c r="Y23" s="154">
        <f>'Base Capex'!Y23+Provisions!Y23+'Real Price Change'!Y23</f>
        <v>420.16499532118564</v>
      </c>
      <c r="Z23" s="155">
        <f>'Base Capex'!Z23+Provisions!Z23+'Real Price Change'!Z23</f>
        <v>85.632686833752004</v>
      </c>
      <c r="AA23" s="156">
        <f>'Base Capex'!AA23+Provisions!AA23+'Real Price Change'!AA23</f>
        <v>293.04950507611954</v>
      </c>
      <c r="AB23" s="154">
        <f>'Base Capex'!AB23+Provisions!AB23+'Real Price Change'!AB23</f>
        <v>427.2421427621851</v>
      </c>
      <c r="AC23" s="155">
        <f>'Base Capex'!AC23+Provisions!AC23+'Real Price Change'!AC23</f>
        <v>85.632686833752004</v>
      </c>
      <c r="AD23" s="156">
        <f>'Base Capex'!AD23+Provisions!AD23+'Real Price Change'!AD23</f>
        <v>298.13359980356097</v>
      </c>
      <c r="AE23" s="154">
        <f>'Base Capex'!AE23+Provisions!AE23+'Real Price Change'!AE23</f>
        <v>434.43849579255874</v>
      </c>
      <c r="AF23" s="155">
        <f>'Base Capex'!AF23+Provisions!AF23+'Real Price Change'!AF23</f>
        <v>85.632686833752004</v>
      </c>
      <c r="AG23" s="156">
        <f>'Base Capex'!AG23+Provisions!AG23+'Real Price Change'!AG23</f>
        <v>303.24778241227705</v>
      </c>
      <c r="AH23" s="154">
        <f>'Base Capex'!AH23+Provisions!AH23+'Real Price Change'!AH23</f>
        <v>441.75606227955194</v>
      </c>
      <c r="AI23" s="155">
        <f>'Base Capex'!AI23+Provisions!AI23+'Real Price Change'!AI23</f>
        <v>85.632686833752004</v>
      </c>
      <c r="AJ23" s="156">
        <f>'Base Capex'!AJ23+Provisions!AJ23+'Real Price Change'!AJ23</f>
        <v>308.53836263175049</v>
      </c>
    </row>
    <row r="24" spans="1:36">
      <c r="A24" s="182">
        <f>'Base Capex Actual'!A24</f>
        <v>141</v>
      </c>
      <c r="B24" s="183" t="str">
        <f>'Base Capex Actual'!B24</f>
        <v>Fault Related Capital</v>
      </c>
      <c r="C24" s="183" t="str">
        <f>'Base Capex Actual'!C24</f>
        <v>Reliability &amp; Quality Maintained</v>
      </c>
      <c r="D24" s="154">
        <f>'Base Capex'!D24+Provisions!D24+'Real Price Change'!D24</f>
        <v>452.79862708077661</v>
      </c>
      <c r="E24" s="155">
        <f>'Base Capex'!E24+Provisions!E24+'Real Price Change'!E24</f>
        <v>222.45780937162959</v>
      </c>
      <c r="F24" s="156">
        <f>'Base Capex'!F24+Provisions!F24+'Real Price Change'!F24</f>
        <v>1003.8034904720714</v>
      </c>
      <c r="G24" s="154">
        <f>'Base Capex'!G24+Provisions!G24+'Real Price Change'!G24</f>
        <v>350.42620865197813</v>
      </c>
      <c r="H24" s="155">
        <f>'Base Capex'!H24+Provisions!H24+'Real Price Change'!H24</f>
        <v>235.41627215906442</v>
      </c>
      <c r="I24" s="156">
        <f>'Base Capex'!I24+Provisions!I24+'Real Price Change'!I24</f>
        <v>1428.1949346284196</v>
      </c>
      <c r="J24" s="154">
        <f>'Base Capex'!J24+Provisions!J24+'Real Price Change'!J24</f>
        <v>546.12686905203168</v>
      </c>
      <c r="K24" s="155">
        <f>'Base Capex'!K24+Provisions!K24+'Real Price Change'!K24</f>
        <v>326.61323205142895</v>
      </c>
      <c r="L24" s="156">
        <f>'Base Capex'!L24+Provisions!L24+'Real Price Change'!L24</f>
        <v>1531.1290204617346</v>
      </c>
      <c r="M24" s="154">
        <f>'Base Capex'!M24+Provisions!M24+'Real Price Change'!M24</f>
        <v>1167.9131392394415</v>
      </c>
      <c r="N24" s="155">
        <f>'Base Capex'!N24+Provisions!N24+'Real Price Change'!N24</f>
        <v>516.17812790747837</v>
      </c>
      <c r="O24" s="156">
        <f>'Base Capex'!O24+Provisions!O24+'Real Price Change'!O24</f>
        <v>2062.7575371843759</v>
      </c>
      <c r="P24" s="154">
        <f>'Base Capex'!P24+Provisions!P24+'Real Price Change'!P24</f>
        <v>1445.8042828974446</v>
      </c>
      <c r="Q24" s="155">
        <f>'Base Capex'!Q24+Provisions!Q24+'Real Price Change'!Q24</f>
        <v>584.62260928586932</v>
      </c>
      <c r="R24" s="156">
        <f>'Base Capex'!R24+Provisions!R24+'Real Price Change'!R24</f>
        <v>2328.6607703836676</v>
      </c>
      <c r="S24" s="154">
        <f>'Base Capex'!S24+Provisions!S24+'Real Price Change'!S24</f>
        <v>968.73872771821004</v>
      </c>
      <c r="T24" s="155">
        <f>'Base Capex'!T24+Provisions!T24+'Real Price Change'!T24</f>
        <v>463.89495740675892</v>
      </c>
      <c r="U24" s="156">
        <f>'Base Capex'!U24+Provisions!U24+'Real Price Change'!U24</f>
        <v>2050.7037843893345</v>
      </c>
      <c r="V24" s="154">
        <f>'Base Capex'!V24+Provisions!V24+'Real Price Change'!V24</f>
        <v>986.88673346328471</v>
      </c>
      <c r="W24" s="155">
        <f>'Base Capex'!W24+Provisions!W24+'Real Price Change'!W24</f>
        <v>463.89495740675892</v>
      </c>
      <c r="X24" s="156">
        <f>'Base Capex'!X24+Provisions!X24+'Real Price Change'!X24</f>
        <v>2070.4912770457227</v>
      </c>
      <c r="Y24" s="154">
        <f>'Base Capex'!Y24+Provisions!Y24+'Real Price Change'!Y24</f>
        <v>1003.5095911455318</v>
      </c>
      <c r="Z24" s="155">
        <f>'Base Capex'!Z24+Provisions!Z24+'Real Price Change'!Z24</f>
        <v>463.89495740675892</v>
      </c>
      <c r="AA24" s="156">
        <f>'Base Capex'!AA24+Provisions!AA24+'Real Price Change'!AA24</f>
        <v>2115.0895784323802</v>
      </c>
      <c r="AB24" s="154">
        <f>'Base Capex'!AB24+Provisions!AB24+'Real Price Change'!AB24</f>
        <v>1020.4124398218358</v>
      </c>
      <c r="AC24" s="155">
        <f>'Base Capex'!AC24+Provisions!AC24+'Real Price Change'!AC24</f>
        <v>463.89495740675892</v>
      </c>
      <c r="AD24" s="156">
        <f>'Base Capex'!AD24+Provisions!AD24+'Real Price Change'!AD24</f>
        <v>2151.784114978283</v>
      </c>
      <c r="AE24" s="154">
        <f>'Base Capex'!AE24+Provisions!AE24+'Real Price Change'!AE24</f>
        <v>1037.5999955860393</v>
      </c>
      <c r="AF24" s="155">
        <f>'Base Capex'!AF24+Provisions!AF24+'Real Price Change'!AF24</f>
        <v>463.89495740675892</v>
      </c>
      <c r="AG24" s="156">
        <f>'Base Capex'!AG24+Provisions!AG24+'Real Price Change'!AG24</f>
        <v>2188.6958112975985</v>
      </c>
      <c r="AH24" s="154">
        <f>'Base Capex'!AH24+Provisions!AH24+'Real Price Change'!AH24</f>
        <v>1055.0770539686146</v>
      </c>
      <c r="AI24" s="155">
        <f>'Base Capex'!AI24+Provisions!AI24+'Real Price Change'!AI24</f>
        <v>463.89495740675892</v>
      </c>
      <c r="AJ24" s="156">
        <f>'Base Capex'!AJ24+Provisions!AJ24+'Real Price Change'!AJ24</f>
        <v>2226.8806602471373</v>
      </c>
    </row>
    <row r="25" spans="1:36">
      <c r="A25" s="182">
        <f>'Base Capex Actual'!A25</f>
        <v>142</v>
      </c>
      <c r="B25" s="183" t="str">
        <f>'Base Capex Actual'!B25</f>
        <v xml:space="preserve">Conductor Clearance </v>
      </c>
      <c r="C25" s="183" t="str">
        <f>'Base Capex Actual'!C25</f>
        <v>Environmental, Safety &amp; Legal</v>
      </c>
      <c r="D25" s="154">
        <f>'Base Capex'!D25+Provisions!D25+'Real Price Change'!D25</f>
        <v>123.48273737925051</v>
      </c>
      <c r="E25" s="155">
        <f>'Base Capex'!E25+Provisions!E25+'Real Price Change'!E25</f>
        <v>-8.6851097123491314</v>
      </c>
      <c r="F25" s="156">
        <f>'Base Capex'!F25+Provisions!F25+'Real Price Change'!F25</f>
        <v>279.02558488063568</v>
      </c>
      <c r="G25" s="154">
        <f>'Base Capex'!G25+Provisions!G25+'Real Price Change'!G25</f>
        <v>143.47677508772904</v>
      </c>
      <c r="H25" s="155">
        <f>'Base Capex'!H25+Provisions!H25+'Real Price Change'!H25</f>
        <v>67.193999436250323</v>
      </c>
      <c r="I25" s="156">
        <f>'Base Capex'!I25+Provisions!I25+'Real Price Change'!I25</f>
        <v>529.52454757996952</v>
      </c>
      <c r="J25" s="154">
        <f>'Base Capex'!J25+Provisions!J25+'Real Price Change'!J25</f>
        <v>200.72577952571658</v>
      </c>
      <c r="K25" s="155">
        <f>'Base Capex'!K25+Provisions!K25+'Real Price Change'!K25</f>
        <v>71.158548313508561</v>
      </c>
      <c r="L25" s="156">
        <f>'Base Capex'!L25+Provisions!L25+'Real Price Change'!L25</f>
        <v>442.16503309071118</v>
      </c>
      <c r="M25" s="154">
        <f>'Base Capex'!M25+Provisions!M25+'Real Price Change'!M25</f>
        <v>1094.227419942157</v>
      </c>
      <c r="N25" s="155">
        <f>'Base Capex'!N25+Provisions!N25+'Real Price Change'!N25</f>
        <v>126.39387381911526</v>
      </c>
      <c r="O25" s="156">
        <f>'Base Capex'!O25+Provisions!O25+'Real Price Change'!O25</f>
        <v>288.60495902224017</v>
      </c>
      <c r="P25" s="154">
        <f>'Base Capex'!P25+Provisions!P25+'Real Price Change'!P25</f>
        <v>959.10439983539686</v>
      </c>
      <c r="Q25" s="155">
        <f>'Base Capex'!Q25+Provisions!Q25+'Real Price Change'!Q25</f>
        <v>59.52472301511316</v>
      </c>
      <c r="R25" s="156">
        <f>'Base Capex'!R25+Provisions!R25+'Real Price Change'!R25</f>
        <v>171.03402640413447</v>
      </c>
      <c r="S25" s="154">
        <f>'Base Capex'!S25+Provisions!S25+'Real Price Change'!S25</f>
        <v>879.4962475799083</v>
      </c>
      <c r="T25" s="155">
        <f>'Base Capex'!T25+Provisions!T25+'Real Price Change'!T25</f>
        <v>119.32448891047507</v>
      </c>
      <c r="U25" s="156">
        <f>'Base Capex'!U25+Provisions!U25+'Real Price Change'!U25</f>
        <v>526.69672422320139</v>
      </c>
      <c r="V25" s="154">
        <f>'Base Capex'!V25+Provisions!V25+'Real Price Change'!V25</f>
        <v>905.38812090957049</v>
      </c>
      <c r="W25" s="155">
        <f>'Base Capex'!W25+Provisions!W25+'Real Price Change'!W25</f>
        <v>120.57846067474647</v>
      </c>
      <c r="X25" s="156">
        <f>'Base Capex'!X25+Provisions!X25+'Real Price Change'!X25</f>
        <v>537.36730850580466</v>
      </c>
      <c r="Y25" s="154">
        <f>'Base Capex'!Y25+Provisions!Y25+'Real Price Change'!Y25</f>
        <v>944.50656296879708</v>
      </c>
      <c r="Z25" s="155">
        <f>'Base Capex'!Z25+Provisions!Z25+'Real Price Change'!Z25</f>
        <v>123.70455929835261</v>
      </c>
      <c r="AA25" s="156">
        <f>'Base Capex'!AA25+Provisions!AA25+'Real Price Change'!AA25</f>
        <v>563.1739698832406</v>
      </c>
      <c r="AB25" s="154">
        <f>'Base Capex'!AB25+Provisions!AB25+'Real Price Change'!AB25</f>
        <v>858.26068763210208</v>
      </c>
      <c r="AC25" s="155">
        <f>'Base Capex'!AC25+Provisions!AC25+'Real Price Change'!AC25</f>
        <v>110.54668656057534</v>
      </c>
      <c r="AD25" s="156">
        <f>'Base Capex'!AD25+Provisions!AD25+'Real Price Change'!AD25</f>
        <v>512.00302699432598</v>
      </c>
      <c r="AE25" s="154">
        <f>'Base Capex'!AE25+Provisions!AE25+'Real Price Change'!AE25</f>
        <v>956.16602815329838</v>
      </c>
      <c r="AF25" s="155">
        <f>'Base Capex'!AF25+Provisions!AF25+'Real Price Change'!AF25</f>
        <v>121.11713868615882</v>
      </c>
      <c r="AG25" s="156">
        <f>'Base Capex'!AG25+Provisions!AG25+'Real Price Change'!AG25</f>
        <v>570.58337121817146</v>
      </c>
      <c r="AH25" s="154">
        <f>'Base Capex'!AH25+Provisions!AH25+'Real Price Change'!AH25</f>
        <v>957.10110156796225</v>
      </c>
      <c r="AI25" s="155">
        <f>'Base Capex'!AI25+Provisions!AI25+'Real Price Change'!AI25</f>
        <v>119.2273502526794</v>
      </c>
      <c r="AJ25" s="156">
        <f>'Base Capex'!AJ25+Provisions!AJ25+'Real Price Change'!AJ25</f>
        <v>571.47987001117542</v>
      </c>
    </row>
    <row r="26" spans="1:36">
      <c r="A26" s="182">
        <f>'Base Capex Actual'!A26</f>
        <v>143</v>
      </c>
      <c r="B26" s="183" t="str">
        <f>'Base Capex Actual'!B26</f>
        <v xml:space="preserve">HV Switch Replacement </v>
      </c>
      <c r="C26" s="183" t="str">
        <f>'Base Capex Actual'!C26</f>
        <v>Reliability &amp; Quality Maintained</v>
      </c>
      <c r="D26" s="154">
        <f>'Base Capex'!D26+Provisions!D26+'Real Price Change'!D26</f>
        <v>525.80587488594153</v>
      </c>
      <c r="E26" s="155">
        <f>'Base Capex'!E26+Provisions!E26+'Real Price Change'!E26</f>
        <v>1031.0108509429926</v>
      </c>
      <c r="F26" s="156">
        <f>'Base Capex'!F26+Provisions!F26+'Real Price Change'!F26</f>
        <v>1169.783239361064</v>
      </c>
      <c r="G26" s="154">
        <f>'Base Capex'!G26+Provisions!G26+'Real Price Change'!G26</f>
        <v>781.22119194867457</v>
      </c>
      <c r="H26" s="155">
        <f>'Base Capex'!H26+Provisions!H26+'Real Price Change'!H26</f>
        <v>422.29136036901298</v>
      </c>
      <c r="I26" s="156">
        <f>'Base Capex'!I26+Provisions!I26+'Real Price Change'!I26</f>
        <v>879.41300648051765</v>
      </c>
      <c r="J26" s="154">
        <f>'Base Capex'!J26+Provisions!J26+'Real Price Change'!J26</f>
        <v>637.95917104712998</v>
      </c>
      <c r="K26" s="155">
        <f>'Base Capex'!K26+Provisions!K26+'Real Price Change'!K26</f>
        <v>766.10592198813868</v>
      </c>
      <c r="L26" s="156">
        <f>'Base Capex'!L26+Provisions!L26+'Real Price Change'!L26</f>
        <v>421.69531597445865</v>
      </c>
      <c r="M26" s="154">
        <f>'Base Capex'!M26+Provisions!M26+'Real Price Change'!M26</f>
        <v>997.35070789263636</v>
      </c>
      <c r="N26" s="155">
        <f>'Base Capex'!N26+Provisions!N26+'Real Price Change'!N26</f>
        <v>1612.3090566483716</v>
      </c>
      <c r="O26" s="156">
        <f>'Base Capex'!O26+Provisions!O26+'Real Price Change'!O26</f>
        <v>889.28255451735208</v>
      </c>
      <c r="P26" s="154">
        <f>'Base Capex'!P26+Provisions!P26+'Real Price Change'!P26</f>
        <v>1006.5525532274766</v>
      </c>
      <c r="Q26" s="155">
        <f>'Base Capex'!Q26+Provisions!Q26+'Real Price Change'!Q26</f>
        <v>841.50498053088074</v>
      </c>
      <c r="R26" s="156">
        <f>'Base Capex'!R26+Provisions!R26+'Real Price Change'!R26</f>
        <v>741.04536655133768</v>
      </c>
      <c r="S26" s="154">
        <f>'Base Capex'!S26+Provisions!S26+'Real Price Change'!S26</f>
        <v>1920.614280453746</v>
      </c>
      <c r="T26" s="155">
        <f>'Base Capex'!T26+Provisions!T26+'Real Price Change'!T26</f>
        <v>2056.580189205124</v>
      </c>
      <c r="U26" s="156">
        <f>'Base Capex'!U26+Provisions!U26+'Real Price Change'!U26</f>
        <v>1655.2399560155184</v>
      </c>
      <c r="V26" s="154">
        <f>'Base Capex'!V26+Provisions!V26+'Real Price Change'!V26</f>
        <v>1411.8832411032593</v>
      </c>
      <c r="W26" s="155">
        <f>'Base Capex'!W26+Provisions!W26+'Real Price Change'!W26</f>
        <v>1484.0332406128573</v>
      </c>
      <c r="X26" s="156">
        <f>'Base Capex'!X26+Provisions!X26+'Real Price Change'!X26</f>
        <v>1205.9503122903473</v>
      </c>
      <c r="Y26" s="154">
        <f>'Base Capex'!Y26+Provisions!Y26+'Real Price Change'!Y26</f>
        <v>1415.1067933020568</v>
      </c>
      <c r="Z26" s="155">
        <f>'Base Capex'!Z26+Provisions!Z26+'Real Price Change'!Z26</f>
        <v>1462.7827982086681</v>
      </c>
      <c r="AA26" s="156">
        <f>'Base Capex'!AA26+Provisions!AA26+'Real Price Change'!AA26</f>
        <v>1214.2860068515054</v>
      </c>
      <c r="AB26" s="154">
        <f>'Base Capex'!AB26+Provisions!AB26+'Real Price Change'!AB26</f>
        <v>1435.7810150680889</v>
      </c>
      <c r="AC26" s="155">
        <f>'Base Capex'!AC26+Provisions!AC26+'Real Price Change'!AC26</f>
        <v>1459.5689585737946</v>
      </c>
      <c r="AD26" s="156">
        <f>'Base Capex'!AD26+Provisions!AD26+'Real Price Change'!AD26</f>
        <v>1232.638408240713</v>
      </c>
      <c r="AE26" s="154">
        <f>'Base Capex'!AE26+Provisions!AE26+'Real Price Change'!AE26</f>
        <v>1645.0871720559908</v>
      </c>
      <c r="AF26" s="155">
        <f>'Base Capex'!AF26+Provisions!AF26+'Real Price Change'!AF26</f>
        <v>1644.6409933302798</v>
      </c>
      <c r="AG26" s="156">
        <f>'Base Capex'!AG26+Provisions!AG26+'Real Price Change'!AG26</f>
        <v>1412.7616529684078</v>
      </c>
      <c r="AH26" s="154">
        <f>'Base Capex'!AH26+Provisions!AH26+'Real Price Change'!AH26</f>
        <v>1672.7965828817003</v>
      </c>
      <c r="AI26" s="155">
        <f>'Base Capex'!AI26+Provisions!AI26+'Real Price Change'!AI26</f>
        <v>1644.6409933302798</v>
      </c>
      <c r="AJ26" s="156">
        <f>'Base Capex'!AJ26+Provisions!AJ26+'Real Price Change'!AJ26</f>
        <v>1437.4092490582075</v>
      </c>
    </row>
    <row r="27" spans="1:36">
      <c r="A27" s="182">
        <f>'Base Capex Actual'!A27</f>
        <v>144</v>
      </c>
      <c r="B27" s="183" t="str">
        <f>'Base Capex Actual'!B27</f>
        <v>Transformer Replacement</v>
      </c>
      <c r="C27" s="183" t="str">
        <f>'Base Capex Actual'!C27</f>
        <v>Reliability &amp; Quality Maintained</v>
      </c>
      <c r="D27" s="154">
        <f>'Base Capex'!D27+Provisions!D27+'Real Price Change'!D27</f>
        <v>97.099884684953068</v>
      </c>
      <c r="E27" s="155">
        <f>'Base Capex'!E27+Provisions!E27+'Real Price Change'!E27</f>
        <v>117.17286224904974</v>
      </c>
      <c r="F27" s="156">
        <f>'Base Capex'!F27+Provisions!F27+'Real Price Change'!F27</f>
        <v>66.941945619042343</v>
      </c>
      <c r="G27" s="154">
        <f>'Base Capex'!G27+Provisions!G27+'Real Price Change'!G27</f>
        <v>74.096217673227926</v>
      </c>
      <c r="H27" s="155">
        <f>'Base Capex'!H27+Provisions!H27+'Real Price Change'!H27</f>
        <v>292.29394116340961</v>
      </c>
      <c r="I27" s="156">
        <f>'Base Capex'!I27+Provisions!I27+'Real Price Change'!I27</f>
        <v>51.64414341488942</v>
      </c>
      <c r="J27" s="154">
        <f>'Base Capex'!J27+Provisions!J27+'Real Price Change'!J27</f>
        <v>46.535633506315186</v>
      </c>
      <c r="K27" s="155">
        <f>'Base Capex'!K27+Provisions!K27+'Real Price Change'!K27</f>
        <v>-19.463999757107132</v>
      </c>
      <c r="L27" s="156">
        <f>'Base Capex'!L27+Provisions!L27+'Real Price Change'!L27</f>
        <v>53.440014723876942</v>
      </c>
      <c r="M27" s="154">
        <f>'Base Capex'!M27+Provisions!M27+'Real Price Change'!M27</f>
        <v>77.794617717063403</v>
      </c>
      <c r="N27" s="155">
        <f>'Base Capex'!N27+Provisions!N27+'Real Price Change'!N27</f>
        <v>194.12323981848402</v>
      </c>
      <c r="O27" s="156">
        <f>'Base Capex'!O27+Provisions!O27+'Real Price Change'!O27</f>
        <v>42.474385585452353</v>
      </c>
      <c r="P27" s="154">
        <f>'Base Capex'!P27+Provisions!P27+'Real Price Change'!P27</f>
        <v>114.73374082480112</v>
      </c>
      <c r="Q27" s="155">
        <f>'Base Capex'!Q27+Provisions!Q27+'Real Price Change'!Q27</f>
        <v>115.74982110231039</v>
      </c>
      <c r="R27" s="156">
        <f>'Base Capex'!R27+Provisions!R27+'Real Price Change'!R27</f>
        <v>181.88425749197202</v>
      </c>
      <c r="S27" s="154">
        <f>'Base Capex'!S27+Provisions!S27+'Real Price Change'!S27</f>
        <v>212.87838179592632</v>
      </c>
      <c r="T27" s="155">
        <f>'Base Capex'!T27+Provisions!T27+'Real Price Change'!T27</f>
        <v>400.03880932229208</v>
      </c>
      <c r="U27" s="156">
        <f>'Base Capex'!U27+Provisions!U27+'Real Price Change'!U27</f>
        <v>226.16994491534473</v>
      </c>
      <c r="V27" s="154">
        <f>'Base Capex'!V27+Provisions!V27+'Real Price Change'!V27</f>
        <v>418.98996264352581</v>
      </c>
      <c r="W27" s="155">
        <f>'Base Capex'!W27+Provisions!W27+'Real Price Change'!W27</f>
        <v>772.88261057386205</v>
      </c>
      <c r="X27" s="156">
        <f>'Base Capex'!X27+Provisions!X27+'Real Price Change'!X27</f>
        <v>441.18097344402565</v>
      </c>
      <c r="Y27" s="154">
        <f>'Base Capex'!Y27+Provisions!Y27+'Real Price Change'!Y27</f>
        <v>426.04731814659527</v>
      </c>
      <c r="Z27" s="155">
        <f>'Base Capex'!Z27+Provisions!Z27+'Real Price Change'!Z27</f>
        <v>772.88261057386205</v>
      </c>
      <c r="AA27" s="156">
        <f>'Base Capex'!AA27+Provisions!AA27+'Real Price Change'!AA27</f>
        <v>450.68399441197204</v>
      </c>
      <c r="AB27" s="154">
        <f>'Base Capex'!AB27+Provisions!AB27+'Real Price Change'!AB27</f>
        <v>433.22354586889981</v>
      </c>
      <c r="AC27" s="155">
        <f>'Base Capex'!AC27+Provisions!AC27+'Real Price Change'!AC27</f>
        <v>772.88261057386205</v>
      </c>
      <c r="AD27" s="156">
        <f>'Base Capex'!AD27+Provisions!AD27+'Real Price Change'!AD27</f>
        <v>458.50287852555203</v>
      </c>
      <c r="AE27" s="154">
        <f>'Base Capex'!AE27+Provisions!AE27+'Real Price Change'!AE27</f>
        <v>440.52064806248711</v>
      </c>
      <c r="AF27" s="155">
        <f>'Base Capex'!AF27+Provisions!AF27+'Real Price Change'!AF27</f>
        <v>772.88261057386205</v>
      </c>
      <c r="AG27" s="156">
        <f>'Base Capex'!AG27+Provisions!AG27+'Real Price Change'!AG27</f>
        <v>466.36803511624379</v>
      </c>
      <c r="AH27" s="154">
        <f>'Base Capex'!AH27+Provisions!AH27+'Real Price Change'!AH27</f>
        <v>447.94066070480551</v>
      </c>
      <c r="AI27" s="155">
        <f>'Base Capex'!AI27+Provisions!AI27+'Real Price Change'!AI27</f>
        <v>772.88261057386205</v>
      </c>
      <c r="AJ27" s="156">
        <f>'Base Capex'!AJ27+Provisions!AJ27+'Real Price Change'!AJ27</f>
        <v>474.50447549497744</v>
      </c>
    </row>
    <row r="28" spans="1:36">
      <c r="A28" s="182">
        <f>'Base Capex Actual'!A28</f>
        <v>145</v>
      </c>
      <c r="B28" s="183" t="str">
        <f>'Base Capex Actual'!B28</f>
        <v>HV Fuse Unit &amp; Surge Divert. Repl.</v>
      </c>
      <c r="C28" s="183" t="str">
        <f>'Base Capex Actual'!C28</f>
        <v>Reliability &amp; Quality Maintained</v>
      </c>
      <c r="D28" s="154">
        <f>'Base Capex'!D28+Provisions!D28+'Real Price Change'!D28</f>
        <v>-1.3318086867379308</v>
      </c>
      <c r="E28" s="155">
        <f>'Base Capex'!E28+Provisions!E28+'Real Price Change'!E28</f>
        <v>-3.6476984083413968</v>
      </c>
      <c r="F28" s="156">
        <f>'Base Capex'!F28+Provisions!F28+'Real Price Change'!F28</f>
        <v>-1.4628520806860994</v>
      </c>
      <c r="G28" s="154">
        <f>'Base Capex'!G28+Provisions!G28+'Real Price Change'!G28</f>
        <v>57.830060022077312</v>
      </c>
      <c r="H28" s="155">
        <f>'Base Capex'!H28+Provisions!H28+'Real Price Change'!H28</f>
        <v>-5.3808938733215221</v>
      </c>
      <c r="I28" s="156">
        <f>'Base Capex'!I28+Provisions!I28+'Real Price Change'!I28</f>
        <v>119.58554251981207</v>
      </c>
      <c r="J28" s="154">
        <f>'Base Capex'!J28+Provisions!J28+'Real Price Change'!J28</f>
        <v>159.38664726637504</v>
      </c>
      <c r="K28" s="155">
        <f>'Base Capex'!K28+Provisions!K28+'Real Price Change'!K28</f>
        <v>51.76406191561707</v>
      </c>
      <c r="L28" s="156">
        <f>'Base Capex'!L28+Provisions!L28+'Real Price Change'!L28</f>
        <v>321.02671333921643</v>
      </c>
      <c r="M28" s="154">
        <f>'Base Capex'!M28+Provisions!M28+'Real Price Change'!M28</f>
        <v>1227.6290155246036</v>
      </c>
      <c r="N28" s="155">
        <f>'Base Capex'!N28+Provisions!N28+'Real Price Change'!N28</f>
        <v>147.02256762033724</v>
      </c>
      <c r="O28" s="156">
        <f>'Base Capex'!O28+Provisions!O28+'Real Price Change'!O28</f>
        <v>298.29434798202465</v>
      </c>
      <c r="P28" s="154">
        <f>'Base Capex'!P28+Provisions!P28+'Real Price Change'!P28</f>
        <v>396.01048952412765</v>
      </c>
      <c r="Q28" s="155">
        <f>'Base Capex'!Q28+Provisions!Q28+'Real Price Change'!Q28</f>
        <v>11.400678902936431</v>
      </c>
      <c r="R28" s="156">
        <f>'Base Capex'!R28+Provisions!R28+'Real Price Change'!R28</f>
        <v>94.518296443880615</v>
      </c>
      <c r="S28" s="154">
        <f>'Base Capex'!S28+Provisions!S28+'Real Price Change'!S28</f>
        <v>339.88869383627195</v>
      </c>
      <c r="T28" s="155">
        <f>'Base Capex'!T28+Provisions!T28+'Real Price Change'!T28</f>
        <v>37.90138097602842</v>
      </c>
      <c r="U28" s="156">
        <f>'Base Capex'!U28+Provisions!U28+'Real Price Change'!U28</f>
        <v>154.23322910862646</v>
      </c>
      <c r="V28" s="154">
        <f>'Base Capex'!V28+Provisions!V28+'Real Price Change'!V28</f>
        <v>365.18840154194743</v>
      </c>
      <c r="W28" s="155">
        <f>'Base Capex'!W28+Provisions!W28+'Real Price Change'!W28</f>
        <v>39.973727071918958</v>
      </c>
      <c r="X28" s="156">
        <f>'Base Capex'!X28+Provisions!X28+'Real Price Change'!X28</f>
        <v>164.23587638440688</v>
      </c>
      <c r="Y28" s="154">
        <f>'Base Capex'!Y28+Provisions!Y28+'Real Price Change'!Y28</f>
        <v>397.3801493144997</v>
      </c>
      <c r="Z28" s="155">
        <f>'Base Capex'!Z28+Provisions!Z28+'Real Price Change'!Z28</f>
        <v>42.776930579825382</v>
      </c>
      <c r="AA28" s="156">
        <f>'Base Capex'!AA28+Provisions!AA28+'Real Price Change'!AA28</f>
        <v>179.53882083472467</v>
      </c>
      <c r="AB28" s="154">
        <f>'Base Capex'!AB28+Provisions!AB28+'Real Price Change'!AB28</f>
        <v>372.1336247396527</v>
      </c>
      <c r="AC28" s="155">
        <f>'Base Capex'!AC28+Provisions!AC28+'Real Price Change'!AC28</f>
        <v>39.395638778933062</v>
      </c>
      <c r="AD28" s="156">
        <f>'Base Capex'!AD28+Provisions!AD28+'Real Price Change'!AD28</f>
        <v>168.21581653974351</v>
      </c>
      <c r="AE28" s="154">
        <f>'Base Capex'!AE28+Provisions!AE28+'Real Price Change'!AE28</f>
        <v>433.40135059288662</v>
      </c>
      <c r="AF28" s="155">
        <f>'Base Capex'!AF28+Provisions!AF28+'Real Price Change'!AF28</f>
        <v>45.121681652510624</v>
      </c>
      <c r="AG28" s="156">
        <f>'Base Capex'!AG28+Provisions!AG28+'Real Price Change'!AG28</f>
        <v>195.97048529262844</v>
      </c>
      <c r="AH28" s="154">
        <f>'Base Capex'!AH28+Provisions!AH28+'Real Price Change'!AH28</f>
        <v>449.1823662880052</v>
      </c>
      <c r="AI28" s="155">
        <f>'Base Capex'!AI28+Provisions!AI28+'Real Price Change'!AI28</f>
        <v>45.990009431953389</v>
      </c>
      <c r="AJ28" s="156">
        <f>'Base Capex'!AJ28+Provisions!AJ28+'Real Price Change'!AJ28</f>
        <v>203.2265415034172</v>
      </c>
    </row>
    <row r="29" spans="1:36">
      <c r="A29" s="182">
        <f>'Base Capex Actual'!A29</f>
        <v>146</v>
      </c>
      <c r="B29" s="183" t="str">
        <f>'Base Capex Actual'!B29</f>
        <v>Recoverable Works - Asset Damage</v>
      </c>
      <c r="C29" s="183" t="str">
        <f>'Base Capex Actual'!C29</f>
        <v>Reliability &amp; Quality Maintained</v>
      </c>
      <c r="D29" s="154">
        <f>'Base Capex'!D29+Provisions!D29+'Real Price Change'!D29</f>
        <v>97.43385795628987</v>
      </c>
      <c r="E29" s="155">
        <f>'Base Capex'!E29+Provisions!E29+'Real Price Change'!E29</f>
        <v>95.193885589138034</v>
      </c>
      <c r="F29" s="156">
        <f>'Base Capex'!F29+Provisions!F29+'Real Price Change'!F29</f>
        <v>653.57192805559146</v>
      </c>
      <c r="G29" s="154">
        <f>'Base Capex'!G29+Provisions!G29+'Real Price Change'!G29</f>
        <v>0</v>
      </c>
      <c r="H29" s="155">
        <f>'Base Capex'!H29+Provisions!H29+'Real Price Change'!H29</f>
        <v>0</v>
      </c>
      <c r="I29" s="156">
        <f>'Base Capex'!I29+Provisions!I29+'Real Price Change'!I29</f>
        <v>0</v>
      </c>
      <c r="J29" s="154">
        <f>'Base Capex'!J29+Provisions!J29+'Real Price Change'!J29</f>
        <v>0</v>
      </c>
      <c r="K29" s="155">
        <f>'Base Capex'!K29+Provisions!K29+'Real Price Change'!K29</f>
        <v>0</v>
      </c>
      <c r="L29" s="156">
        <f>'Base Capex'!L29+Provisions!L29+'Real Price Change'!L29</f>
        <v>0</v>
      </c>
      <c r="M29" s="154">
        <f>'Base Capex'!M29+Provisions!M29+'Real Price Change'!M29</f>
        <v>0</v>
      </c>
      <c r="N29" s="155">
        <f>'Base Capex'!N29+Provisions!N29+'Real Price Change'!N29</f>
        <v>0</v>
      </c>
      <c r="O29" s="156">
        <f>'Base Capex'!O29+Provisions!O29+'Real Price Change'!O29</f>
        <v>0</v>
      </c>
      <c r="P29" s="154">
        <f>'Base Capex'!P29+Provisions!P29+'Real Price Change'!P29</f>
        <v>0</v>
      </c>
      <c r="Q29" s="155">
        <f>'Base Capex'!Q29+Provisions!Q29+'Real Price Change'!Q29</f>
        <v>0</v>
      </c>
      <c r="R29" s="156">
        <f>'Base Capex'!R29+Provisions!R29+'Real Price Change'!R29</f>
        <v>0</v>
      </c>
      <c r="S29" s="154">
        <f>'Base Capex'!S29+Provisions!S29+'Real Price Change'!S29</f>
        <v>0</v>
      </c>
      <c r="T29" s="155">
        <f>'Base Capex'!T29+Provisions!T29+'Real Price Change'!T29</f>
        <v>0</v>
      </c>
      <c r="U29" s="156">
        <f>'Base Capex'!U29+Provisions!U29+'Real Price Change'!U29</f>
        <v>0</v>
      </c>
      <c r="V29" s="154">
        <f>'Base Capex'!V29+Provisions!V29+'Real Price Change'!V29</f>
        <v>0</v>
      </c>
      <c r="W29" s="155">
        <f>'Base Capex'!W29+Provisions!W29+'Real Price Change'!W29</f>
        <v>0</v>
      </c>
      <c r="X29" s="156">
        <f>'Base Capex'!X29+Provisions!X29+'Real Price Change'!X29</f>
        <v>0</v>
      </c>
      <c r="Y29" s="154">
        <f>'Base Capex'!Y29+Provisions!Y29+'Real Price Change'!Y29</f>
        <v>0</v>
      </c>
      <c r="Z29" s="155">
        <f>'Base Capex'!Z29+Provisions!Z29+'Real Price Change'!Z29</f>
        <v>0</v>
      </c>
      <c r="AA29" s="156">
        <f>'Base Capex'!AA29+Provisions!AA29+'Real Price Change'!AA29</f>
        <v>0</v>
      </c>
      <c r="AB29" s="154">
        <f>'Base Capex'!AB29+Provisions!AB29+'Real Price Change'!AB29</f>
        <v>0</v>
      </c>
      <c r="AC29" s="155">
        <f>'Base Capex'!AC29+Provisions!AC29+'Real Price Change'!AC29</f>
        <v>0</v>
      </c>
      <c r="AD29" s="156">
        <f>'Base Capex'!AD29+Provisions!AD29+'Real Price Change'!AD29</f>
        <v>0</v>
      </c>
      <c r="AE29" s="154">
        <f>'Base Capex'!AE29+Provisions!AE29+'Real Price Change'!AE29</f>
        <v>0</v>
      </c>
      <c r="AF29" s="155">
        <f>'Base Capex'!AF29+Provisions!AF29+'Real Price Change'!AF29</f>
        <v>0</v>
      </c>
      <c r="AG29" s="156">
        <f>'Base Capex'!AG29+Provisions!AG29+'Real Price Change'!AG29</f>
        <v>0</v>
      </c>
      <c r="AH29" s="154">
        <f>'Base Capex'!AH29+Provisions!AH29+'Real Price Change'!AH29</f>
        <v>0</v>
      </c>
      <c r="AI29" s="155">
        <f>'Base Capex'!AI29+Provisions!AI29+'Real Price Change'!AI29</f>
        <v>0</v>
      </c>
      <c r="AJ29" s="156">
        <f>'Base Capex'!AJ29+Provisions!AJ29+'Real Price Change'!AJ29</f>
        <v>0</v>
      </c>
    </row>
    <row r="30" spans="1:36">
      <c r="A30" s="182">
        <f>'Base Capex Actual'!A30</f>
        <v>147</v>
      </c>
      <c r="B30" s="183" t="str">
        <f>'Base Capex Actual'!B30</f>
        <v>Pole Life Extension - Treatment</v>
      </c>
      <c r="C30" s="183" t="str">
        <f>'Base Capex Actual'!C30</f>
        <v>Environmental, Safety &amp; Legal</v>
      </c>
      <c r="D30" s="154">
        <f>'Base Capex'!D30+Provisions!D30+'Real Price Change'!D30</f>
        <v>9.5407552258322124</v>
      </c>
      <c r="E30" s="155">
        <f>'Base Capex'!E30+Provisions!E30+'Real Price Change'!E30</f>
        <v>-0.5998181937116267</v>
      </c>
      <c r="F30" s="156">
        <f>'Base Capex'!F30+Provisions!F30+'Real Price Change'!F30</f>
        <v>250.26433570148231</v>
      </c>
      <c r="G30" s="154">
        <f>'Base Capex'!G30+Provisions!G30+'Real Price Change'!G30</f>
        <v>-0.33584762558520864</v>
      </c>
      <c r="H30" s="155">
        <f>'Base Capex'!H30+Provisions!H30+'Real Price Change'!H30</f>
        <v>0</v>
      </c>
      <c r="I30" s="156">
        <f>'Base Capex'!I30+Provisions!I30+'Real Price Change'!I30</f>
        <v>281.6228199065439</v>
      </c>
      <c r="J30" s="154">
        <f>'Base Capex'!J30+Provisions!J30+'Real Price Change'!J30</f>
        <v>0.90643082662508834</v>
      </c>
      <c r="K30" s="155">
        <f>'Base Capex'!K30+Provisions!K30+'Real Price Change'!K30</f>
        <v>0</v>
      </c>
      <c r="L30" s="156">
        <f>'Base Capex'!L30+Provisions!L30+'Real Price Change'!L30</f>
        <v>344.22989565905317</v>
      </c>
      <c r="M30" s="154">
        <f>'Base Capex'!M30+Provisions!M30+'Real Price Change'!M30</f>
        <v>-6.2911326117863278E-2</v>
      </c>
      <c r="N30" s="155">
        <f>'Base Capex'!N30+Provisions!N30+'Real Price Change'!N30</f>
        <v>0</v>
      </c>
      <c r="O30" s="156">
        <f>'Base Capex'!O30+Provisions!O30+'Real Price Change'!O30</f>
        <v>257.91729730116293</v>
      </c>
      <c r="P30" s="154">
        <f>'Base Capex'!P30+Provisions!P30+'Real Price Change'!P30</f>
        <v>1.2294727080789958</v>
      </c>
      <c r="Q30" s="155">
        <f>'Base Capex'!Q30+Provisions!Q30+'Real Price Change'!Q30</f>
        <v>0</v>
      </c>
      <c r="R30" s="156">
        <f>'Base Capex'!R30+Provisions!R30+'Real Price Change'!R30</f>
        <v>206.14533864224191</v>
      </c>
      <c r="S30" s="154">
        <f>'Base Capex'!S30+Provisions!S30+'Real Price Change'!S30</f>
        <v>0</v>
      </c>
      <c r="T30" s="155">
        <f>'Base Capex'!T30+Provisions!T30+'Real Price Change'!T30</f>
        <v>0</v>
      </c>
      <c r="U30" s="156">
        <f>'Base Capex'!U30+Provisions!U30+'Real Price Change'!U30</f>
        <v>0</v>
      </c>
      <c r="V30" s="154">
        <f>'Base Capex'!V30+Provisions!V30+'Real Price Change'!V30</f>
        <v>0</v>
      </c>
      <c r="W30" s="155">
        <f>'Base Capex'!W30+Provisions!W30+'Real Price Change'!W30</f>
        <v>0</v>
      </c>
      <c r="X30" s="156">
        <f>'Base Capex'!X30+Provisions!X30+'Real Price Change'!X30</f>
        <v>0</v>
      </c>
      <c r="Y30" s="154">
        <f>'Base Capex'!Y30+Provisions!Y30+'Real Price Change'!Y30</f>
        <v>0</v>
      </c>
      <c r="Z30" s="155">
        <f>'Base Capex'!Z30+Provisions!Z30+'Real Price Change'!Z30</f>
        <v>0</v>
      </c>
      <c r="AA30" s="156">
        <f>'Base Capex'!AA30+Provisions!AA30+'Real Price Change'!AA30</f>
        <v>0</v>
      </c>
      <c r="AB30" s="154">
        <f>'Base Capex'!AB30+Provisions!AB30+'Real Price Change'!AB30</f>
        <v>0</v>
      </c>
      <c r="AC30" s="155">
        <f>'Base Capex'!AC30+Provisions!AC30+'Real Price Change'!AC30</f>
        <v>0</v>
      </c>
      <c r="AD30" s="156">
        <f>'Base Capex'!AD30+Provisions!AD30+'Real Price Change'!AD30</f>
        <v>0</v>
      </c>
      <c r="AE30" s="154">
        <f>'Base Capex'!AE30+Provisions!AE30+'Real Price Change'!AE30</f>
        <v>0</v>
      </c>
      <c r="AF30" s="155">
        <f>'Base Capex'!AF30+Provisions!AF30+'Real Price Change'!AF30</f>
        <v>0</v>
      </c>
      <c r="AG30" s="156">
        <f>'Base Capex'!AG30+Provisions!AG30+'Real Price Change'!AG30</f>
        <v>0</v>
      </c>
      <c r="AH30" s="154">
        <f>'Base Capex'!AH30+Provisions!AH30+'Real Price Change'!AH30</f>
        <v>0</v>
      </c>
      <c r="AI30" s="155">
        <f>'Base Capex'!AI30+Provisions!AI30+'Real Price Change'!AI30</f>
        <v>0</v>
      </c>
      <c r="AJ30" s="156">
        <f>'Base Capex'!AJ30+Provisions!AJ30+'Real Price Change'!AJ30</f>
        <v>0</v>
      </c>
    </row>
    <row r="31" spans="1:36">
      <c r="A31" s="182">
        <f>'Base Capex Actual'!A31</f>
        <v>148</v>
      </c>
      <c r="B31" s="183" t="str">
        <f>'Base Capex Actual'!B31</f>
        <v>Pole Replacement</v>
      </c>
      <c r="C31" s="183" t="str">
        <f>'Base Capex Actual'!C31</f>
        <v>Environmental, Safety &amp; Legal</v>
      </c>
      <c r="D31" s="154">
        <f>'Base Capex'!D31+Provisions!D31+'Real Price Change'!D31</f>
        <v>367.29361275541066</v>
      </c>
      <c r="E31" s="155">
        <f>'Base Capex'!E31+Provisions!E31+'Real Price Change'!E31</f>
        <v>158.98660390027291</v>
      </c>
      <c r="F31" s="156">
        <f>'Base Capex'!F31+Provisions!F31+'Real Price Change'!F31</f>
        <v>880.05274044578903</v>
      </c>
      <c r="G31" s="154">
        <f>'Base Capex'!G31+Provisions!G31+'Real Price Change'!G31</f>
        <v>335.53777615084647</v>
      </c>
      <c r="H31" s="155">
        <f>'Base Capex'!H31+Provisions!H31+'Real Price Change'!H31</f>
        <v>197.34310102264695</v>
      </c>
      <c r="I31" s="156">
        <f>'Base Capex'!I31+Provisions!I31+'Real Price Change'!I31</f>
        <v>1192.7410904163621</v>
      </c>
      <c r="J31" s="154">
        <f>'Base Capex'!J31+Provisions!J31+'Real Price Change'!J31</f>
        <v>445.58015262839263</v>
      </c>
      <c r="K31" s="155">
        <f>'Base Capex'!K31+Provisions!K31+'Real Price Change'!K31</f>
        <v>187.50494125986387</v>
      </c>
      <c r="L31" s="156">
        <f>'Base Capex'!L31+Provisions!L31+'Real Price Change'!L31</f>
        <v>1221.5599762396369</v>
      </c>
      <c r="M31" s="154">
        <f>'Base Capex'!M31+Provisions!M31+'Real Price Change'!M31</f>
        <v>1795.2296965558414</v>
      </c>
      <c r="N31" s="155">
        <f>'Base Capex'!N31+Provisions!N31+'Real Price Change'!N31</f>
        <v>284.99077923488534</v>
      </c>
      <c r="O31" s="156">
        <f>'Base Capex'!O31+Provisions!O31+'Real Price Change'!O31</f>
        <v>912.09454676424025</v>
      </c>
      <c r="P31" s="154">
        <f>'Base Capex'!P31+Provisions!P31+'Real Price Change'!P31</f>
        <v>2028.4442714699394</v>
      </c>
      <c r="Q31" s="155">
        <f>'Base Capex'!Q31+Provisions!Q31+'Real Price Change'!Q31</f>
        <v>272.8195408899677</v>
      </c>
      <c r="R31" s="156">
        <f>'Base Capex'!R31+Provisions!R31+'Real Price Change'!R31</f>
        <v>562.3524256210801</v>
      </c>
      <c r="S31" s="154">
        <f>'Base Capex'!S31+Provisions!S31+'Real Price Change'!S31</f>
        <v>1943.1948570555776</v>
      </c>
      <c r="T31" s="155">
        <f>'Base Capex'!T31+Provisions!T31+'Real Price Change'!T31</f>
        <v>399.48231604667569</v>
      </c>
      <c r="U31" s="156">
        <f>'Base Capex'!U31+Provisions!U31+'Real Price Change'!U31</f>
        <v>1647.9841850560758</v>
      </c>
      <c r="V31" s="154">
        <f>'Base Capex'!V31+Provisions!V31+'Real Price Change'!V31</f>
        <v>1992.5473563699406</v>
      </c>
      <c r="W31" s="155">
        <f>'Base Capex'!W31+Provisions!W31+'Real Price Change'!W31</f>
        <v>402.09549730892786</v>
      </c>
      <c r="X31" s="156">
        <f>'Base Capex'!X31+Provisions!X31+'Real Price Change'!X31</f>
        <v>1674.7699611494213</v>
      </c>
      <c r="Y31" s="154">
        <f>'Base Capex'!Y31+Provisions!Y31+'Real Price Change'!Y31</f>
        <v>2056.0863919967687</v>
      </c>
      <c r="Z31" s="155">
        <f>'Base Capex'!Z31+Provisions!Z31+'Real Price Change'!Z31</f>
        <v>408.04466111135719</v>
      </c>
      <c r="AA31" s="156">
        <f>'Base Capex'!AA31+Provisions!AA31+'Real Price Change'!AA31</f>
        <v>1736.1570690060619</v>
      </c>
      <c r="AB31" s="154">
        <f>'Base Capex'!AB31+Provisions!AB31+'Real Price Change'!AB31</f>
        <v>1972.7375885955335</v>
      </c>
      <c r="AC31" s="155">
        <f>'Base Capex'!AC31+Provisions!AC31+'Real Price Change'!AC31</f>
        <v>385.01836378852846</v>
      </c>
      <c r="AD31" s="156">
        <f>'Base Capex'!AD31+Provisions!AD31+'Real Price Change'!AD31</f>
        <v>1666.6050324339321</v>
      </c>
      <c r="AE31" s="154">
        <f>'Base Capex'!AE31+Provisions!AE31+'Real Price Change'!AE31</f>
        <v>2106.0947171453017</v>
      </c>
      <c r="AF31" s="155">
        <f>'Base Capex'!AF31+Provisions!AF31+'Real Price Change'!AF31</f>
        <v>404.23676185393936</v>
      </c>
      <c r="AG31" s="156">
        <f>'Base Capex'!AG31+Provisions!AG31+'Real Price Change'!AG31</f>
        <v>1779.8104845278635</v>
      </c>
      <c r="AH31" s="154">
        <f>'Base Capex'!AH31+Provisions!AH31+'Real Price Change'!AH31</f>
        <v>2125.7648770624205</v>
      </c>
      <c r="AI31" s="155">
        <f>'Base Capex'!AI31+Provisions!AI31+'Real Price Change'!AI31</f>
        <v>401.25357787295519</v>
      </c>
      <c r="AJ31" s="156">
        <f>'Base Capex'!AJ31+Provisions!AJ31+'Real Price Change'!AJ31</f>
        <v>1797.4979725369099</v>
      </c>
    </row>
    <row r="32" spans="1:36">
      <c r="A32" s="182">
        <f>'Base Capex Actual'!A32</f>
        <v>149</v>
      </c>
      <c r="B32" s="183" t="str">
        <f>'Base Capex Actual'!B32</f>
        <v>Pole Life Extension - Staking</v>
      </c>
      <c r="C32" s="183" t="str">
        <f>'Base Capex Actual'!C32</f>
        <v>Environmental, Safety &amp; Legal</v>
      </c>
      <c r="D32" s="154">
        <f>'Base Capex'!D32+Provisions!D32+'Real Price Change'!D32</f>
        <v>38.195224286810905</v>
      </c>
      <c r="E32" s="155">
        <f>'Base Capex'!E32+Provisions!E32+'Real Price Change'!E32</f>
        <v>-1.2303693587835554</v>
      </c>
      <c r="F32" s="156">
        <f>'Base Capex'!F32+Provisions!F32+'Real Price Change'!F32</f>
        <v>212.41364090448667</v>
      </c>
      <c r="G32" s="154">
        <f>'Base Capex'!G32+Provisions!G32+'Real Price Change'!G32</f>
        <v>35.538050624260961</v>
      </c>
      <c r="H32" s="155">
        <f>'Base Capex'!H32+Provisions!H32+'Real Price Change'!H32</f>
        <v>1.1070355332173628E-14</v>
      </c>
      <c r="I32" s="156">
        <f>'Base Capex'!I32+Provisions!I32+'Real Price Change'!I32</f>
        <v>167.2966361559476</v>
      </c>
      <c r="J32" s="154">
        <f>'Base Capex'!J32+Provisions!J32+'Real Price Change'!J32</f>
        <v>71.987567208973616</v>
      </c>
      <c r="K32" s="155">
        <f>'Base Capex'!K32+Provisions!K32+'Real Price Change'!K32</f>
        <v>0.76688235068176702</v>
      </c>
      <c r="L32" s="156">
        <f>'Base Capex'!L32+Provisions!L32+'Real Price Change'!L32</f>
        <v>261.69272712412959</v>
      </c>
      <c r="M32" s="154">
        <f>'Base Capex'!M32+Provisions!M32+'Real Price Change'!M32</f>
        <v>64.025307716288395</v>
      </c>
      <c r="N32" s="155">
        <f>'Base Capex'!N32+Provisions!N32+'Real Price Change'!N32</f>
        <v>1.3688821336934713E-2</v>
      </c>
      <c r="O32" s="156">
        <f>'Base Capex'!O32+Provisions!O32+'Real Price Change'!O32</f>
        <v>387.05757178143261</v>
      </c>
      <c r="P32" s="154">
        <f>'Base Capex'!P32+Provisions!P32+'Real Price Change'!P32</f>
        <v>43.198584603083852</v>
      </c>
      <c r="Q32" s="155">
        <f>'Base Capex'!Q32+Provisions!Q32+'Real Price Change'!Q32</f>
        <v>-0.13347435537396196</v>
      </c>
      <c r="R32" s="156">
        <f>'Base Capex'!R32+Provisions!R32+'Real Price Change'!R32</f>
        <v>418.64527362502474</v>
      </c>
      <c r="S32" s="154">
        <f>'Base Capex'!S32+Provisions!S32+'Real Price Change'!S32</f>
        <v>74.250213605591995</v>
      </c>
      <c r="T32" s="155">
        <f>'Base Capex'!T32+Provisions!T32+'Real Price Change'!T32</f>
        <v>0.22733082348226741</v>
      </c>
      <c r="U32" s="156">
        <f>'Base Capex'!U32+Provisions!U32+'Real Price Change'!U32</f>
        <v>433.75827129426563</v>
      </c>
      <c r="V32" s="154">
        <f>'Base Capex'!V32+Provisions!V32+'Real Price Change'!V32</f>
        <v>87.788050037943094</v>
      </c>
      <c r="W32" s="155">
        <f>'Base Capex'!W32+Provisions!W32+'Real Price Change'!W32</f>
        <v>0.26383680033968543</v>
      </c>
      <c r="X32" s="156">
        <f>'Base Capex'!X32+Provisions!X32+'Real Price Change'!X32</f>
        <v>508.2709494391197</v>
      </c>
      <c r="Y32" s="154">
        <f>'Base Capex'!Y32+Provisions!Y32+'Real Price Change'!Y32</f>
        <v>103.555080917127</v>
      </c>
      <c r="Z32" s="155">
        <f>'Base Capex'!Z32+Provisions!Z32+'Real Price Change'!Z32</f>
        <v>0.30606746359719533</v>
      </c>
      <c r="AA32" s="156">
        <f>'Base Capex'!AA32+Provisions!AA32+'Real Price Change'!AA32</f>
        <v>602.32715246786006</v>
      </c>
      <c r="AB32" s="154">
        <f>'Base Capex'!AB32+Provisions!AB32+'Real Price Change'!AB32</f>
        <v>103.92286884336005</v>
      </c>
      <c r="AC32" s="155">
        <f>'Base Capex'!AC32+Provisions!AC32+'Real Price Change'!AC32</f>
        <v>0.30206656887448224</v>
      </c>
      <c r="AD32" s="156">
        <f>'Base Capex'!AD32+Provisions!AD32+'Real Price Change'!AD32</f>
        <v>604.76670174450021</v>
      </c>
      <c r="AE32" s="154">
        <f>'Base Capex'!AE32+Provisions!AE32+'Real Price Change'!AE32</f>
        <v>128.53081029058472</v>
      </c>
      <c r="AF32" s="155">
        <f>'Base Capex'!AF32+Provisions!AF32+'Real Price Change'!AF32</f>
        <v>0.36740457847644925</v>
      </c>
      <c r="AG32" s="156">
        <f>'Base Capex'!AG32+Provisions!AG32+'Real Price Change'!AG32</f>
        <v>748.19789534672657</v>
      </c>
      <c r="AH32" s="154">
        <f>'Base Capex'!AH32+Provisions!AH32+'Real Price Change'!AH32</f>
        <v>140.43312359139017</v>
      </c>
      <c r="AI32" s="155">
        <f>'Base Capex'!AI32+Provisions!AI32+'Real Price Change'!AI32</f>
        <v>0.39477774098650714</v>
      </c>
      <c r="AJ32" s="156">
        <f>'Base Capex'!AJ32+Provisions!AJ32+'Real Price Change'!AJ32</f>
        <v>817.9676209220363</v>
      </c>
    </row>
    <row r="33" spans="1:36">
      <c r="A33" s="182">
        <f>'Base Capex Actual'!A33</f>
        <v>150</v>
      </c>
      <c r="B33" s="183" t="str">
        <f>'Base Capex Actual'!B33</f>
        <v>OH/UG Line Replacement</v>
      </c>
      <c r="C33" s="183" t="str">
        <f>'Base Capex Actual'!C33</f>
        <v>Reliability &amp; Quality Maintained</v>
      </c>
      <c r="D33" s="154">
        <f>'Base Capex'!D33+Provisions!D33+'Real Price Change'!D33</f>
        <v>479.85385206020112</v>
      </c>
      <c r="E33" s="155">
        <f>'Base Capex'!E33+Provisions!E33+'Real Price Change'!E33</f>
        <v>778.01067523630343</v>
      </c>
      <c r="F33" s="156">
        <f>'Base Capex'!F33+Provisions!F33+'Real Price Change'!F33</f>
        <v>1969.394305275285</v>
      </c>
      <c r="G33" s="154">
        <f>'Base Capex'!G33+Provisions!G33+'Real Price Change'!G33</f>
        <v>499.79206010328784</v>
      </c>
      <c r="H33" s="155">
        <f>'Base Capex'!H33+Provisions!H33+'Real Price Change'!H33</f>
        <v>262.21717758871961</v>
      </c>
      <c r="I33" s="156">
        <f>'Base Capex'!I33+Provisions!I33+'Real Price Change'!I33</f>
        <v>1872.8132888134687</v>
      </c>
      <c r="J33" s="154">
        <f>'Base Capex'!J33+Provisions!J33+'Real Price Change'!J33</f>
        <v>209.98718467789234</v>
      </c>
      <c r="K33" s="155">
        <f>'Base Capex'!K33+Provisions!K33+'Real Price Change'!K33</f>
        <v>153.62369018138239</v>
      </c>
      <c r="L33" s="156">
        <f>'Base Capex'!L33+Provisions!L33+'Real Price Change'!L33</f>
        <v>976.43630288956626</v>
      </c>
      <c r="M33" s="154">
        <f>'Base Capex'!M33+Provisions!M33+'Real Price Change'!M33</f>
        <v>1065.9730070504208</v>
      </c>
      <c r="N33" s="155">
        <f>'Base Capex'!N33+Provisions!N33+'Real Price Change'!N33</f>
        <v>723.58557968825835</v>
      </c>
      <c r="O33" s="156">
        <f>'Base Capex'!O33+Provisions!O33+'Real Price Change'!O33</f>
        <v>2684.9664932511473</v>
      </c>
      <c r="P33" s="154">
        <f>'Base Capex'!P33+Provisions!P33+'Real Price Change'!P33</f>
        <v>545.79390230127456</v>
      </c>
      <c r="Q33" s="155">
        <f>'Base Capex'!Q33+Provisions!Q33+'Real Price Change'!Q33</f>
        <v>297.6693155341992</v>
      </c>
      <c r="R33" s="156">
        <f>'Base Capex'!R33+Provisions!R33+'Real Price Change'!R33</f>
        <v>1304.3955746673987</v>
      </c>
      <c r="S33" s="154">
        <f>'Base Capex'!S33+Provisions!S33+'Real Price Change'!S33</f>
        <v>793.10475511663128</v>
      </c>
      <c r="T33" s="155">
        <f>'Base Capex'!T33+Provisions!T33+'Real Price Change'!T33</f>
        <v>495.04039828472281</v>
      </c>
      <c r="U33" s="156">
        <f>'Base Capex'!U33+Provisions!U33+'Real Price Change'!U33</f>
        <v>2360.4678036968885</v>
      </c>
      <c r="V33" s="154">
        <f>'Base Capex'!V33+Provisions!V33+'Real Price Change'!V33</f>
        <v>915.45887117762288</v>
      </c>
      <c r="W33" s="155">
        <f>'Base Capex'!W33+Provisions!W33+'Real Price Change'!W33</f>
        <v>560.90366330993379</v>
      </c>
      <c r="X33" s="156">
        <f>'Base Capex'!X33+Provisions!X33+'Real Price Change'!X33</f>
        <v>2700.3259402064969</v>
      </c>
      <c r="Y33" s="154">
        <f>'Base Capex'!Y33+Provisions!Y33+'Real Price Change'!Y33</f>
        <v>1272.3227040280237</v>
      </c>
      <c r="Z33" s="155">
        <f>'Base Capex'!Z33+Provisions!Z33+'Real Price Change'!Z33</f>
        <v>766.64180765597894</v>
      </c>
      <c r="AA33" s="156">
        <f>'Base Capex'!AA33+Provisions!AA33+'Real Price Change'!AA33</f>
        <v>3770.2988130325593</v>
      </c>
      <c r="AB33" s="154">
        <f>'Base Capex'!AB33+Provisions!AB33+'Real Price Change'!AB33</f>
        <v>1349.2367741947612</v>
      </c>
      <c r="AC33" s="155">
        <f>'Base Capex'!AC33+Provisions!AC33+'Real Price Change'!AC33</f>
        <v>799.51971069522824</v>
      </c>
      <c r="AD33" s="156">
        <f>'Base Capex'!AD33+Provisions!AD33+'Real Price Change'!AD33</f>
        <v>4000.2062023142225</v>
      </c>
      <c r="AE33" s="154">
        <f>'Base Capex'!AE33+Provisions!AE33+'Real Price Change'!AE33</f>
        <v>1266.2716859073864</v>
      </c>
      <c r="AF33" s="155">
        <f>'Base Capex'!AF33+Provisions!AF33+'Real Price Change'!AF33</f>
        <v>737.92748185750781</v>
      </c>
      <c r="AG33" s="156">
        <f>'Base Capex'!AG33+Provisions!AG33+'Real Price Change'!AG33</f>
        <v>3755.377485257497</v>
      </c>
      <c r="AH33" s="154">
        <f>'Base Capex'!AH33+Provisions!AH33+'Real Price Change'!AH33</f>
        <v>928.61051575398812</v>
      </c>
      <c r="AI33" s="155">
        <f>'Base Capex'!AI33+Provisions!AI33+'Real Price Change'!AI33</f>
        <v>532.18933751146267</v>
      </c>
      <c r="AJ33" s="156">
        <f>'Base Capex'!AJ33+Provisions!AJ33+'Real Price Change'!AJ33</f>
        <v>2755.609158812747</v>
      </c>
    </row>
    <row r="34" spans="1:36">
      <c r="A34" s="182">
        <f>'Base Capex Actual'!A34</f>
        <v>150</v>
      </c>
      <c r="B34" s="183" t="str">
        <f>'Base Capex Actual'!B34</f>
        <v>OH/UG Line Replacement</v>
      </c>
      <c r="C34" s="183" t="str">
        <f>'Base Capex Actual'!C34</f>
        <v>Environmental, Safety &amp; Legal</v>
      </c>
      <c r="D34" s="154">
        <f>'Base Capex'!D34+Provisions!D34+'Real Price Change'!D34</f>
        <v>0</v>
      </c>
      <c r="E34" s="155">
        <f>'Base Capex'!E34+Provisions!E34+'Real Price Change'!E34</f>
        <v>0</v>
      </c>
      <c r="F34" s="156">
        <f>'Base Capex'!F34+Provisions!F34+'Real Price Change'!F34</f>
        <v>0</v>
      </c>
      <c r="G34" s="154">
        <f>'Base Capex'!G34+Provisions!G34+'Real Price Change'!G34</f>
        <v>68.662919710328964</v>
      </c>
      <c r="H34" s="155">
        <f>'Base Capex'!H34+Provisions!H34+'Real Price Change'!H34</f>
        <v>35.756887853007214</v>
      </c>
      <c r="I34" s="156">
        <f>'Base Capex'!I34+Provisions!I34+'Real Price Change'!I34</f>
        <v>255.38363029274572</v>
      </c>
      <c r="J34" s="154">
        <f>'Base Capex'!J34+Provisions!J34+'Real Price Change'!J34</f>
        <v>28.069108598535916</v>
      </c>
      <c r="K34" s="155">
        <f>'Base Capex'!K34+Provisions!K34+'Real Price Change'!K34</f>
        <v>20.948685024733958</v>
      </c>
      <c r="L34" s="156">
        <f>'Base Capex'!L34+Provisions!L34+'Real Price Change'!L34</f>
        <v>133.15040493948629</v>
      </c>
      <c r="M34" s="154">
        <f>'Base Capex'!M34+Provisions!M34+'Real Price Change'!M34</f>
        <v>145.53608758479382</v>
      </c>
      <c r="N34" s="155">
        <f>'Base Capex'!N34+Provisions!N34+'Real Price Change'!N34</f>
        <v>98.670760866580693</v>
      </c>
      <c r="O34" s="156">
        <f>'Base Capex'!O34+Provisions!O34+'Real Price Change'!O34</f>
        <v>366.13179453424732</v>
      </c>
      <c r="P34" s="154">
        <f>'Base Capex'!P34+Provisions!P34+'Real Price Change'!P34</f>
        <v>0</v>
      </c>
      <c r="Q34" s="155">
        <f>'Base Capex'!Q34+Provisions!Q34+'Real Price Change'!Q34</f>
        <v>0</v>
      </c>
      <c r="R34" s="156">
        <f>'Base Capex'!R34+Provisions!R34+'Real Price Change'!R34</f>
        <v>0</v>
      </c>
      <c r="S34" s="154">
        <f>'Base Capex'!S34+Provisions!S34+'Real Price Change'!S34</f>
        <v>0</v>
      </c>
      <c r="T34" s="155">
        <f>'Base Capex'!T34+Provisions!T34+'Real Price Change'!T34</f>
        <v>0</v>
      </c>
      <c r="U34" s="156">
        <f>'Base Capex'!U34+Provisions!U34+'Real Price Change'!U34</f>
        <v>0</v>
      </c>
      <c r="V34" s="154">
        <f>'Base Capex'!V34+Provisions!V34+'Real Price Change'!V34</f>
        <v>0</v>
      </c>
      <c r="W34" s="155">
        <f>'Base Capex'!W34+Provisions!W34+'Real Price Change'!W34</f>
        <v>0</v>
      </c>
      <c r="X34" s="156">
        <f>'Base Capex'!X34+Provisions!X34+'Real Price Change'!X34</f>
        <v>0</v>
      </c>
      <c r="Y34" s="154">
        <f>'Base Capex'!Y34+Provisions!Y34+'Real Price Change'!Y34</f>
        <v>0</v>
      </c>
      <c r="Z34" s="155">
        <f>'Base Capex'!Z34+Provisions!Z34+'Real Price Change'!Z34</f>
        <v>0</v>
      </c>
      <c r="AA34" s="156">
        <f>'Base Capex'!AA34+Provisions!AA34+'Real Price Change'!AA34</f>
        <v>0</v>
      </c>
      <c r="AB34" s="154">
        <f>'Base Capex'!AB34+Provisions!AB34+'Real Price Change'!AB34</f>
        <v>0</v>
      </c>
      <c r="AC34" s="155">
        <f>'Base Capex'!AC34+Provisions!AC34+'Real Price Change'!AC34</f>
        <v>0</v>
      </c>
      <c r="AD34" s="156">
        <f>'Base Capex'!AD34+Provisions!AD34+'Real Price Change'!AD34</f>
        <v>0</v>
      </c>
      <c r="AE34" s="154">
        <f>'Base Capex'!AE34+Provisions!AE34+'Real Price Change'!AE34</f>
        <v>0</v>
      </c>
      <c r="AF34" s="155">
        <f>'Base Capex'!AF34+Provisions!AF34+'Real Price Change'!AF34</f>
        <v>0</v>
      </c>
      <c r="AG34" s="156">
        <f>'Base Capex'!AG34+Provisions!AG34+'Real Price Change'!AG34</f>
        <v>0</v>
      </c>
      <c r="AH34" s="154">
        <f>'Base Capex'!AH34+Provisions!AH34+'Real Price Change'!AH34</f>
        <v>0</v>
      </c>
      <c r="AI34" s="155">
        <f>'Base Capex'!AI34+Provisions!AI34+'Real Price Change'!AI34</f>
        <v>0</v>
      </c>
      <c r="AJ34" s="156">
        <f>'Base Capex'!AJ34+Provisions!AJ34+'Real Price Change'!AJ34</f>
        <v>0</v>
      </c>
    </row>
    <row r="35" spans="1:36">
      <c r="A35" s="182">
        <f>'Base Capex Actual'!A35</f>
        <v>152</v>
      </c>
      <c r="B35" s="183" t="str">
        <f>'Base Capex Actual'!B35</f>
        <v>Neutral Screen Services</v>
      </c>
      <c r="C35" s="183" t="str">
        <f>'Base Capex Actual'!C35</f>
        <v>Reliability &amp; Quality Maintained</v>
      </c>
      <c r="D35" s="154">
        <f>'Base Capex'!D35+Provisions!D35+'Real Price Change'!D35</f>
        <v>52.015961665351654</v>
      </c>
      <c r="E35" s="155">
        <f>'Base Capex'!E35+Provisions!E35+'Real Price Change'!E35</f>
        <v>18.454028736033692</v>
      </c>
      <c r="F35" s="156">
        <f>'Base Capex'!F35+Provisions!F35+'Real Price Change'!F35</f>
        <v>151.39011566025025</v>
      </c>
      <c r="G35" s="154">
        <f>'Base Capex'!G35+Provisions!G35+'Real Price Change'!G35</f>
        <v>19.301431863432583</v>
      </c>
      <c r="H35" s="155">
        <f>'Base Capex'!H35+Provisions!H35+'Real Price Change'!H35</f>
        <v>31.180626361781886</v>
      </c>
      <c r="I35" s="156">
        <f>'Base Capex'!I35+Provisions!I35+'Real Price Change'!I35</f>
        <v>176.87766377562343</v>
      </c>
      <c r="J35" s="154">
        <f>'Base Capex'!J35+Provisions!J35+'Real Price Change'!J35</f>
        <v>61.648865743877259</v>
      </c>
      <c r="K35" s="155">
        <f>'Base Capex'!K35+Provisions!K35+'Real Price Change'!K35</f>
        <v>52.989306640765079</v>
      </c>
      <c r="L35" s="156">
        <f>'Base Capex'!L35+Provisions!L35+'Real Price Change'!L35</f>
        <v>331.37846808623988</v>
      </c>
      <c r="M35" s="154">
        <f>'Base Capex'!M35+Provisions!M35+'Real Price Change'!M35</f>
        <v>653.19981434451927</v>
      </c>
      <c r="N35" s="155">
        <f>'Base Capex'!N35+Provisions!N35+'Real Price Change'!N35</f>
        <v>127.77223120036987</v>
      </c>
      <c r="O35" s="156">
        <f>'Base Capex'!O35+Provisions!O35+'Real Price Change'!O35</f>
        <v>462.48850150905736</v>
      </c>
      <c r="P35" s="154">
        <f>'Base Capex'!P35+Provisions!P35+'Real Price Change'!P35</f>
        <v>549.05292813758433</v>
      </c>
      <c r="Q35" s="155">
        <f>'Base Capex'!Q35+Provisions!Q35+'Real Price Change'!Q35</f>
        <v>42.141999157875745</v>
      </c>
      <c r="R35" s="156">
        <f>'Base Capex'!R35+Provisions!R35+'Real Price Change'!R35</f>
        <v>83.970521910775446</v>
      </c>
      <c r="S35" s="154">
        <f>'Base Capex'!S35+Provisions!S35+'Real Price Change'!S35</f>
        <v>345.42107178585729</v>
      </c>
      <c r="T35" s="155">
        <f>'Base Capex'!T35+Provisions!T35+'Real Price Change'!T35</f>
        <v>68.700190588787791</v>
      </c>
      <c r="U35" s="156">
        <f>'Base Capex'!U35+Provisions!U35+'Real Price Change'!U35</f>
        <v>285.1776798140915</v>
      </c>
      <c r="V35" s="154">
        <f>'Base Capex'!V35+Provisions!V35+'Real Price Change'!V35</f>
        <v>387.45205336814678</v>
      </c>
      <c r="W35" s="155">
        <f>'Base Capex'!W35+Provisions!W35+'Real Price Change'!W35</f>
        <v>75.642597297626466</v>
      </c>
      <c r="X35" s="156">
        <f>'Base Capex'!X35+Provisions!X35+'Real Price Change'!X35</f>
        <v>317.0257176018888</v>
      </c>
      <c r="Y35" s="154">
        <f>'Base Capex'!Y35+Provisions!Y35+'Real Price Change'!Y35</f>
        <v>436.29961831555266</v>
      </c>
      <c r="Z35" s="155">
        <f>'Base Capex'!Z35+Provisions!Z35+'Real Price Change'!Z35</f>
        <v>83.76818042122359</v>
      </c>
      <c r="AA35" s="156">
        <f>'Base Capex'!AA35+Provisions!AA35+'Real Price Change'!AA35</f>
        <v>358.64311991197479</v>
      </c>
      <c r="AB35" s="154">
        <f>'Base Capex'!AB35+Provisions!AB35+'Real Price Change'!AB35</f>
        <v>435.7294656548998</v>
      </c>
      <c r="AC35" s="155">
        <f>'Base Capex'!AC35+Provisions!AC35+'Real Price Change'!AC35</f>
        <v>82.272929524749671</v>
      </c>
      <c r="AD35" s="156">
        <f>'Base Capex'!AD35+Provisions!AD35+'Real Price Change'!AD35</f>
        <v>358.35239828021736</v>
      </c>
      <c r="AE35" s="154">
        <f>'Base Capex'!AE35+Provisions!AE35+'Real Price Change'!AE35</f>
        <v>512.51325092581669</v>
      </c>
      <c r="AF35" s="155">
        <f>'Base Capex'!AF35+Provisions!AF35+'Real Price Change'!AF35</f>
        <v>95.1679937129026</v>
      </c>
      <c r="AG35" s="156">
        <f>'Base Capex'!AG35+Provisions!AG35+'Real Price Change'!AG35</f>
        <v>421.62948809360813</v>
      </c>
      <c r="AH35" s="154">
        <f>'Base Capex'!AH35+Provisions!AH35+'Real Price Change'!AH35</f>
        <v>548.77798705347811</v>
      </c>
      <c r="AI35" s="155">
        <f>'Base Capex'!AI35+Provisions!AI35+'Real Price Change'!AI35</f>
        <v>100.21397317298398</v>
      </c>
      <c r="AJ35" s="156">
        <f>'Base Capex'!AJ35+Provisions!AJ35+'Real Price Change'!AJ35</f>
        <v>451.73098545945464</v>
      </c>
    </row>
    <row r="36" spans="1:36">
      <c r="A36" s="182">
        <f>'Base Capex Actual'!A36</f>
        <v>153</v>
      </c>
      <c r="B36" s="183" t="str">
        <f>'Base Capex Actual'!B36</f>
        <v>Servicing Replacement</v>
      </c>
      <c r="C36" s="183" t="str">
        <f>'Base Capex Actual'!C36</f>
        <v>Reliability &amp; Quality Maintained</v>
      </c>
      <c r="D36" s="154">
        <f>'Base Capex'!D36+Provisions!D36+'Real Price Change'!D36</f>
        <v>1046.0919467427464</v>
      </c>
      <c r="E36" s="155">
        <f>'Base Capex'!E36+Provisions!E36+'Real Price Change'!E36</f>
        <v>-2.1390579280681479</v>
      </c>
      <c r="F36" s="156">
        <f>'Base Capex'!F36+Provisions!F36+'Real Price Change'!F36</f>
        <v>26.670752889312539</v>
      </c>
      <c r="G36" s="154">
        <f>'Base Capex'!G36+Provisions!G36+'Real Price Change'!G36</f>
        <v>262.13968708681853</v>
      </c>
      <c r="H36" s="155">
        <f>'Base Capex'!H36+Provisions!H36+'Real Price Change'!H36</f>
        <v>-1.4622323471834462E-2</v>
      </c>
      <c r="I36" s="156">
        <f>'Base Capex'!I36+Provisions!I36+'Real Price Change'!I36</f>
        <v>1037.1604723952687</v>
      </c>
      <c r="J36" s="154">
        <f>'Base Capex'!J36+Provisions!J36+'Real Price Change'!J36</f>
        <v>257.11496750585616</v>
      </c>
      <c r="K36" s="155">
        <f>'Base Capex'!K36+Provisions!K36+'Real Price Change'!K36</f>
        <v>0</v>
      </c>
      <c r="L36" s="156">
        <f>'Base Capex'!L36+Provisions!L36+'Real Price Change'!L36</f>
        <v>898.79627160278642</v>
      </c>
      <c r="M36" s="154">
        <f>'Base Capex'!M36+Provisions!M36+'Real Price Change'!M36</f>
        <v>291.58773452587303</v>
      </c>
      <c r="N36" s="155">
        <f>'Base Capex'!N36+Provisions!N36+'Real Price Change'!N36</f>
        <v>0</v>
      </c>
      <c r="O36" s="156">
        <f>'Base Capex'!O36+Provisions!O36+'Real Price Change'!O36</f>
        <v>1053.5507720079972</v>
      </c>
      <c r="P36" s="154">
        <f>'Base Capex'!P36+Provisions!P36+'Real Price Change'!P36</f>
        <v>247.81213154387916</v>
      </c>
      <c r="Q36" s="155">
        <f>'Base Capex'!Q36+Provisions!Q36+'Real Price Change'!Q36</f>
        <v>0</v>
      </c>
      <c r="R36" s="156">
        <f>'Base Capex'!R36+Provisions!R36+'Real Price Change'!R36</f>
        <v>851.58507989527106</v>
      </c>
      <c r="S36" s="154">
        <f>'Base Capex'!S36+Provisions!S36+'Real Price Change'!S36</f>
        <v>262.51098195380581</v>
      </c>
      <c r="T36" s="155">
        <f>'Base Capex'!T36+Provisions!T36+'Real Price Change'!T36</f>
        <v>-3.6555808679586154E-3</v>
      </c>
      <c r="U36" s="156">
        <f>'Base Capex'!U36+Provisions!U36+'Real Price Change'!U36</f>
        <v>960.27314897533086</v>
      </c>
      <c r="V36" s="154">
        <f>'Base Capex'!V36+Provisions!V36+'Real Price Change'!V36</f>
        <v>267.42876904368939</v>
      </c>
      <c r="W36" s="155">
        <f>'Base Capex'!W36+Provisions!W36+'Real Price Change'!W36</f>
        <v>-3.6555808679586154E-3</v>
      </c>
      <c r="X36" s="156">
        <f>'Base Capex'!X36+Provisions!X36+'Real Price Change'!X36</f>
        <v>969.53894251807515</v>
      </c>
      <c r="Y36" s="154">
        <f>'Base Capex'!Y36+Provisions!Y36+'Real Price Change'!Y36</f>
        <v>271.93326810849231</v>
      </c>
      <c r="Z36" s="155">
        <f>'Base Capex'!Z36+Provisions!Z36+'Real Price Change'!Z36</f>
        <v>-3.6555808679586154E-3</v>
      </c>
      <c r="AA36" s="156">
        <f>'Base Capex'!AA36+Provisions!AA36+'Real Price Change'!AA36</f>
        <v>990.42277354112537</v>
      </c>
      <c r="AB36" s="154">
        <f>'Base Capex'!AB36+Provisions!AB36+'Real Price Change'!AB36</f>
        <v>276.5136397576</v>
      </c>
      <c r="AC36" s="155">
        <f>'Base Capex'!AC36+Provisions!AC36+'Real Price Change'!AC36</f>
        <v>-3.6555808679586154E-3</v>
      </c>
      <c r="AD36" s="156">
        <f>'Base Capex'!AD36+Provisions!AD36+'Real Price Change'!AD36</f>
        <v>1007.6055468052891</v>
      </c>
      <c r="AE36" s="154">
        <f>'Base Capex'!AE36+Provisions!AE36+'Real Price Change'!AE36</f>
        <v>281.17116196864481</v>
      </c>
      <c r="AF36" s="155">
        <f>'Base Capex'!AF36+Provisions!AF36+'Real Price Change'!AF36</f>
        <v>-3.6555808679586154E-3</v>
      </c>
      <c r="AG36" s="156">
        <f>'Base Capex'!AG36+Provisions!AG36+'Real Price Change'!AG36</f>
        <v>1024.8900084269003</v>
      </c>
      <c r="AH36" s="154">
        <f>'Base Capex'!AH36+Provisions!AH36+'Real Price Change'!AH36</f>
        <v>285.90713424517423</v>
      </c>
      <c r="AI36" s="155">
        <f>'Base Capex'!AI36+Provisions!AI36+'Real Price Change'!AI36</f>
        <v>-3.6555808679586154E-3</v>
      </c>
      <c r="AJ36" s="156">
        <f>'Base Capex'!AJ36+Provisions!AJ36+'Real Price Change'!AJ36</f>
        <v>1042.7706430768433</v>
      </c>
    </row>
    <row r="37" spans="1:36">
      <c r="A37" s="182">
        <f>'Base Capex Actual'!A37</f>
        <v>154</v>
      </c>
      <c r="B37" s="183" t="str">
        <f>'Base Capex Actual'!B37</f>
        <v>Bird Cover Replacement</v>
      </c>
      <c r="C37" s="183" t="str">
        <f>'Base Capex Actual'!C37</f>
        <v>Reliability &amp; Quality Maintained</v>
      </c>
      <c r="D37" s="154">
        <f>'Base Capex'!D37+Provisions!D37+'Real Price Change'!D37</f>
        <v>0</v>
      </c>
      <c r="E37" s="155">
        <f>'Base Capex'!E37+Provisions!E37+'Real Price Change'!E37</f>
        <v>0</v>
      </c>
      <c r="F37" s="156">
        <f>'Base Capex'!F37+Provisions!F37+'Real Price Change'!F37</f>
        <v>0</v>
      </c>
      <c r="G37" s="154">
        <f>'Base Capex'!G37+Provisions!G37+'Real Price Change'!G37</f>
        <v>0.11112095917972933</v>
      </c>
      <c r="H37" s="155">
        <f>'Base Capex'!H37+Provisions!H37+'Real Price Change'!H37</f>
        <v>9.1724896090521216E-2</v>
      </c>
      <c r="I37" s="156">
        <f>'Base Capex'!I37+Provisions!I37+'Real Price Change'!I37</f>
        <v>1.5932352693293097</v>
      </c>
      <c r="J37" s="154">
        <f>'Base Capex'!J37+Provisions!J37+'Real Price Change'!J37</f>
        <v>30.489658082377975</v>
      </c>
      <c r="K37" s="155">
        <f>'Base Capex'!K37+Provisions!K37+'Real Price Change'!K37</f>
        <v>19.098711752007272</v>
      </c>
      <c r="L37" s="156">
        <f>'Base Capex'!L37+Provisions!L37+'Real Price Change'!L37</f>
        <v>140.96941036136548</v>
      </c>
      <c r="M37" s="154">
        <f>'Base Capex'!M37+Provisions!M37+'Real Price Change'!M37</f>
        <v>87.619888380429785</v>
      </c>
      <c r="N37" s="155">
        <f>'Base Capex'!N37+Provisions!N37+'Real Price Change'!N37</f>
        <v>50.615216201909277</v>
      </c>
      <c r="O37" s="156">
        <f>'Base Capex'!O37+Provisions!O37+'Real Price Change'!O37</f>
        <v>168.22732439603755</v>
      </c>
      <c r="P37" s="154">
        <f>'Base Capex'!P37+Provisions!P37+'Real Price Change'!P37</f>
        <v>78.638890080671985</v>
      </c>
      <c r="Q37" s="155">
        <f>'Base Capex'!Q37+Provisions!Q37+'Real Price Change'!Q37</f>
        <v>40.748021177481043</v>
      </c>
      <c r="R37" s="156">
        <f>'Base Capex'!R37+Provisions!R37+'Real Price Change'!R37</f>
        <v>74.10182557451698</v>
      </c>
      <c r="S37" s="154">
        <f>'Base Capex'!S37+Provisions!S37+'Real Price Change'!S37</f>
        <v>89.684245615770223</v>
      </c>
      <c r="T37" s="155">
        <f>'Base Capex'!T37+Provisions!T37+'Real Price Change'!T37</f>
        <v>50.823915783464251</v>
      </c>
      <c r="U37" s="156">
        <f>'Base Capex'!U37+Provisions!U37+'Real Price Change'!U37</f>
        <v>176.94308558682908</v>
      </c>
      <c r="V37" s="154">
        <f>'Base Capex'!V37+Provisions!V37+'Real Price Change'!V37</f>
        <v>91.364358279905517</v>
      </c>
      <c r="W37" s="155">
        <f>'Base Capex'!W37+Provisions!W37+'Real Price Change'!W37</f>
        <v>50.823915783464251</v>
      </c>
      <c r="X37" s="156">
        <f>'Base Capex'!X37+Provisions!X37+'Real Price Change'!X37</f>
        <v>178.65043114950899</v>
      </c>
      <c r="Y37" s="154">
        <f>'Base Capex'!Y37+Provisions!Y37+'Real Price Change'!Y37</f>
        <v>92.903275233006099</v>
      </c>
      <c r="Z37" s="155">
        <f>'Base Capex'!Z37+Provisions!Z37+'Real Price Change'!Z37</f>
        <v>50.823915783464251</v>
      </c>
      <c r="AA37" s="156">
        <f>'Base Capex'!AA37+Provisions!AA37+'Real Price Change'!AA37</f>
        <v>182.49855447154033</v>
      </c>
      <c r="AB37" s="154">
        <f>'Base Capex'!AB37+Provisions!AB37+'Real Price Change'!AB37</f>
        <v>94.468113293999579</v>
      </c>
      <c r="AC37" s="155">
        <f>'Base Capex'!AC37+Provisions!AC37+'Real Price Change'!AC37</f>
        <v>50.823915783464251</v>
      </c>
      <c r="AD37" s="156">
        <f>'Base Capex'!AD37+Provisions!AD37+'Real Price Change'!AD37</f>
        <v>185.66470873040331</v>
      </c>
      <c r="AE37" s="154">
        <f>'Base Capex'!AE37+Provisions!AE37+'Real Price Change'!AE37</f>
        <v>96.059309071133782</v>
      </c>
      <c r="AF37" s="155">
        <f>'Base Capex'!AF37+Provisions!AF37+'Real Price Change'!AF37</f>
        <v>50.823915783464251</v>
      </c>
      <c r="AG37" s="156">
        <f>'Base Capex'!AG37+Provisions!AG37+'Real Price Change'!AG37</f>
        <v>188.84960042012563</v>
      </c>
      <c r="AH37" s="154">
        <f>'Base Capex'!AH37+Provisions!AH37+'Real Price Change'!AH37</f>
        <v>97.677306526769684</v>
      </c>
      <c r="AI37" s="155">
        <f>'Base Capex'!AI37+Provisions!AI37+'Real Price Change'!AI37</f>
        <v>50.823915783464251</v>
      </c>
      <c r="AJ37" s="156">
        <f>'Base Capex'!AJ37+Provisions!AJ37+'Real Price Change'!AJ37</f>
        <v>192.1443449108861</v>
      </c>
    </row>
    <row r="38" spans="1:36">
      <c r="A38" s="182">
        <f>'Base Capex Actual'!A38</f>
        <v>155</v>
      </c>
      <c r="B38" s="183" t="str">
        <f>'Base Capex Actual'!B38</f>
        <v>Cross-arm Replacement</v>
      </c>
      <c r="C38" s="183" t="str">
        <f>'Base Capex Actual'!C38</f>
        <v>Environmental, Safety &amp; Legal</v>
      </c>
      <c r="D38" s="154">
        <f>'Base Capex'!D38+Provisions!D38+'Real Price Change'!D38</f>
        <v>336.9930828507558</v>
      </c>
      <c r="E38" s="155">
        <f>'Base Capex'!E38+Provisions!E38+'Real Price Change'!E38</f>
        <v>168.59369816995329</v>
      </c>
      <c r="F38" s="156">
        <f>'Base Capex'!F38+Provisions!F38+'Real Price Change'!F38</f>
        <v>679.22504889573145</v>
      </c>
      <c r="G38" s="154">
        <f>'Base Capex'!G38+Provisions!G38+'Real Price Change'!G38</f>
        <v>428.12496592106328</v>
      </c>
      <c r="H38" s="155">
        <f>'Base Capex'!H38+Provisions!H38+'Real Price Change'!H38</f>
        <v>300.23351455419254</v>
      </c>
      <c r="I38" s="156">
        <f>'Base Capex'!I38+Provisions!I38+'Real Price Change'!I38</f>
        <v>1693.608921956062</v>
      </c>
      <c r="J38" s="154">
        <f>'Base Capex'!J38+Provisions!J38+'Real Price Change'!J38</f>
        <v>672.99508918120296</v>
      </c>
      <c r="K38" s="155">
        <f>'Base Capex'!K38+Provisions!K38+'Real Price Change'!K38</f>
        <v>297.23192726585762</v>
      </c>
      <c r="L38" s="156">
        <f>'Base Capex'!L38+Provisions!L38+'Real Price Change'!L38</f>
        <v>1952.5139370561112</v>
      </c>
      <c r="M38" s="154">
        <f>'Base Capex'!M38+Provisions!M38+'Real Price Change'!M38</f>
        <v>3050.7933482153462</v>
      </c>
      <c r="N38" s="155">
        <f>'Base Capex'!N38+Provisions!N38+'Real Price Change'!N38</f>
        <v>388.9104774601941</v>
      </c>
      <c r="O38" s="156">
        <f>'Base Capex'!O38+Provisions!O38+'Real Price Change'!O38</f>
        <v>1142.1663282032487</v>
      </c>
      <c r="P38" s="154">
        <f>'Base Capex'!P38+Provisions!P38+'Real Price Change'!P38</f>
        <v>2209.4338829164535</v>
      </c>
      <c r="Q38" s="155">
        <f>'Base Capex'!Q38+Provisions!Q38+'Real Price Change'!Q38</f>
        <v>171.78011709848897</v>
      </c>
      <c r="R38" s="156">
        <f>'Base Capex'!R38+Provisions!R38+'Real Price Change'!R38</f>
        <v>741.86040152392786</v>
      </c>
      <c r="S38" s="154">
        <f>'Base Capex'!S38+Provisions!S38+'Real Price Change'!S38</f>
        <v>1071.2196853237469</v>
      </c>
      <c r="T38" s="155">
        <f>'Base Capex'!T38+Provisions!T38+'Real Price Change'!T38</f>
        <v>195.74126540235261</v>
      </c>
      <c r="U38" s="156">
        <f>'Base Capex'!U38+Provisions!U38+'Real Price Change'!U38</f>
        <v>934.65685483001232</v>
      </c>
      <c r="V38" s="154">
        <f>'Base Capex'!V38+Provisions!V38+'Real Price Change'!V38</f>
        <v>1051.8993180100606</v>
      </c>
      <c r="W38" s="155">
        <f>'Base Capex'!W38+Provisions!W38+'Real Price Change'!W38</f>
        <v>188.6763088555189</v>
      </c>
      <c r="X38" s="156">
        <f>'Base Capex'!X38+Provisions!X38+'Real Price Change'!X38</f>
        <v>909.61507146298538</v>
      </c>
      <c r="Y38" s="154">
        <f>'Base Capex'!Y38+Provisions!Y38+'Real Price Change'!Y38</f>
        <v>1045.3530824612444</v>
      </c>
      <c r="Z38" s="155">
        <f>'Base Capex'!Z38+Provisions!Z38+'Real Price Change'!Z38</f>
        <v>184.39620777243678</v>
      </c>
      <c r="AA38" s="156">
        <f>'Base Capex'!AA38+Provisions!AA38+'Real Price Change'!AA38</f>
        <v>908.12916121882688</v>
      </c>
      <c r="AB38" s="154">
        <f>'Base Capex'!AB38+Provisions!AB38+'Real Price Change'!AB38</f>
        <v>893.04018117355338</v>
      </c>
      <c r="AC38" s="155">
        <f>'Base Capex'!AC38+Provisions!AC38+'Real Price Change'!AC38</f>
        <v>154.91938495364815</v>
      </c>
      <c r="AD38" s="156">
        <f>'Base Capex'!AD38+Provisions!AD38+'Real Price Change'!AD38</f>
        <v>776.19587833471087</v>
      </c>
      <c r="AE38" s="154">
        <f>'Base Capex'!AE38+Provisions!AE38+'Real Price Change'!AE38</f>
        <v>947.35367278147442</v>
      </c>
      <c r="AF38" s="155">
        <f>'Base Capex'!AF38+Provisions!AF38+'Real Price Change'!AF38</f>
        <v>161.61910247866362</v>
      </c>
      <c r="AG38" s="156">
        <f>'Base Capex'!AG38+Provisions!AG38+'Real Price Change'!AG38</f>
        <v>823.65429696335627</v>
      </c>
      <c r="AH38" s="154">
        <f>'Base Capex'!AH38+Provisions!AH38+'Real Price Change'!AH38</f>
        <v>892.54485561485217</v>
      </c>
      <c r="AI38" s="155">
        <f>'Base Capex'!AI38+Provisions!AI38+'Real Price Change'!AI38</f>
        <v>149.74639704228159</v>
      </c>
      <c r="AJ38" s="156">
        <f>'Base Capex'!AJ38+Provisions!AJ38+'Real Price Change'!AJ38</f>
        <v>776.4619825831827</v>
      </c>
    </row>
    <row r="39" spans="1:36">
      <c r="A39" s="182">
        <f>'Base Capex Actual'!A39</f>
        <v>156</v>
      </c>
      <c r="B39" s="183" t="str">
        <f>'Base Capex Actual'!B39</f>
        <v>ZSS - Major Plant Replacement</v>
      </c>
      <c r="C39" s="183" t="str">
        <f>'Base Capex Actual'!C39</f>
        <v>Reliability &amp; Quality Maintained</v>
      </c>
      <c r="D39" s="154">
        <f>'Base Capex'!D39+Provisions!D39+'Real Price Change'!D39</f>
        <v>944.5674778670558</v>
      </c>
      <c r="E39" s="155">
        <f>'Base Capex'!E39+Provisions!E39+'Real Price Change'!E39</f>
        <v>816.41954994280275</v>
      </c>
      <c r="F39" s="156">
        <f>'Base Capex'!F39+Provisions!F39+'Real Price Change'!F39</f>
        <v>1114.332354171087</v>
      </c>
      <c r="G39" s="154">
        <f>'Base Capex'!G39+Provisions!G39+'Real Price Change'!G39</f>
        <v>990.67479684572027</v>
      </c>
      <c r="H39" s="155">
        <f>'Base Capex'!H39+Provisions!H39+'Real Price Change'!H39</f>
        <v>132.91376783969474</v>
      </c>
      <c r="I39" s="156">
        <f>'Base Capex'!I39+Provisions!I39+'Real Price Change'!I39</f>
        <v>569.25813192932571</v>
      </c>
      <c r="J39" s="154">
        <f>'Base Capex'!J39+Provisions!J39+'Real Price Change'!J39</f>
        <v>782.97263838484423</v>
      </c>
      <c r="K39" s="155">
        <f>'Base Capex'!K39+Provisions!K39+'Real Price Change'!K39</f>
        <v>490.79596802067056</v>
      </c>
      <c r="L39" s="156">
        <f>'Base Capex'!L39+Provisions!L39+'Real Price Change'!L39</f>
        <v>164.98062074716725</v>
      </c>
      <c r="M39" s="154">
        <f>'Base Capex'!M39+Provisions!M39+'Real Price Change'!M39</f>
        <v>2478.8072663417788</v>
      </c>
      <c r="N39" s="155">
        <f>'Base Capex'!N39+Provisions!N39+'Real Price Change'!N39</f>
        <v>706.59901266998236</v>
      </c>
      <c r="O39" s="156">
        <f>'Base Capex'!O39+Provisions!O39+'Real Price Change'!O39</f>
        <v>122.53502099810296</v>
      </c>
      <c r="P39" s="154">
        <f>'Base Capex'!P39+Provisions!P39+'Real Price Change'!P39</f>
        <v>1846.9163927878503</v>
      </c>
      <c r="Q39" s="155">
        <f>'Base Capex'!Q39+Provisions!Q39+'Real Price Change'!Q39</f>
        <v>982.2440300352074</v>
      </c>
      <c r="R39" s="156">
        <f>'Base Capex'!R39+Provisions!R39+'Real Price Change'!R39</f>
        <v>181.66758397684293</v>
      </c>
      <c r="S39" s="154">
        <f>'Base Capex'!S39+Provisions!S39+'Real Price Change'!S39</f>
        <v>2169.3762343751046</v>
      </c>
      <c r="T39" s="155">
        <f>'Base Capex'!T39+Provisions!T39+'Real Price Change'!T39</f>
        <v>825.90213686757261</v>
      </c>
      <c r="U39" s="156">
        <f>'Base Capex'!U39+Provisions!U39+'Real Price Change'!U39</f>
        <v>370.86761618819179</v>
      </c>
      <c r="V39" s="154">
        <f>'Base Capex'!V39+Provisions!V39+'Real Price Change'!V39</f>
        <v>2693.4632510147576</v>
      </c>
      <c r="W39" s="155">
        <f>'Base Capex'!W39+Provisions!W39+'Real Price Change'!W39</f>
        <v>1006.5703126482048</v>
      </c>
      <c r="X39" s="156">
        <f>'Base Capex'!X39+Provisions!X39+'Real Price Change'!X39</f>
        <v>456.35720613903715</v>
      </c>
      <c r="Y39" s="154">
        <f>'Base Capex'!Y39+Provisions!Y39+'Real Price Change'!Y39</f>
        <v>2687.6425929410861</v>
      </c>
      <c r="Z39" s="155">
        <f>'Base Capex'!Z39+Provisions!Z39+'Real Price Change'!Z39</f>
        <v>987.7575572096107</v>
      </c>
      <c r="AA39" s="156">
        <f>'Base Capex'!AA39+Provisions!AA39+'Real Price Change'!AA39</f>
        <v>457.47410548840185</v>
      </c>
      <c r="AB39" s="154">
        <f>'Base Capex'!AB39+Provisions!AB39+'Real Price Change'!AB39</f>
        <v>2696.4163245075715</v>
      </c>
      <c r="AC39" s="155">
        <f>'Base Capex'!AC39+Provisions!AC39+'Real Price Change'!AC39</f>
        <v>974.56672054588535</v>
      </c>
      <c r="AD39" s="156">
        <f>'Base Capex'!AD39+Provisions!AD39+'Real Price Change'!AD39</f>
        <v>459.19554321463085</v>
      </c>
      <c r="AE39" s="154">
        <f>'Base Capex'!AE39+Provisions!AE39+'Real Price Change'!AE39</f>
        <v>2867.831722480812</v>
      </c>
      <c r="AF39" s="155">
        <f>'Base Capex'!AF39+Provisions!AF39+'Real Price Change'!AF39</f>
        <v>1019.3517594506148</v>
      </c>
      <c r="AG39" s="156">
        <f>'Base Capex'!AG39+Provisions!AG39+'Real Price Change'!AG39</f>
        <v>488.53633926105817</v>
      </c>
      <c r="AH39" s="154">
        <f>'Base Capex'!AH39+Provisions!AH39+'Real Price Change'!AH39</f>
        <v>2931.9338307290759</v>
      </c>
      <c r="AI39" s="155">
        <f>'Base Capex'!AI39+Provisions!AI39+'Real Price Change'!AI39</f>
        <v>1024.8737280328944</v>
      </c>
      <c r="AJ39" s="156">
        <f>'Base Capex'!AJ39+Provisions!AJ39+'Real Price Change'!AJ39</f>
        <v>499.75217642937758</v>
      </c>
    </row>
    <row r="40" spans="1:36">
      <c r="A40" s="182">
        <f>'Base Capex Actual'!A40</f>
        <v>157</v>
      </c>
      <c r="B40" s="183" t="str">
        <f>'Base Capex Actual'!B40</f>
        <v>Zone SubStation Plant Replacement</v>
      </c>
      <c r="C40" s="183" t="str">
        <f>'Base Capex Actual'!C40</f>
        <v>Reliability &amp; Quality Maintained</v>
      </c>
      <c r="D40" s="154">
        <f>'Base Capex'!D40+Provisions!D40+'Real Price Change'!D40</f>
        <v>3499.4766559894829</v>
      </c>
      <c r="E40" s="155">
        <f>'Base Capex'!E40+Provisions!E40+'Real Price Change'!E40</f>
        <v>3592.554355968447</v>
      </c>
      <c r="F40" s="156">
        <f>'Base Capex'!F40+Provisions!F40+'Real Price Change'!F40</f>
        <v>9386.7260862445073</v>
      </c>
      <c r="G40" s="154">
        <f>'Base Capex'!G40+Provisions!G40+'Real Price Change'!G40</f>
        <v>1373.594543570817</v>
      </c>
      <c r="H40" s="155">
        <f>'Base Capex'!H40+Provisions!H40+'Real Price Change'!H40</f>
        <v>1800.3345734278801</v>
      </c>
      <c r="I40" s="156">
        <f>'Base Capex'!I40+Provisions!I40+'Real Price Change'!I40</f>
        <v>2203.8917193047164</v>
      </c>
      <c r="J40" s="154">
        <f>'Base Capex'!J40+Provisions!J40+'Real Price Change'!J40</f>
        <v>2513.5099137142383</v>
      </c>
      <c r="K40" s="155">
        <f>'Base Capex'!K40+Provisions!K40+'Real Price Change'!K40</f>
        <v>997.84488728060921</v>
      </c>
      <c r="L40" s="156">
        <f>'Base Capex'!L40+Provisions!L40+'Real Price Change'!L40</f>
        <v>1537.2405511329455</v>
      </c>
      <c r="M40" s="154">
        <f>'Base Capex'!M40+Provisions!M40+'Real Price Change'!M40</f>
        <v>924.30509015907592</v>
      </c>
      <c r="N40" s="155">
        <f>'Base Capex'!N40+Provisions!N40+'Real Price Change'!N40</f>
        <v>854.78378557162353</v>
      </c>
      <c r="O40" s="156">
        <f>'Base Capex'!O40+Provisions!O40+'Real Price Change'!O40</f>
        <v>1936.790248695509</v>
      </c>
      <c r="P40" s="154">
        <f>'Base Capex'!P40+Provisions!P40+'Real Price Change'!P40</f>
        <v>1144.8085470581134</v>
      </c>
      <c r="Q40" s="155">
        <f>'Base Capex'!Q40+Provisions!Q40+'Real Price Change'!Q40</f>
        <v>985.50127063754258</v>
      </c>
      <c r="R40" s="156">
        <f>'Base Capex'!R40+Provisions!R40+'Real Price Change'!R40</f>
        <v>1790.9476243920824</v>
      </c>
      <c r="S40" s="154">
        <f>'Base Capex'!S40+Provisions!S40+'Real Price Change'!S40</f>
        <v>2351.6392937315886</v>
      </c>
      <c r="T40" s="155">
        <f>'Base Capex'!T40+Provisions!T40+'Real Price Change'!T40</f>
        <v>1842.3618650285407</v>
      </c>
      <c r="U40" s="156">
        <f>'Base Capex'!U40+Provisions!U40+'Real Price Change'!U40</f>
        <v>2966.5768654893541</v>
      </c>
      <c r="V40" s="154">
        <f>'Base Capex'!V40+Provisions!V40+'Real Price Change'!V40</f>
        <v>3670.58438911538</v>
      </c>
      <c r="W40" s="155">
        <f>'Base Capex'!W40+Provisions!W40+'Real Price Change'!W40</f>
        <v>2822.7914401379985</v>
      </c>
      <c r="X40" s="156">
        <f>'Base Capex'!X40+Provisions!X40+'Real Price Change'!X40</f>
        <v>4589.1254944889351</v>
      </c>
      <c r="Y40" s="154">
        <f>'Base Capex'!Y40+Provisions!Y40+'Real Price Change'!Y40</f>
        <v>5242.5183395410359</v>
      </c>
      <c r="Z40" s="155">
        <f>'Base Capex'!Z40+Provisions!Z40+'Real Price Change'!Z40</f>
        <v>3964.8733590096444</v>
      </c>
      <c r="AA40" s="156">
        <f>'Base Capex'!AA40+Provisions!AA40+'Real Price Change'!AA40</f>
        <v>6584.6974144278111</v>
      </c>
      <c r="AB40" s="154">
        <f>'Base Capex'!AB40+Provisions!AB40+'Real Price Change'!AB40</f>
        <v>6403.9481393914903</v>
      </c>
      <c r="AC40" s="155">
        <f>'Base Capex'!AC40+Provisions!AC40+'Real Price Change'!AC40</f>
        <v>4763.0259894644232</v>
      </c>
      <c r="AD40" s="156">
        <f>'Base Capex'!AD40+Provisions!AD40+'Real Price Change'!AD40</f>
        <v>8047.4703544707063</v>
      </c>
      <c r="AE40" s="154">
        <f>'Base Capex'!AE40+Provisions!AE40+'Real Price Change'!AE40</f>
        <v>7489.1253420155481</v>
      </c>
      <c r="AF40" s="155">
        <f>'Base Capex'!AF40+Provisions!AF40+'Real Price Change'!AF40</f>
        <v>5477.8738598959171</v>
      </c>
      <c r="AG40" s="156">
        <f>'Base Capex'!AG40+Provisions!AG40+'Real Price Change'!AG40</f>
        <v>9414.0211861065945</v>
      </c>
      <c r="AH40" s="154">
        <f>'Base Capex'!AH40+Provisions!AH40+'Real Price Change'!AH40</f>
        <v>2469.1847273559069</v>
      </c>
      <c r="AI40" s="155">
        <f>'Base Capex'!AI40+Provisions!AI40+'Real Price Change'!AI40</f>
        <v>1776.1526719088749</v>
      </c>
      <c r="AJ40" s="156">
        <f>'Base Capex'!AJ40+Provisions!AJ40+'Real Price Change'!AJ40</f>
        <v>3105.667620828096</v>
      </c>
    </row>
    <row r="41" spans="1:36">
      <c r="A41" s="182">
        <f>'Base Capex Actual'!A41</f>
        <v>158</v>
      </c>
      <c r="B41" s="183" t="str">
        <f>'Base Capex Actual'!B41</f>
        <v xml:space="preserve">Safety Compliance </v>
      </c>
      <c r="C41" s="183" t="str">
        <f>'Base Capex Actual'!C41</f>
        <v>Environmental, Safety &amp; Legal</v>
      </c>
      <c r="D41" s="154">
        <f>'Base Capex'!D41+Provisions!D41+'Real Price Change'!D41</f>
        <v>50.778302818556597</v>
      </c>
      <c r="E41" s="155">
        <f>'Base Capex'!E41+Provisions!E41+'Real Price Change'!E41</f>
        <v>16.194510720277755</v>
      </c>
      <c r="F41" s="156">
        <f>'Base Capex'!F41+Provisions!F41+'Real Price Change'!F41</f>
        <v>311.34986396942952</v>
      </c>
      <c r="G41" s="154">
        <f>'Base Capex'!G41+Provisions!G41+'Real Price Change'!G41</f>
        <v>54.452459814386351</v>
      </c>
      <c r="H41" s="155">
        <f>'Base Capex'!H41+Provisions!H41+'Real Price Change'!H41</f>
        <v>36.302633006843166</v>
      </c>
      <c r="I41" s="156">
        <f>'Base Capex'!I41+Provisions!I41+'Real Price Change'!I41</f>
        <v>275.10173923444222</v>
      </c>
      <c r="J41" s="154">
        <f>'Base Capex'!J41+Provisions!J41+'Real Price Change'!J41</f>
        <v>34.419187422486189</v>
      </c>
      <c r="K41" s="155">
        <f>'Base Capex'!K41+Provisions!K41+'Real Price Change'!K41</f>
        <v>48.229259764532038</v>
      </c>
      <c r="L41" s="156">
        <f>'Base Capex'!L41+Provisions!L41+'Real Price Change'!L41</f>
        <v>106.03301536038376</v>
      </c>
      <c r="M41" s="154">
        <f>'Base Capex'!M41+Provisions!M41+'Real Price Change'!M41</f>
        <v>38.343326293580994</v>
      </c>
      <c r="N41" s="155">
        <f>'Base Capex'!N41+Provisions!N41+'Real Price Change'!N41</f>
        <v>0.36658091849396968</v>
      </c>
      <c r="O41" s="156">
        <f>'Base Capex'!O41+Provisions!O41+'Real Price Change'!O41</f>
        <v>138.06499684831863</v>
      </c>
      <c r="P41" s="154">
        <f>'Base Capex'!P41+Provisions!P41+'Real Price Change'!P41</f>
        <v>574.03871640171565</v>
      </c>
      <c r="Q41" s="155">
        <f>'Base Capex'!Q41+Provisions!Q41+'Real Price Change'!Q41</f>
        <v>80.638386718358063</v>
      </c>
      <c r="R41" s="156">
        <f>'Base Capex'!R41+Provisions!R41+'Real Price Change'!R41</f>
        <v>203.71652265954958</v>
      </c>
      <c r="S41" s="154">
        <f>'Base Capex'!S41+Provisions!S41+'Real Price Change'!S41</f>
        <v>181.44876340899273</v>
      </c>
      <c r="T41" s="155">
        <f>'Base Capex'!T41+Provisions!T41+'Real Price Change'!T41</f>
        <v>43.141099508757428</v>
      </c>
      <c r="U41" s="156">
        <f>'Base Capex'!U41+Provisions!U41+'Real Price Change'!U41</f>
        <v>188.40156108224986</v>
      </c>
      <c r="V41" s="154">
        <f>'Base Capex'!V41+Provisions!V41+'Real Price Change'!V41</f>
        <v>184.84795981413629</v>
      </c>
      <c r="W41" s="155">
        <f>'Base Capex'!W41+Provisions!W41+'Real Price Change'!W41</f>
        <v>43.141099508757428</v>
      </c>
      <c r="X41" s="156">
        <f>'Base Capex'!X41+Provisions!X41+'Real Price Change'!X41</f>
        <v>190.21947088216629</v>
      </c>
      <c r="Y41" s="154">
        <f>'Base Capex'!Y41+Provisions!Y41+'Real Price Change'!Y41</f>
        <v>187.96148969011412</v>
      </c>
      <c r="Z41" s="155">
        <f>'Base Capex'!Z41+Provisions!Z41+'Real Price Change'!Z41</f>
        <v>43.141099508757428</v>
      </c>
      <c r="AA41" s="156">
        <f>'Base Capex'!AA41+Provisions!AA41+'Real Price Change'!AA41</f>
        <v>194.31679086900436</v>
      </c>
      <c r="AB41" s="154">
        <f>'Base Capex'!AB41+Provisions!AB41+'Real Price Change'!AB41</f>
        <v>191.12746303529957</v>
      </c>
      <c r="AC41" s="155">
        <f>'Base Capex'!AC41+Provisions!AC41+'Real Price Change'!AC41</f>
        <v>43.141099508757428</v>
      </c>
      <c r="AD41" s="156">
        <f>'Base Capex'!AD41+Provisions!AD41+'Real Price Change'!AD41</f>
        <v>197.68797885873954</v>
      </c>
      <c r="AE41" s="154">
        <f>'Base Capex'!AE41+Provisions!AE41+'Real Price Change'!AE41</f>
        <v>194.34676319354099</v>
      </c>
      <c r="AF41" s="155">
        <f>'Base Capex'!AF41+Provisions!AF41+'Real Price Change'!AF41</f>
        <v>43.141099508757428</v>
      </c>
      <c r="AG41" s="156">
        <f>'Base Capex'!AG41+Provisions!AG41+'Real Price Change'!AG41</f>
        <v>201.07911767736897</v>
      </c>
      <c r="AH41" s="154">
        <f>'Base Capex'!AH41+Provisions!AH41+'Real Price Change'!AH41</f>
        <v>197.62028838749552</v>
      </c>
      <c r="AI41" s="155">
        <f>'Base Capex'!AI41+Provisions!AI41+'Real Price Change'!AI41</f>
        <v>43.141099508757428</v>
      </c>
      <c r="AJ41" s="156">
        <f>'Base Capex'!AJ41+Provisions!AJ41+'Real Price Change'!AJ41</f>
        <v>204.58722314172073</v>
      </c>
    </row>
    <row r="42" spans="1:36">
      <c r="A42" s="182">
        <f>'Base Capex Actual'!A42</f>
        <v>159</v>
      </c>
      <c r="B42" s="183" t="str">
        <f>'Base Capex Actual'!B42</f>
        <v>TV Interference Replacement Capital</v>
      </c>
      <c r="C42" s="183" t="str">
        <f>'Base Capex Actual'!C42</f>
        <v>Reliability &amp; Quality Maintained</v>
      </c>
      <c r="D42" s="154">
        <f>'Base Capex'!D42+Provisions!D42+'Real Price Change'!D42</f>
        <v>11.079740604750326</v>
      </c>
      <c r="E42" s="155">
        <f>'Base Capex'!E42+Provisions!E42+'Real Price Change'!E42</f>
        <v>2.4813787345405807</v>
      </c>
      <c r="F42" s="156">
        <f>'Base Capex'!F42+Provisions!F42+'Real Price Change'!F42</f>
        <v>0.52205070770154538</v>
      </c>
      <c r="G42" s="154">
        <f>'Base Capex'!G42+Provisions!G42+'Real Price Change'!G42</f>
        <v>3.9418855205979786</v>
      </c>
      <c r="H42" s="155">
        <f>'Base Capex'!H42+Provisions!H42+'Real Price Change'!H42</f>
        <v>0.95386066531672431</v>
      </c>
      <c r="I42" s="156">
        <f>'Base Capex'!I42+Provisions!I42+'Real Price Change'!I42</f>
        <v>0.61673968025966708</v>
      </c>
      <c r="J42" s="154">
        <f>'Base Capex'!J42+Provisions!J42+'Real Price Change'!J42</f>
        <v>0</v>
      </c>
      <c r="K42" s="155">
        <f>'Base Capex'!K42+Provisions!K42+'Real Price Change'!K42</f>
        <v>0</v>
      </c>
      <c r="L42" s="156">
        <f>'Base Capex'!L42+Provisions!L42+'Real Price Change'!L42</f>
        <v>0</v>
      </c>
      <c r="M42" s="154">
        <f>'Base Capex'!M42+Provisions!M42+'Real Price Change'!M42</f>
        <v>0</v>
      </c>
      <c r="N42" s="155">
        <f>'Base Capex'!N42+Provisions!N42+'Real Price Change'!N42</f>
        <v>0</v>
      </c>
      <c r="O42" s="156">
        <f>'Base Capex'!O42+Provisions!O42+'Real Price Change'!O42</f>
        <v>0</v>
      </c>
      <c r="P42" s="154">
        <f>'Base Capex'!P42+Provisions!P42+'Real Price Change'!P42</f>
        <v>0</v>
      </c>
      <c r="Q42" s="155">
        <f>'Base Capex'!Q42+Provisions!Q42+'Real Price Change'!Q42</f>
        <v>0</v>
      </c>
      <c r="R42" s="156">
        <f>'Base Capex'!R42+Provisions!R42+'Real Price Change'!R42</f>
        <v>0</v>
      </c>
      <c r="S42" s="154">
        <f>'Base Capex'!S42+Provisions!S42+'Real Price Change'!S42</f>
        <v>3.944330695193965</v>
      </c>
      <c r="T42" s="155">
        <f>'Base Capex'!T42+Provisions!T42+'Real Price Change'!T42</f>
        <v>0.95342855115322545</v>
      </c>
      <c r="U42" s="156">
        <f>'Base Capex'!U42+Provisions!U42+'Real Price Change'!U42</f>
        <v>0.61646028730352342</v>
      </c>
      <c r="V42" s="154">
        <f>'Base Capex'!V42+Provisions!V42+'Real Price Change'!V42</f>
        <v>4.0182223793691803</v>
      </c>
      <c r="W42" s="155">
        <f>'Base Capex'!W42+Provisions!W42+'Real Price Change'!W42</f>
        <v>0.95342855115322545</v>
      </c>
      <c r="X42" s="156">
        <f>'Base Capex'!X42+Provisions!X42+'Real Price Change'!X42</f>
        <v>0.62240858832136436</v>
      </c>
      <c r="Y42" s="154">
        <f>'Base Capex'!Y42+Provisions!Y42+'Real Price Change'!Y42</f>
        <v>4.0859042485067594</v>
      </c>
      <c r="Z42" s="155">
        <f>'Base Capex'!Z42+Provisions!Z42+'Real Price Change'!Z42</f>
        <v>0.95342855115322545</v>
      </c>
      <c r="AA42" s="156">
        <f>'Base Capex'!AA42+Provisions!AA42+'Real Price Change'!AA42</f>
        <v>0.63581524504836451</v>
      </c>
      <c r="AB42" s="154">
        <f>'Base Capex'!AB42+Provisions!AB42+'Real Price Change'!AB42</f>
        <v>4.1547261330485306</v>
      </c>
      <c r="AC42" s="155">
        <f>'Base Capex'!AC42+Provisions!AC42+'Real Price Change'!AC42</f>
        <v>0.95342855115322545</v>
      </c>
      <c r="AD42" s="156">
        <f>'Base Capex'!AD42+Provisions!AD42+'Real Price Change'!AD42</f>
        <v>0.64684595787668897</v>
      </c>
      <c r="AE42" s="154">
        <f>'Base Capex'!AE42+Provisions!AE42+'Real Price Change'!AE42</f>
        <v>4.2247072351107837</v>
      </c>
      <c r="AF42" s="155">
        <f>'Base Capex'!AF42+Provisions!AF42+'Real Price Change'!AF42</f>
        <v>0.95342855115322545</v>
      </c>
      <c r="AG42" s="156">
        <f>'Base Capex'!AG42+Provisions!AG42+'Real Price Change'!AG42</f>
        <v>0.65794195091628915</v>
      </c>
      <c r="AH42" s="154">
        <f>'Base Capex'!AH42+Provisions!AH42+'Real Price Change'!AH42</f>
        <v>4.2958670802451469</v>
      </c>
      <c r="AI42" s="155">
        <f>'Base Capex'!AI42+Provisions!AI42+'Real Price Change'!AI42</f>
        <v>0.95342855115322545</v>
      </c>
      <c r="AJ42" s="156">
        <f>'Base Capex'!AJ42+Provisions!AJ42+'Real Price Change'!AJ42</f>
        <v>0.66942066526463373</v>
      </c>
    </row>
    <row r="43" spans="1:36">
      <c r="A43" s="182">
        <f>'Base Capex Actual'!A43</f>
        <v>160</v>
      </c>
      <c r="B43" s="183" t="str">
        <f>'Base Capex Actual'!B43</f>
        <v>Augmentation Lines</v>
      </c>
      <c r="C43" s="183" t="str">
        <f>'Base Capex Actual'!C43</f>
        <v>Reinforcements</v>
      </c>
      <c r="D43" s="154">
        <f>'Base Capex'!D43+Provisions!D43+'Real Price Change'!D43</f>
        <v>311.98532959666534</v>
      </c>
      <c r="E43" s="155">
        <f>'Base Capex'!E43+Provisions!E43+'Real Price Change'!E43</f>
        <v>275.14913107803432</v>
      </c>
      <c r="F43" s="156">
        <f>'Base Capex'!F43+Provisions!F43+'Real Price Change'!F43</f>
        <v>572.66113882387037</v>
      </c>
      <c r="G43" s="154">
        <f>'Base Capex'!G43+Provisions!G43+'Real Price Change'!G43</f>
        <v>261.70769080887499</v>
      </c>
      <c r="H43" s="155">
        <f>'Base Capex'!H43+Provisions!H43+'Real Price Change'!H43</f>
        <v>56.779175148209049</v>
      </c>
      <c r="I43" s="156">
        <f>'Base Capex'!I43+Provisions!I43+'Real Price Change'!I43</f>
        <v>273.50275315423829</v>
      </c>
      <c r="J43" s="154">
        <f>'Base Capex'!J43+Provisions!J43+'Real Price Change'!J43</f>
        <v>152.67047204185005</v>
      </c>
      <c r="K43" s="155">
        <f>'Base Capex'!K43+Provisions!K43+'Real Price Change'!K43</f>
        <v>291.64195004315889</v>
      </c>
      <c r="L43" s="156">
        <f>'Base Capex'!L43+Provisions!L43+'Real Price Change'!L43</f>
        <v>355.61680039239241</v>
      </c>
      <c r="M43" s="154">
        <f>'Base Capex'!M43+Provisions!M43+'Real Price Change'!M43</f>
        <v>398.01138428819439</v>
      </c>
      <c r="N43" s="155">
        <f>'Base Capex'!N43+Provisions!N43+'Real Price Change'!N43</f>
        <v>235.28547264430281</v>
      </c>
      <c r="O43" s="156">
        <f>'Base Capex'!O43+Provisions!O43+'Real Price Change'!O43</f>
        <v>396.20508311109302</v>
      </c>
      <c r="P43" s="154">
        <f>'Base Capex'!P43+Provisions!P43+'Real Price Change'!P43</f>
        <v>688.43690951327142</v>
      </c>
      <c r="Q43" s="155">
        <f>'Base Capex'!Q43+Provisions!Q43+'Real Price Change'!Q43</f>
        <v>618.86168305571175</v>
      </c>
      <c r="R43" s="156">
        <f>'Base Capex'!R43+Provisions!R43+'Real Price Change'!R43</f>
        <v>792.38925437202681</v>
      </c>
      <c r="S43" s="154">
        <f>'Base Capex'!S43+Provisions!S43+'Real Price Change'!S43</f>
        <v>885.51005309294555</v>
      </c>
      <c r="T43" s="155">
        <f>'Base Capex'!T43+Provisions!T43+'Real Price Change'!T43</f>
        <v>714.25837804264575</v>
      </c>
      <c r="U43" s="156">
        <f>'Base Capex'!U43+Provisions!U43+'Real Price Change'!U43</f>
        <v>1079.6205056981391</v>
      </c>
      <c r="V43" s="154">
        <f>'Base Capex'!V43+Provisions!V43+'Real Price Change'!V43</f>
        <v>1046.1883054742739</v>
      </c>
      <c r="W43" s="155">
        <f>'Base Capex'!W43+Provisions!W43+'Real Price Change'!W43</f>
        <v>828.34462680296463</v>
      </c>
      <c r="X43" s="156">
        <f>'Base Capex'!X43+Provisions!X43+'Real Price Change'!X43</f>
        <v>1264.1462282697278</v>
      </c>
      <c r="Y43" s="154">
        <f>'Base Capex'!Y43+Provisions!Y43+'Real Price Change'!Y43</f>
        <v>1063.8100230646007</v>
      </c>
      <c r="Z43" s="155">
        <f>'Base Capex'!Z43+Provisions!Z43+'Real Price Change'!Z43</f>
        <v>828.34462680296463</v>
      </c>
      <c r="AA43" s="156">
        <f>'Base Capex'!AA43+Provisions!AA43+'Real Price Change'!AA43</f>
        <v>1291.3758887422046</v>
      </c>
      <c r="AB43" s="154">
        <f>'Base Capex'!AB43+Provisions!AB43+'Real Price Change'!AB43</f>
        <v>1081.7285561796359</v>
      </c>
      <c r="AC43" s="155">
        <f>'Base Capex'!AC43+Provisions!AC43+'Real Price Change'!AC43</f>
        <v>828.34462680296463</v>
      </c>
      <c r="AD43" s="156">
        <f>'Base Capex'!AD43+Provisions!AD43+'Real Price Change'!AD43</f>
        <v>1313.7798758958215</v>
      </c>
      <c r="AE43" s="154">
        <f>'Base Capex'!AE43+Provisions!AE43+'Real Price Change'!AE43</f>
        <v>1099.9489043011415</v>
      </c>
      <c r="AF43" s="155">
        <f>'Base Capex'!AF43+Provisions!AF43+'Real Price Change'!AF43</f>
        <v>828.34462680296463</v>
      </c>
      <c r="AG43" s="156">
        <f>'Base Capex'!AG43+Provisions!AG43+'Real Price Change'!AG43</f>
        <v>1336.3164507649897</v>
      </c>
      <c r="AH43" s="154">
        <f>'Base Capex'!AH43+Provisions!AH43+'Real Price Change'!AH43</f>
        <v>1118.4761511208208</v>
      </c>
      <c r="AI43" s="155">
        <f>'Base Capex'!AI43+Provisions!AI43+'Real Price Change'!AI43</f>
        <v>828.34462680296463</v>
      </c>
      <c r="AJ43" s="156">
        <f>'Base Capex'!AJ43+Provisions!AJ43+'Real Price Change'!AJ43</f>
        <v>1359.6303537559188</v>
      </c>
    </row>
    <row r="44" spans="1:36">
      <c r="A44" s="182">
        <f>'Base Capex Actual'!A44</f>
        <v>161</v>
      </c>
      <c r="B44" s="183" t="str">
        <f>'Base Capex Actual'!B44</f>
        <v>Augmentation of Zone SubStation</v>
      </c>
      <c r="C44" s="183" t="str">
        <f>'Base Capex Actual'!C44</f>
        <v>Reinforcements</v>
      </c>
      <c r="D44" s="154">
        <f>'Base Capex'!D44+Provisions!D44+'Real Price Change'!D44</f>
        <v>2054.5788451458479</v>
      </c>
      <c r="E44" s="155">
        <f>'Base Capex'!E44+Provisions!E44+'Real Price Change'!E44</f>
        <v>2583.634006089615</v>
      </c>
      <c r="F44" s="156">
        <f>'Base Capex'!F44+Provisions!F44+'Real Price Change'!F44</f>
        <v>6026.9426296336524</v>
      </c>
      <c r="G44" s="154">
        <f>'Base Capex'!G44+Provisions!G44+'Real Price Change'!G44</f>
        <v>3008.2620858177274</v>
      </c>
      <c r="H44" s="155">
        <f>'Base Capex'!H44+Provisions!H44+'Real Price Change'!H44</f>
        <v>6279.8087817596852</v>
      </c>
      <c r="I44" s="156">
        <f>'Base Capex'!I44+Provisions!I44+'Real Price Change'!I44</f>
        <v>3837.6397254790209</v>
      </c>
      <c r="J44" s="154">
        <f>'Base Capex'!J44+Provisions!J44+'Real Price Change'!J44</f>
        <v>1492.285796863501</v>
      </c>
      <c r="K44" s="155">
        <f>'Base Capex'!K44+Provisions!K44+'Real Price Change'!K44</f>
        <v>1737.3389990569428</v>
      </c>
      <c r="L44" s="156">
        <f>'Base Capex'!L44+Provisions!L44+'Real Price Change'!L44</f>
        <v>1060.4188539396089</v>
      </c>
      <c r="M44" s="154">
        <f>'Base Capex'!M44+Provisions!M44+'Real Price Change'!M44</f>
        <v>1479.2118254032748</v>
      </c>
      <c r="N44" s="155">
        <f>'Base Capex'!N44+Provisions!N44+'Real Price Change'!N44</f>
        <v>740.61089549323117</v>
      </c>
      <c r="O44" s="156">
        <f>'Base Capex'!O44+Provisions!O44+'Real Price Change'!O44</f>
        <v>-152.69604867153305</v>
      </c>
      <c r="P44" s="154">
        <f>'Base Capex'!P44+Provisions!P44+'Real Price Change'!P44</f>
        <v>1940.6948391741521</v>
      </c>
      <c r="Q44" s="155">
        <f>'Base Capex'!Q44+Provisions!Q44+'Real Price Change'!Q44</f>
        <v>1846.7549530554852</v>
      </c>
      <c r="R44" s="156">
        <f>'Base Capex'!R44+Provisions!R44+'Real Price Change'!R44</f>
        <v>1826.9224655030469</v>
      </c>
      <c r="S44" s="154">
        <f>'Base Capex'!S44+Provisions!S44+'Real Price Change'!S44</f>
        <v>1959.1158516340734</v>
      </c>
      <c r="T44" s="155">
        <f>'Base Capex'!T44+Provisions!T44+'Real Price Change'!T44</f>
        <v>2630.2271411072074</v>
      </c>
      <c r="U44" s="156">
        <f>'Base Capex'!U44+Provisions!U44+'Real Price Change'!U44</f>
        <v>1630.1174179605791</v>
      </c>
      <c r="V44" s="154">
        <f>'Base Capex'!V44+Provisions!V44+'Real Price Change'!V44</f>
        <v>4821.2921856488028</v>
      </c>
      <c r="W44" s="155">
        <f>'Base Capex'!W44+Provisions!W44+'Real Price Change'!W44</f>
        <v>6353.835099166984</v>
      </c>
      <c r="X44" s="156">
        <f>'Base Capex'!X44+Provisions!X44+'Real Price Change'!X44</f>
        <v>3975.8688007045157</v>
      </c>
      <c r="Y44" s="154">
        <f>'Base Capex'!Y44+Provisions!Y44+'Real Price Change'!Y44</f>
        <v>4599.5746134464598</v>
      </c>
      <c r="Z44" s="155">
        <f>'Base Capex'!Z44+Provisions!Z44+'Real Price Change'!Z44</f>
        <v>5961.2308322285344</v>
      </c>
      <c r="AA44" s="156">
        <f>'Base Capex'!AA44+Provisions!AA44+'Real Price Change'!AA44</f>
        <v>3810.5477183049456</v>
      </c>
      <c r="AB44" s="154">
        <f>'Base Capex'!AB44+Provisions!AB44+'Real Price Change'!AB44</f>
        <v>5005.579772168101</v>
      </c>
      <c r="AC44" s="155">
        <f>'Base Capex'!AC44+Provisions!AC44+'Real Price Change'!AC44</f>
        <v>6379.9671253102215</v>
      </c>
      <c r="AD44" s="156">
        <f>'Base Capex'!AD44+Provisions!AD44+'Real Price Change'!AD44</f>
        <v>4148.9656396172222</v>
      </c>
      <c r="AE44" s="154">
        <f>'Base Capex'!AE44+Provisions!AE44+'Real Price Change'!AE44</f>
        <v>2969.6515530126608</v>
      </c>
      <c r="AF44" s="155">
        <f>'Base Capex'!AF44+Provisions!AF44+'Real Price Change'!AF44</f>
        <v>3722.3339304092574</v>
      </c>
      <c r="AG44" s="156">
        <f>'Base Capex'!AG44+Provisions!AG44+'Real Price Change'!AG44</f>
        <v>2462.2006294356943</v>
      </c>
      <c r="AH44" s="154">
        <f>'Base Capex'!AH44+Provisions!AH44+'Real Price Change'!AH44</f>
        <v>248.74432896663888</v>
      </c>
      <c r="AI44" s="155">
        <f>'Base Capex'!AI44+Provisions!AI44+'Real Price Change'!AI44</f>
        <v>306.62588066797093</v>
      </c>
      <c r="AJ44" s="156">
        <f>'Base Capex'!AJ44+Provisions!AJ44+'Real Price Change'!AJ44</f>
        <v>206.36139369554061</v>
      </c>
    </row>
    <row r="45" spans="1:36">
      <c r="A45" s="182">
        <f>'Base Capex Actual'!A45</f>
        <v>162</v>
      </c>
      <c r="B45" s="183" t="str">
        <f>'Base Capex Actual'!B45</f>
        <v>Network Development - Augment Dist.</v>
      </c>
      <c r="C45" s="183" t="str">
        <f>'Base Capex Actual'!C45</f>
        <v>Reinforcements</v>
      </c>
      <c r="D45" s="154">
        <f>'Base Capex'!D45+Provisions!D45+'Real Price Change'!D45</f>
        <v>764.54415885061053</v>
      </c>
      <c r="E45" s="155">
        <f>'Base Capex'!E45+Provisions!E45+'Real Price Change'!E45</f>
        <v>178.84126531858499</v>
      </c>
      <c r="F45" s="156">
        <f>'Base Capex'!F45+Provisions!F45+'Real Price Change'!F45</f>
        <v>5651.9961075130514</v>
      </c>
      <c r="G45" s="154">
        <f>'Base Capex'!G45+Provisions!G45+'Real Price Change'!G45</f>
        <v>716.14248453984635</v>
      </c>
      <c r="H45" s="155">
        <f>'Base Capex'!H45+Provisions!H45+'Real Price Change'!H45</f>
        <v>302.67256005510819</v>
      </c>
      <c r="I45" s="156">
        <f>'Base Capex'!I45+Provisions!I45+'Real Price Change'!I45</f>
        <v>20711.798042604973</v>
      </c>
      <c r="J45" s="154">
        <f>'Base Capex'!J45+Provisions!J45+'Real Price Change'!J45</f>
        <v>1033.6460950688684</v>
      </c>
      <c r="K45" s="155">
        <f>'Base Capex'!K45+Provisions!K45+'Real Price Change'!K45</f>
        <v>319.27543899755733</v>
      </c>
      <c r="L45" s="156">
        <f>'Base Capex'!L45+Provisions!L45+'Real Price Change'!L45</f>
        <v>10287.808800144388</v>
      </c>
      <c r="M45" s="154">
        <f>'Base Capex'!M45+Provisions!M45+'Real Price Change'!M45</f>
        <v>2174.6865812329634</v>
      </c>
      <c r="N45" s="155">
        <f>'Base Capex'!N45+Provisions!N45+'Real Price Change'!N45</f>
        <v>1862.330646037138</v>
      </c>
      <c r="O45" s="156">
        <f>'Base Capex'!O45+Provisions!O45+'Real Price Change'!O45</f>
        <v>12907.814601335618</v>
      </c>
      <c r="P45" s="154">
        <f>'Base Capex'!P45+Provisions!P45+'Real Price Change'!P45</f>
        <v>2538.3707740658356</v>
      </c>
      <c r="Q45" s="155">
        <f>'Base Capex'!Q45+Provisions!Q45+'Real Price Change'!Q45</f>
        <v>2503.8332456711832</v>
      </c>
      <c r="R45" s="156">
        <f>'Base Capex'!R45+Provisions!R45+'Real Price Change'!R45</f>
        <v>18163.693446120509</v>
      </c>
      <c r="S45" s="154">
        <f>'Base Capex'!S45+Provisions!S45+'Real Price Change'!S45</f>
        <v>2368.4119524786129</v>
      </c>
      <c r="T45" s="155">
        <f>'Base Capex'!T45+Provisions!T45+'Real Price Change'!T45</f>
        <v>1857.8685671949379</v>
      </c>
      <c r="U45" s="156">
        <f>'Base Capex'!U45+Provisions!U45+'Real Price Change'!U45</f>
        <v>23118.962808122818</v>
      </c>
      <c r="V45" s="154">
        <f>'Base Capex'!V45+Provisions!V45+'Real Price Change'!V45</f>
        <v>1295.9343459158117</v>
      </c>
      <c r="W45" s="155">
        <f>'Base Capex'!W45+Provisions!W45+'Real Price Change'!W45</f>
        <v>997.88408031394965</v>
      </c>
      <c r="X45" s="156">
        <f>'Base Capex'!X45+Provisions!X45+'Real Price Change'!X45</f>
        <v>12537.297335058271</v>
      </c>
      <c r="Y45" s="154">
        <f>'Base Capex'!Y45+Provisions!Y45+'Real Price Change'!Y45</f>
        <v>3627.7469460446873</v>
      </c>
      <c r="Z45" s="155">
        <f>'Base Capex'!Z45+Provisions!Z45+'Real Price Change'!Z45</f>
        <v>2747.1341172355528</v>
      </c>
      <c r="AA45" s="156">
        <f>'Base Capex'!AA45+Provisions!AA45+'Real Price Change'!AA45</f>
        <v>35258.112104106884</v>
      </c>
      <c r="AB45" s="154">
        <f>'Base Capex'!AB45+Provisions!AB45+'Real Price Change'!AB45</f>
        <v>2107.7795491734219</v>
      </c>
      <c r="AC45" s="155">
        <f>'Base Capex'!AC45+Provisions!AC45+'Real Price Change'!AC45</f>
        <v>1569.6898390796832</v>
      </c>
      <c r="AD45" s="156">
        <f>'Base Capex'!AD45+Provisions!AD45+'Real Price Change'!AD45</f>
        <v>20495.710142495031</v>
      </c>
      <c r="AE45" s="154">
        <f>'Base Capex'!AE45+Provisions!AE45+'Real Price Change'!AE45</f>
        <v>1039.2491299955493</v>
      </c>
      <c r="AF45" s="155">
        <f>'Base Capex'!AF45+Provisions!AF45+'Real Price Change'!AF45</f>
        <v>761.12171630314685</v>
      </c>
      <c r="AG45" s="156">
        <f>'Base Capex'!AG45+Provisions!AG45+'Real Price Change'!AG45</f>
        <v>10108.575206675281</v>
      </c>
      <c r="AH45" s="154">
        <f>'Base Capex'!AH45+Provisions!AH45+'Real Price Change'!AH45</f>
        <v>618.63218291930298</v>
      </c>
      <c r="AI45" s="155">
        <f>'Base Capex'!AI45+Provisions!AI45+'Real Price Change'!AI45</f>
        <v>445.56671088181093</v>
      </c>
      <c r="AJ45" s="156">
        <f>'Base Capex'!AJ45+Provisions!AJ45+'Real Price Change'!AJ45</f>
        <v>6020.8818696254948</v>
      </c>
    </row>
    <row r="46" spans="1:36">
      <c r="A46" s="182">
        <f>'Base Capex Actual'!A46</f>
        <v>163</v>
      </c>
      <c r="B46" s="183" t="str">
        <f>'Base Capex Actual'!B46</f>
        <v>Environment Management'</v>
      </c>
      <c r="C46" s="183" t="str">
        <f>'Base Capex Actual'!C46</f>
        <v>Environmental, Safety &amp; Legal</v>
      </c>
      <c r="D46" s="154">
        <f>'Base Capex'!D46+Provisions!D46+'Real Price Change'!D46</f>
        <v>42.269599705340326</v>
      </c>
      <c r="E46" s="155">
        <f>'Base Capex'!E46+Provisions!E46+'Real Price Change'!E46</f>
        <v>221.35149626052757</v>
      </c>
      <c r="F46" s="156">
        <f>'Base Capex'!F46+Provisions!F46+'Real Price Change'!F46</f>
        <v>164.92308119797138</v>
      </c>
      <c r="G46" s="154">
        <f>'Base Capex'!G46+Provisions!G46+'Real Price Change'!G46</f>
        <v>143.05714432236681</v>
      </c>
      <c r="H46" s="155">
        <f>'Base Capex'!H46+Provisions!H46+'Real Price Change'!H46</f>
        <v>244.93261552911483</v>
      </c>
      <c r="I46" s="156">
        <f>'Base Capex'!I46+Provisions!I46+'Real Price Change'!I46</f>
        <v>627.49207961729178</v>
      </c>
      <c r="J46" s="154">
        <f>'Base Capex'!J46+Provisions!J46+'Real Price Change'!J46</f>
        <v>115.78866368971656</v>
      </c>
      <c r="K46" s="155">
        <f>'Base Capex'!K46+Provisions!K46+'Real Price Change'!K46</f>
        <v>82.448643109102662</v>
      </c>
      <c r="L46" s="156">
        <f>'Base Capex'!L46+Provisions!L46+'Real Price Change'!L46</f>
        <v>506.19629973606965</v>
      </c>
      <c r="M46" s="154">
        <f>'Base Capex'!M46+Provisions!M46+'Real Price Change'!M46</f>
        <v>100.54513454219342</v>
      </c>
      <c r="N46" s="155">
        <f>'Base Capex'!N46+Provisions!N46+'Real Price Change'!N46</f>
        <v>114.68687197095767</v>
      </c>
      <c r="O46" s="156">
        <f>'Base Capex'!O46+Provisions!O46+'Real Price Change'!O46</f>
        <v>918.29419527320715</v>
      </c>
      <c r="P46" s="154">
        <f>'Base Capex'!P46+Provisions!P46+'Real Price Change'!P46</f>
        <v>273.33753693365168</v>
      </c>
      <c r="Q46" s="155">
        <f>'Base Capex'!Q46+Provisions!Q46+'Real Price Change'!Q46</f>
        <v>186.48258677874145</v>
      </c>
      <c r="R46" s="156">
        <f>'Base Capex'!R46+Provisions!R46+'Real Price Change'!R46</f>
        <v>620.02733972650128</v>
      </c>
      <c r="S46" s="154">
        <f>'Base Capex'!S46+Provisions!S46+'Real Price Change'!S46</f>
        <v>236.11713446557934</v>
      </c>
      <c r="T46" s="155">
        <f>'Base Capex'!T46+Provisions!T46+'Real Price Change'!T46</f>
        <v>237.10570920736606</v>
      </c>
      <c r="U46" s="156">
        <f>'Base Capex'!U46+Provisions!U46+'Real Price Change'!U46</f>
        <v>1007.9517662228631</v>
      </c>
      <c r="V46" s="154">
        <f>'Base Capex'!V46+Provisions!V46+'Real Price Change'!V46</f>
        <v>1200.1987326693854</v>
      </c>
      <c r="W46" s="155">
        <f>'Base Capex'!W46+Provisions!W46+'Real Price Change'!W46</f>
        <v>1183.0606854539335</v>
      </c>
      <c r="X46" s="156">
        <f>'Base Capex'!X46+Provisions!X46+'Real Price Change'!X46</f>
        <v>5077.7958181151098</v>
      </c>
      <c r="Y46" s="154">
        <f>'Base Capex'!Y46+Provisions!Y46+'Real Price Change'!Y46</f>
        <v>262.38058237490333</v>
      </c>
      <c r="Z46" s="155">
        <f>'Base Capex'!Z46+Provisions!Z46+'Real Price Change'!Z46</f>
        <v>254.34976078608361</v>
      </c>
      <c r="AA46" s="156">
        <f>'Base Capex'!AA46+Provisions!AA46+'Real Price Change'!AA46</f>
        <v>1115.2055057144889</v>
      </c>
      <c r="AB46" s="154">
        <f>'Base Capex'!AB46+Provisions!AB46+'Real Price Change'!AB46</f>
        <v>1753.4492877461951</v>
      </c>
      <c r="AC46" s="155">
        <f>'Base Capex'!AC46+Provisions!AC46+'Real Price Change'!AC46</f>
        <v>1671.6241432733657</v>
      </c>
      <c r="AD46" s="156">
        <f>'Base Capex'!AD46+Provisions!AD46+'Real Price Change'!AD46</f>
        <v>7456.4504826601578</v>
      </c>
      <c r="AE46" s="154">
        <f>'Base Capex'!AE46+Provisions!AE46+'Real Price Change'!AE46</f>
        <v>164.47417406587576</v>
      </c>
      <c r="AF46" s="155">
        <f>'Base Capex'!AF46+Provisions!AF46+'Real Price Change'!AF46</f>
        <v>154.2016150789164</v>
      </c>
      <c r="AG46" s="156">
        <f>'Base Capex'!AG46+Provisions!AG46+'Real Price Change'!AG46</f>
        <v>699.631146224281</v>
      </c>
      <c r="AH46" s="154">
        <f>'Base Capex'!AH46+Provisions!AH46+'Real Price Change'!AH46</f>
        <v>203.21109961685607</v>
      </c>
      <c r="AI46" s="155">
        <f>'Base Capex'!AI46+Provisions!AI46+'Real Price Change'!AI46</f>
        <v>187.36325273029627</v>
      </c>
      <c r="AJ46" s="156">
        <f>'Base Capex'!AJ46+Provisions!AJ46+'Real Price Change'!AJ46</f>
        <v>864.92045264434955</v>
      </c>
    </row>
    <row r="47" spans="1:36">
      <c r="A47" s="182">
        <f>'Base Capex Actual'!A47</f>
        <v>164</v>
      </c>
      <c r="B47" s="183" t="str">
        <f>'Base Capex Actual'!B47</f>
        <v>Bushfire Mitigation Augmentation</v>
      </c>
      <c r="C47" s="183" t="str">
        <f>'Base Capex Actual'!C47</f>
        <v>Environmental, Safety &amp; Legal</v>
      </c>
      <c r="D47" s="154">
        <f>'Base Capex'!D47+Provisions!D47+'Real Price Change'!D47</f>
        <v>0.26152544780408332</v>
      </c>
      <c r="E47" s="155">
        <f>'Base Capex'!E47+Provisions!E47+'Real Price Change'!E47</f>
        <v>-1.3730541913266371E-2</v>
      </c>
      <c r="F47" s="156">
        <f>'Base Capex'!F47+Provisions!F47+'Real Price Change'!F47</f>
        <v>0.59992520398719196</v>
      </c>
      <c r="G47" s="154">
        <f>'Base Capex'!G47+Provisions!G47+'Real Price Change'!G47</f>
        <v>0</v>
      </c>
      <c r="H47" s="155">
        <f>'Base Capex'!H47+Provisions!H47+'Real Price Change'!H47</f>
        <v>0</v>
      </c>
      <c r="I47" s="156">
        <f>'Base Capex'!I47+Provisions!I47+'Real Price Change'!I47</f>
        <v>0</v>
      </c>
      <c r="J47" s="154">
        <f>'Base Capex'!J47+Provisions!J47+'Real Price Change'!J47</f>
        <v>0</v>
      </c>
      <c r="K47" s="155">
        <f>'Base Capex'!K47+Provisions!K47+'Real Price Change'!K47</f>
        <v>0</v>
      </c>
      <c r="L47" s="156">
        <f>'Base Capex'!L47+Provisions!L47+'Real Price Change'!L47</f>
        <v>0</v>
      </c>
      <c r="M47" s="154">
        <f>'Base Capex'!M47+Provisions!M47+'Real Price Change'!M47</f>
        <v>0</v>
      </c>
      <c r="N47" s="155">
        <f>'Base Capex'!N47+Provisions!N47+'Real Price Change'!N47</f>
        <v>0</v>
      </c>
      <c r="O47" s="156">
        <f>'Base Capex'!O47+Provisions!O47+'Real Price Change'!O47</f>
        <v>0</v>
      </c>
      <c r="P47" s="154">
        <f>'Base Capex'!P47+Provisions!P47+'Real Price Change'!P47</f>
        <v>0</v>
      </c>
      <c r="Q47" s="155">
        <f>'Base Capex'!Q47+Provisions!Q47+'Real Price Change'!Q47</f>
        <v>0</v>
      </c>
      <c r="R47" s="156">
        <f>'Base Capex'!R47+Provisions!R47+'Real Price Change'!R47</f>
        <v>0</v>
      </c>
      <c r="S47" s="154">
        <f>'Base Capex'!S47+Provisions!S47+'Real Price Change'!S47</f>
        <v>0</v>
      </c>
      <c r="T47" s="155">
        <f>'Base Capex'!T47+Provisions!T47+'Real Price Change'!T47</f>
        <v>0</v>
      </c>
      <c r="U47" s="156">
        <f>'Base Capex'!U47+Provisions!U47+'Real Price Change'!U47</f>
        <v>0</v>
      </c>
      <c r="V47" s="154">
        <f>'Base Capex'!V47+Provisions!V47+'Real Price Change'!V47</f>
        <v>0</v>
      </c>
      <c r="W47" s="155">
        <f>'Base Capex'!W47+Provisions!W47+'Real Price Change'!W47</f>
        <v>0</v>
      </c>
      <c r="X47" s="156">
        <f>'Base Capex'!X47+Provisions!X47+'Real Price Change'!X47</f>
        <v>0</v>
      </c>
      <c r="Y47" s="154">
        <f>'Base Capex'!Y47+Provisions!Y47+'Real Price Change'!Y47</f>
        <v>0</v>
      </c>
      <c r="Z47" s="155">
        <f>'Base Capex'!Z47+Provisions!Z47+'Real Price Change'!Z47</f>
        <v>0</v>
      </c>
      <c r="AA47" s="156">
        <f>'Base Capex'!AA47+Provisions!AA47+'Real Price Change'!AA47</f>
        <v>0</v>
      </c>
      <c r="AB47" s="154">
        <f>'Base Capex'!AB47+Provisions!AB47+'Real Price Change'!AB47</f>
        <v>0</v>
      </c>
      <c r="AC47" s="155">
        <f>'Base Capex'!AC47+Provisions!AC47+'Real Price Change'!AC47</f>
        <v>0</v>
      </c>
      <c r="AD47" s="156">
        <f>'Base Capex'!AD47+Provisions!AD47+'Real Price Change'!AD47</f>
        <v>0</v>
      </c>
      <c r="AE47" s="154">
        <f>'Base Capex'!AE47+Provisions!AE47+'Real Price Change'!AE47</f>
        <v>0</v>
      </c>
      <c r="AF47" s="155">
        <f>'Base Capex'!AF47+Provisions!AF47+'Real Price Change'!AF47</f>
        <v>0</v>
      </c>
      <c r="AG47" s="156">
        <f>'Base Capex'!AG47+Provisions!AG47+'Real Price Change'!AG47</f>
        <v>0</v>
      </c>
      <c r="AH47" s="154">
        <f>'Base Capex'!AH47+Provisions!AH47+'Real Price Change'!AH47</f>
        <v>0</v>
      </c>
      <c r="AI47" s="155">
        <f>'Base Capex'!AI47+Provisions!AI47+'Real Price Change'!AI47</f>
        <v>0</v>
      </c>
      <c r="AJ47" s="156">
        <f>'Base Capex'!AJ47+Provisions!AJ47+'Real Price Change'!AJ47</f>
        <v>0</v>
      </c>
    </row>
    <row r="48" spans="1:36">
      <c r="A48" s="182">
        <f>'Base Capex Actual'!A48</f>
        <v>165</v>
      </c>
      <c r="B48" s="183" t="str">
        <f>'Base Capex Actual'!B48</f>
        <v>LV Com. Multi Earth (CMEN)</v>
      </c>
      <c r="C48" s="183" t="str">
        <f>'Base Capex Actual'!C48</f>
        <v>Environmental, Safety &amp; Legal</v>
      </c>
      <c r="D48" s="154">
        <f>'Base Capex'!D48+Provisions!D48+'Real Price Change'!D48</f>
        <v>0</v>
      </c>
      <c r="E48" s="155">
        <f>'Base Capex'!E48+Provisions!E48+'Real Price Change'!E48</f>
        <v>0</v>
      </c>
      <c r="F48" s="156">
        <f>'Base Capex'!F48+Provisions!F48+'Real Price Change'!F48</f>
        <v>0</v>
      </c>
      <c r="G48" s="154">
        <f>'Base Capex'!G48+Provisions!G48+'Real Price Change'!G48</f>
        <v>0</v>
      </c>
      <c r="H48" s="155">
        <f>'Base Capex'!H48+Provisions!H48+'Real Price Change'!H48</f>
        <v>0</v>
      </c>
      <c r="I48" s="156">
        <f>'Base Capex'!I48+Provisions!I48+'Real Price Change'!I48</f>
        <v>0</v>
      </c>
      <c r="J48" s="154">
        <f>'Base Capex'!J48+Provisions!J48+'Real Price Change'!J48</f>
        <v>0</v>
      </c>
      <c r="K48" s="155">
        <f>'Base Capex'!K48+Provisions!K48+'Real Price Change'!K48</f>
        <v>0</v>
      </c>
      <c r="L48" s="156">
        <f>'Base Capex'!L48+Provisions!L48+'Real Price Change'!L48</f>
        <v>0</v>
      </c>
      <c r="M48" s="154">
        <f>'Base Capex'!M48+Provisions!M48+'Real Price Change'!M48</f>
        <v>0</v>
      </c>
      <c r="N48" s="155">
        <f>'Base Capex'!N48+Provisions!N48+'Real Price Change'!N48</f>
        <v>0</v>
      </c>
      <c r="O48" s="156">
        <f>'Base Capex'!O48+Provisions!O48+'Real Price Change'!O48</f>
        <v>0</v>
      </c>
      <c r="P48" s="154">
        <f>'Base Capex'!P48+Provisions!P48+'Real Price Change'!P48</f>
        <v>29.514416273125921</v>
      </c>
      <c r="Q48" s="155">
        <f>'Base Capex'!Q48+Provisions!Q48+'Real Price Change'!Q48</f>
        <v>0</v>
      </c>
      <c r="R48" s="156">
        <f>'Base Capex'!R48+Provisions!R48+'Real Price Change'!R48</f>
        <v>0</v>
      </c>
      <c r="S48" s="154">
        <f>'Base Capex'!S48+Provisions!S48+'Real Price Change'!S48</f>
        <v>0</v>
      </c>
      <c r="T48" s="155">
        <f>'Base Capex'!T48+Provisions!T48+'Real Price Change'!T48</f>
        <v>0</v>
      </c>
      <c r="U48" s="156">
        <f>'Base Capex'!U48+Provisions!U48+'Real Price Change'!U48</f>
        <v>0</v>
      </c>
      <c r="V48" s="154">
        <f>'Base Capex'!V48+Provisions!V48+'Real Price Change'!V48</f>
        <v>0</v>
      </c>
      <c r="W48" s="155">
        <f>'Base Capex'!W48+Provisions!W48+'Real Price Change'!W48</f>
        <v>0</v>
      </c>
      <c r="X48" s="156">
        <f>'Base Capex'!X48+Provisions!X48+'Real Price Change'!X48</f>
        <v>0</v>
      </c>
      <c r="Y48" s="154">
        <f>'Base Capex'!Y48+Provisions!Y48+'Real Price Change'!Y48</f>
        <v>0</v>
      </c>
      <c r="Z48" s="155">
        <f>'Base Capex'!Z48+Provisions!Z48+'Real Price Change'!Z48</f>
        <v>0</v>
      </c>
      <c r="AA48" s="156">
        <f>'Base Capex'!AA48+Provisions!AA48+'Real Price Change'!AA48</f>
        <v>0</v>
      </c>
      <c r="AB48" s="154">
        <f>'Base Capex'!AB48+Provisions!AB48+'Real Price Change'!AB48</f>
        <v>0</v>
      </c>
      <c r="AC48" s="155">
        <f>'Base Capex'!AC48+Provisions!AC48+'Real Price Change'!AC48</f>
        <v>0</v>
      </c>
      <c r="AD48" s="156">
        <f>'Base Capex'!AD48+Provisions!AD48+'Real Price Change'!AD48</f>
        <v>0</v>
      </c>
      <c r="AE48" s="154">
        <f>'Base Capex'!AE48+Provisions!AE48+'Real Price Change'!AE48</f>
        <v>0</v>
      </c>
      <c r="AF48" s="155">
        <f>'Base Capex'!AF48+Provisions!AF48+'Real Price Change'!AF48</f>
        <v>0</v>
      </c>
      <c r="AG48" s="156">
        <f>'Base Capex'!AG48+Provisions!AG48+'Real Price Change'!AG48</f>
        <v>0</v>
      </c>
      <c r="AH48" s="154">
        <f>'Base Capex'!AH48+Provisions!AH48+'Real Price Change'!AH48</f>
        <v>0</v>
      </c>
      <c r="AI48" s="155">
        <f>'Base Capex'!AI48+Provisions!AI48+'Real Price Change'!AI48</f>
        <v>0</v>
      </c>
      <c r="AJ48" s="156">
        <f>'Base Capex'!AJ48+Provisions!AJ48+'Real Price Change'!AJ48</f>
        <v>0</v>
      </c>
    </row>
    <row r="49" spans="1:36">
      <c r="A49" s="182">
        <f>'Base Capex Actual'!A49</f>
        <v>166</v>
      </c>
      <c r="B49" s="183" t="str">
        <f>'Base Capex Actual'!B49</f>
        <v>Reliability Improvement - Automation</v>
      </c>
      <c r="C49" s="183" t="str">
        <f>'Base Capex Actual'!C49</f>
        <v>Reliability &amp; Quality Maintained</v>
      </c>
      <c r="D49" s="154">
        <f>'Base Capex'!D49+Provisions!D49+'Real Price Change'!D49</f>
        <v>26.348031049177099</v>
      </c>
      <c r="E49" s="155">
        <f>'Base Capex'!E49+Provisions!E49+'Real Price Change'!E49</f>
        <v>20.617366695500756</v>
      </c>
      <c r="F49" s="156">
        <f>'Base Capex'!F49+Provisions!F49+'Real Price Change'!F49</f>
        <v>-21.853453855520058</v>
      </c>
      <c r="G49" s="154">
        <f>'Base Capex'!G49+Provisions!G49+'Real Price Change'!G49</f>
        <v>753.48787537337819</v>
      </c>
      <c r="H49" s="155">
        <f>'Base Capex'!H49+Provisions!H49+'Real Price Change'!H49</f>
        <v>784.70872188368617</v>
      </c>
      <c r="I49" s="156">
        <f>'Base Capex'!I49+Provisions!I49+'Real Price Change'!I49</f>
        <v>367.94260269925798</v>
      </c>
      <c r="J49" s="154">
        <f>'Base Capex'!J49+Provisions!J49+'Real Price Change'!J49</f>
        <v>4.9019845021155097</v>
      </c>
      <c r="K49" s="155">
        <f>'Base Capex'!K49+Provisions!K49+'Real Price Change'!K49</f>
        <v>0</v>
      </c>
      <c r="L49" s="156">
        <f>'Base Capex'!L49+Provisions!L49+'Real Price Change'!L49</f>
        <v>34.294847576756489</v>
      </c>
      <c r="M49" s="154">
        <f>'Base Capex'!M49+Provisions!M49+'Real Price Change'!M49</f>
        <v>0</v>
      </c>
      <c r="N49" s="155">
        <f>'Base Capex'!N49+Provisions!N49+'Real Price Change'!N49</f>
        <v>0</v>
      </c>
      <c r="O49" s="156">
        <f>'Base Capex'!O49+Provisions!O49+'Real Price Change'!O49</f>
        <v>0</v>
      </c>
      <c r="P49" s="154">
        <f>'Base Capex'!P49+Provisions!P49+'Real Price Change'!P49</f>
        <v>134.34713043653076</v>
      </c>
      <c r="Q49" s="155">
        <f>'Base Capex'!Q49+Provisions!Q49+'Real Price Change'!Q49</f>
        <v>77.156229391718767</v>
      </c>
      <c r="R49" s="156">
        <f>'Base Capex'!R49+Provisions!R49+'Real Price Change'!R49</f>
        <v>27.964017879990998</v>
      </c>
      <c r="S49" s="154">
        <f>'Base Capex'!S49+Provisions!S49+'Real Price Change'!S49</f>
        <v>0</v>
      </c>
      <c r="T49" s="155">
        <f>'Base Capex'!T49+Provisions!T49+'Real Price Change'!T49</f>
        <v>0</v>
      </c>
      <c r="U49" s="156">
        <f>'Base Capex'!U49+Provisions!U49+'Real Price Change'!U49</f>
        <v>0</v>
      </c>
      <c r="V49" s="154">
        <f>'Base Capex'!V49+Provisions!V49+'Real Price Change'!V49</f>
        <v>0</v>
      </c>
      <c r="W49" s="155">
        <f>'Base Capex'!W49+Provisions!W49+'Real Price Change'!W49</f>
        <v>0</v>
      </c>
      <c r="X49" s="156">
        <f>'Base Capex'!X49+Provisions!X49+'Real Price Change'!X49</f>
        <v>0</v>
      </c>
      <c r="Y49" s="154">
        <f>'Base Capex'!Y49+Provisions!Y49+'Real Price Change'!Y49</f>
        <v>0</v>
      </c>
      <c r="Z49" s="155">
        <f>'Base Capex'!Z49+Provisions!Z49+'Real Price Change'!Z49</f>
        <v>0</v>
      </c>
      <c r="AA49" s="156">
        <f>'Base Capex'!AA49+Provisions!AA49+'Real Price Change'!AA49</f>
        <v>0</v>
      </c>
      <c r="AB49" s="154">
        <f>'Base Capex'!AB49+Provisions!AB49+'Real Price Change'!AB49</f>
        <v>0</v>
      </c>
      <c r="AC49" s="155">
        <f>'Base Capex'!AC49+Provisions!AC49+'Real Price Change'!AC49</f>
        <v>0</v>
      </c>
      <c r="AD49" s="156">
        <f>'Base Capex'!AD49+Provisions!AD49+'Real Price Change'!AD49</f>
        <v>0</v>
      </c>
      <c r="AE49" s="154">
        <f>'Base Capex'!AE49+Provisions!AE49+'Real Price Change'!AE49</f>
        <v>0</v>
      </c>
      <c r="AF49" s="155">
        <f>'Base Capex'!AF49+Provisions!AF49+'Real Price Change'!AF49</f>
        <v>0</v>
      </c>
      <c r="AG49" s="156">
        <f>'Base Capex'!AG49+Provisions!AG49+'Real Price Change'!AG49</f>
        <v>0</v>
      </c>
      <c r="AH49" s="154">
        <f>'Base Capex'!AH49+Provisions!AH49+'Real Price Change'!AH49</f>
        <v>0</v>
      </c>
      <c r="AI49" s="155">
        <f>'Base Capex'!AI49+Provisions!AI49+'Real Price Change'!AI49</f>
        <v>0</v>
      </c>
      <c r="AJ49" s="156">
        <f>'Base Capex'!AJ49+Provisions!AJ49+'Real Price Change'!AJ49</f>
        <v>0</v>
      </c>
    </row>
    <row r="50" spans="1:36">
      <c r="A50" s="182">
        <f>'Base Capex Actual'!A50</f>
        <v>167</v>
      </c>
      <c r="B50" s="183" t="str">
        <f>'Base Capex Actual'!B50</f>
        <v>VBRC</v>
      </c>
      <c r="C50" s="183" t="str">
        <f>'Base Capex Actual'!C50</f>
        <v>Environmental, Safety &amp; Legal</v>
      </c>
      <c r="D50" s="154">
        <f>'Base Capex'!D50+Provisions!D50+'Real Price Change'!D50</f>
        <v>0</v>
      </c>
      <c r="E50" s="155">
        <f>'Base Capex'!E50+Provisions!E50+'Real Price Change'!E50</f>
        <v>0</v>
      </c>
      <c r="F50" s="156">
        <f>'Base Capex'!F50+Provisions!F50+'Real Price Change'!F50</f>
        <v>0</v>
      </c>
      <c r="G50" s="154">
        <f>'Base Capex'!G50+Provisions!G50+'Real Price Change'!G50</f>
        <v>0</v>
      </c>
      <c r="H50" s="155">
        <f>'Base Capex'!H50+Provisions!H50+'Real Price Change'!H50</f>
        <v>0</v>
      </c>
      <c r="I50" s="156">
        <f>'Base Capex'!I50+Provisions!I50+'Real Price Change'!I50</f>
        <v>0</v>
      </c>
      <c r="J50" s="154">
        <f>'Base Capex'!J50+Provisions!J50+'Real Price Change'!J50</f>
        <v>0</v>
      </c>
      <c r="K50" s="155">
        <f>'Base Capex'!K50+Provisions!K50+'Real Price Change'!K50</f>
        <v>0</v>
      </c>
      <c r="L50" s="156">
        <f>'Base Capex'!L50+Provisions!L50+'Real Price Change'!L50</f>
        <v>0</v>
      </c>
      <c r="M50" s="154">
        <f>'Base Capex'!M50+Provisions!M50+'Real Price Change'!M50</f>
        <v>0</v>
      </c>
      <c r="N50" s="155">
        <f>'Base Capex'!N50+Provisions!N50+'Real Price Change'!N50</f>
        <v>0</v>
      </c>
      <c r="O50" s="156">
        <f>'Base Capex'!O50+Provisions!O50+'Real Price Change'!O50</f>
        <v>0</v>
      </c>
      <c r="P50" s="154">
        <f>'Base Capex'!P50+Provisions!P50+'Real Price Change'!P50</f>
        <v>0</v>
      </c>
      <c r="Q50" s="155">
        <f>'Base Capex'!Q50+Provisions!Q50+'Real Price Change'!Q50</f>
        <v>0</v>
      </c>
      <c r="R50" s="156">
        <f>'Base Capex'!R50+Provisions!R50+'Real Price Change'!R50</f>
        <v>0</v>
      </c>
      <c r="S50" s="154">
        <f>'Base Capex'!S50+Provisions!S50+'Real Price Change'!S50</f>
        <v>0</v>
      </c>
      <c r="T50" s="155">
        <f>'Base Capex'!T50+Provisions!T50+'Real Price Change'!T50</f>
        <v>0</v>
      </c>
      <c r="U50" s="156">
        <f>'Base Capex'!U50+Provisions!U50+'Real Price Change'!U50</f>
        <v>0</v>
      </c>
      <c r="V50" s="154">
        <f>'Base Capex'!V50+Provisions!V50+'Real Price Change'!V50</f>
        <v>98.386942819984341</v>
      </c>
      <c r="W50" s="155">
        <f>'Base Capex'!W50+Provisions!W50+'Real Price Change'!W50</f>
        <v>124.00599873101362</v>
      </c>
      <c r="X50" s="156">
        <f>'Base Capex'!X50+Provisions!X50+'Real Price Change'!X50</f>
        <v>418.06020595521511</v>
      </c>
      <c r="Y50" s="154">
        <f>'Base Capex'!Y50+Provisions!Y50+'Real Price Change'!Y50</f>
        <v>400.6296291102895</v>
      </c>
      <c r="Z50" s="155">
        <f>'Base Capex'!Z50+Provisions!Z50+'Real Price Change'!Z50</f>
        <v>496.58554854788321</v>
      </c>
      <c r="AA50" s="156">
        <f>'Base Capex'!AA50+Provisions!AA50+'Real Price Change'!AA50</f>
        <v>1710.1947647870206</v>
      </c>
      <c r="AB50" s="154">
        <f>'Base Capex'!AB50+Provisions!AB50+'Real Price Change'!AB50</f>
        <v>346.67074794076518</v>
      </c>
      <c r="AC50" s="155">
        <f>'Base Capex'!AC50+Provisions!AC50+'Real Price Change'!AC50</f>
        <v>422.58491734617655</v>
      </c>
      <c r="AD50" s="156">
        <f>'Base Capex'!AD50+Provisions!AD50+'Real Price Change'!AD50</f>
        <v>1480.592073716773</v>
      </c>
      <c r="AE50" s="154">
        <f>'Base Capex'!AE50+Provisions!AE50+'Real Price Change'!AE50</f>
        <v>352.43738302427323</v>
      </c>
      <c r="AF50" s="155">
        <f>'Base Capex'!AF50+Provisions!AF50+'Real Price Change'!AF50</f>
        <v>422.4978915328312</v>
      </c>
      <c r="AG50" s="156">
        <f>'Base Capex'!AG50+Provisions!AG50+'Real Price Change'!AG50</f>
        <v>1505.6800054870027</v>
      </c>
      <c r="AH50" s="154">
        <f>'Base Capex'!AH50+Provisions!AH50+'Real Price Change'!AH50</f>
        <v>317.93226298275056</v>
      </c>
      <c r="AI50" s="155">
        <f>'Base Capex'!AI50+Provisions!AI50+'Real Price Change'!AI50</f>
        <v>374.82017807860547</v>
      </c>
      <c r="AJ50" s="156">
        <f>'Base Capex'!AJ50+Provisions!AJ50+'Real Price Change'!AJ50</f>
        <v>1359.0725372924583</v>
      </c>
    </row>
    <row r="51" spans="1:36">
      <c r="A51" s="182">
        <f>'Base Capex Actual'!A51</f>
        <v>168</v>
      </c>
      <c r="B51" s="183" t="str">
        <f>'Base Capex Actual'!B51</f>
        <v>Zone SubStation Automation</v>
      </c>
      <c r="C51" s="183" t="str">
        <f>'Base Capex Actual'!C51</f>
        <v>SCADA/Network Control</v>
      </c>
      <c r="D51" s="154">
        <f>'Base Capex'!D51+Provisions!D51+'Real Price Change'!D51</f>
        <v>254.25129381205622</v>
      </c>
      <c r="E51" s="155">
        <f>'Base Capex'!E51+Provisions!E51+'Real Price Change'!E51</f>
        <v>266.85388124220481</v>
      </c>
      <c r="F51" s="156">
        <f>'Base Capex'!F51+Provisions!F51+'Real Price Change'!F51</f>
        <v>190.83457934599824</v>
      </c>
      <c r="G51" s="154">
        <f>'Base Capex'!G51+Provisions!G51+'Real Price Change'!G51</f>
        <v>528.33162860885648</v>
      </c>
      <c r="H51" s="155">
        <f>'Base Capex'!H51+Provisions!H51+'Real Price Change'!H51</f>
        <v>192.74381029044804</v>
      </c>
      <c r="I51" s="156">
        <f>'Base Capex'!I51+Provisions!I51+'Real Price Change'!I51</f>
        <v>102.7681561842156</v>
      </c>
      <c r="J51" s="154">
        <f>'Base Capex'!J51+Provisions!J51+'Real Price Change'!J51</f>
        <v>1525.2216085694652</v>
      </c>
      <c r="K51" s="155">
        <f>'Base Capex'!K51+Provisions!K51+'Real Price Change'!K51</f>
        <v>819.0283527074879</v>
      </c>
      <c r="L51" s="156">
        <f>'Base Capex'!L51+Provisions!L51+'Real Price Change'!L51</f>
        <v>623.55677586450781</v>
      </c>
      <c r="M51" s="154">
        <f>'Base Capex'!M51+Provisions!M51+'Real Price Change'!M51</f>
        <v>1585.9356888628427</v>
      </c>
      <c r="N51" s="155">
        <f>'Base Capex'!N51+Provisions!N51+'Real Price Change'!N51</f>
        <v>126.91892957642791</v>
      </c>
      <c r="O51" s="156">
        <f>'Base Capex'!O51+Provisions!O51+'Real Price Change'!O51</f>
        <v>564.3989327947944</v>
      </c>
      <c r="P51" s="154">
        <f>'Base Capex'!P51+Provisions!P51+'Real Price Change'!P51</f>
        <v>986.63093082938076</v>
      </c>
      <c r="Q51" s="155">
        <f>'Base Capex'!Q51+Provisions!Q51+'Real Price Change'!Q51</f>
        <v>468.98755747593225</v>
      </c>
      <c r="R51" s="156">
        <f>'Base Capex'!R51+Provisions!R51+'Real Price Change'!R51</f>
        <v>743.36122201383751</v>
      </c>
      <c r="S51" s="154">
        <f>'Base Capex'!S51+Provisions!S51+'Real Price Change'!S51</f>
        <v>958.06364453818969</v>
      </c>
      <c r="T51" s="155">
        <f>'Base Capex'!T51+Provisions!T51+'Real Price Change'!T51</f>
        <v>334.18945333567081</v>
      </c>
      <c r="U51" s="156">
        <f>'Base Capex'!U51+Provisions!U51+'Real Price Change'!U51</f>
        <v>422.82690212613909</v>
      </c>
      <c r="V51" s="154">
        <f>'Base Capex'!V51+Provisions!V51+'Real Price Change'!V51</f>
        <v>1541.3436109654419</v>
      </c>
      <c r="W51" s="155">
        <f>'Base Capex'!W51+Provisions!W51+'Real Price Change'!W51</f>
        <v>527.76088250091209</v>
      </c>
      <c r="X51" s="156">
        <f>'Base Capex'!X51+Provisions!X51+'Real Price Change'!X51</f>
        <v>674.18260205669571</v>
      </c>
      <c r="Y51" s="154">
        <f>'Base Capex'!Y51+Provisions!Y51+'Real Price Change'!Y51</f>
        <v>1424.6654493510612</v>
      </c>
      <c r="Z51" s="155">
        <f>'Base Capex'!Z51+Provisions!Z51+'Real Price Change'!Z51</f>
        <v>479.72947857384003</v>
      </c>
      <c r="AA51" s="156">
        <f>'Base Capex'!AA51+Provisions!AA51+'Real Price Change'!AA51</f>
        <v>626.02562404647836</v>
      </c>
      <c r="AB51" s="154">
        <f>'Base Capex'!AB51+Provisions!AB51+'Real Price Change'!AB51</f>
        <v>1471.9631184665582</v>
      </c>
      <c r="AC51" s="155">
        <f>'Base Capex'!AC51+Provisions!AC51+'Real Price Change'!AC51</f>
        <v>487.44567977267189</v>
      </c>
      <c r="AD51" s="156">
        <f>'Base Capex'!AD51+Provisions!AD51+'Real Price Change'!AD51</f>
        <v>647.13048822550832</v>
      </c>
      <c r="AE51" s="154">
        <f>'Base Capex'!AE51+Provisions!AE51+'Real Price Change'!AE51</f>
        <v>1496.7564737748412</v>
      </c>
      <c r="AF51" s="155">
        <f>'Base Capex'!AF51+Provisions!AF51+'Real Price Change'!AF51</f>
        <v>487.44567977267189</v>
      </c>
      <c r="AG51" s="156">
        <f>'Base Capex'!AG51+Provisions!AG51+'Real Price Change'!AG51</f>
        <v>658.23136209760276</v>
      </c>
      <c r="AH51" s="154">
        <f>'Base Capex'!AH51+Provisions!AH51+'Real Price Change'!AH51</f>
        <v>1740.187493738136</v>
      </c>
      <c r="AI51" s="155">
        <f>'Base Capex'!AI51+Provisions!AI51+'Real Price Change'!AI51</f>
        <v>557.33575669178845</v>
      </c>
      <c r="AJ51" s="156">
        <f>'Base Capex'!AJ51+Provisions!AJ51+'Real Price Change'!AJ51</f>
        <v>765.73903882693889</v>
      </c>
    </row>
    <row r="52" spans="1:36">
      <c r="A52" s="182">
        <f>'Base Capex Actual'!A52</f>
        <v>169</v>
      </c>
      <c r="B52" s="183" t="str">
        <f>'Base Capex Actual'!B52</f>
        <v>Augmentation Connection Assets</v>
      </c>
      <c r="C52" s="183" t="str">
        <f>'Base Capex Actual'!C52</f>
        <v>Reinforcements</v>
      </c>
      <c r="D52" s="154">
        <f>'Base Capex'!D52+Provisions!D52+'Real Price Change'!D52</f>
        <v>25.37554510330633</v>
      </c>
      <c r="E52" s="155">
        <f>'Base Capex'!E52+Provisions!E52+'Real Price Change'!E52</f>
        <v>80.208252618230773</v>
      </c>
      <c r="F52" s="156">
        <f>'Base Capex'!F52+Provisions!F52+'Real Price Change'!F52</f>
        <v>105.11894896799834</v>
      </c>
      <c r="G52" s="154">
        <f>'Base Capex'!G52+Provisions!G52+'Real Price Change'!G52</f>
        <v>1.7012515725959414</v>
      </c>
      <c r="H52" s="155">
        <f>'Base Capex'!H52+Provisions!H52+'Real Price Change'!H52</f>
        <v>0</v>
      </c>
      <c r="I52" s="156">
        <f>'Base Capex'!I52+Provisions!I52+'Real Price Change'!I52</f>
        <v>0</v>
      </c>
      <c r="J52" s="154">
        <f>'Base Capex'!J52+Provisions!J52+'Real Price Change'!J52</f>
        <v>6.1114893832098041</v>
      </c>
      <c r="K52" s="155">
        <f>'Base Capex'!K52+Provisions!K52+'Real Price Change'!K52</f>
        <v>8.999134473891564</v>
      </c>
      <c r="L52" s="156">
        <f>'Base Capex'!L52+Provisions!L52+'Real Price Change'!L52</f>
        <v>10.131418708131035</v>
      </c>
      <c r="M52" s="154">
        <f>'Base Capex'!M52+Provisions!M52+'Real Price Change'!M52</f>
        <v>4.8353037654369349</v>
      </c>
      <c r="N52" s="155">
        <f>'Base Capex'!N52+Provisions!N52+'Real Price Change'!N52</f>
        <v>1.220665970725888E-2</v>
      </c>
      <c r="O52" s="156">
        <f>'Base Capex'!O52+Provisions!O52+'Real Price Change'!O52</f>
        <v>14.531243371114922</v>
      </c>
      <c r="P52" s="154">
        <f>'Base Capex'!P52+Provisions!P52+'Real Price Change'!P52</f>
        <v>0</v>
      </c>
      <c r="Q52" s="155">
        <f>'Base Capex'!Q52+Provisions!Q52+'Real Price Change'!Q52</f>
        <v>0</v>
      </c>
      <c r="R52" s="156">
        <f>'Base Capex'!R52+Provisions!R52+'Real Price Change'!R52</f>
        <v>0</v>
      </c>
      <c r="S52" s="154">
        <f>'Base Capex'!S52+Provisions!S52+'Real Price Change'!S52</f>
        <v>0</v>
      </c>
      <c r="T52" s="155">
        <f>'Base Capex'!T52+Provisions!T52+'Real Price Change'!T52</f>
        <v>0</v>
      </c>
      <c r="U52" s="156">
        <f>'Base Capex'!U52+Provisions!U52+'Real Price Change'!U52</f>
        <v>0</v>
      </c>
      <c r="V52" s="154">
        <f>'Base Capex'!V52+Provisions!V52+'Real Price Change'!V52</f>
        <v>0</v>
      </c>
      <c r="W52" s="155">
        <f>'Base Capex'!W52+Provisions!W52+'Real Price Change'!W52</f>
        <v>0</v>
      </c>
      <c r="X52" s="156">
        <f>'Base Capex'!X52+Provisions!X52+'Real Price Change'!X52</f>
        <v>0</v>
      </c>
      <c r="Y52" s="154">
        <f>'Base Capex'!Y52+Provisions!Y52+'Real Price Change'!Y52</f>
        <v>0</v>
      </c>
      <c r="Z52" s="155">
        <f>'Base Capex'!Z52+Provisions!Z52+'Real Price Change'!Z52</f>
        <v>0</v>
      </c>
      <c r="AA52" s="156">
        <f>'Base Capex'!AA52+Provisions!AA52+'Real Price Change'!AA52</f>
        <v>0</v>
      </c>
      <c r="AB52" s="154">
        <f>'Base Capex'!AB52+Provisions!AB52+'Real Price Change'!AB52</f>
        <v>0</v>
      </c>
      <c r="AC52" s="155">
        <f>'Base Capex'!AC52+Provisions!AC52+'Real Price Change'!AC52</f>
        <v>0</v>
      </c>
      <c r="AD52" s="156">
        <f>'Base Capex'!AD52+Provisions!AD52+'Real Price Change'!AD52</f>
        <v>0</v>
      </c>
      <c r="AE52" s="154">
        <f>'Base Capex'!AE52+Provisions!AE52+'Real Price Change'!AE52</f>
        <v>0</v>
      </c>
      <c r="AF52" s="155">
        <f>'Base Capex'!AF52+Provisions!AF52+'Real Price Change'!AF52</f>
        <v>0</v>
      </c>
      <c r="AG52" s="156">
        <f>'Base Capex'!AG52+Provisions!AG52+'Real Price Change'!AG52</f>
        <v>0</v>
      </c>
      <c r="AH52" s="154">
        <f>'Base Capex'!AH52+Provisions!AH52+'Real Price Change'!AH52</f>
        <v>0</v>
      </c>
      <c r="AI52" s="155">
        <f>'Base Capex'!AI52+Provisions!AI52+'Real Price Change'!AI52</f>
        <v>0</v>
      </c>
      <c r="AJ52" s="156">
        <f>'Base Capex'!AJ52+Provisions!AJ52+'Real Price Change'!AJ52</f>
        <v>0</v>
      </c>
    </row>
    <row r="53" spans="1:36">
      <c r="A53" s="182">
        <f>'Base Capex Actual'!A53</f>
        <v>170</v>
      </c>
      <c r="B53" s="183" t="str">
        <f>'Base Capex Actual'!B53</f>
        <v xml:space="preserve">Conductor Clearance </v>
      </c>
      <c r="C53" s="183" t="str">
        <f>'Base Capex Actual'!C53</f>
        <v>Environmental, Safety &amp; Legal</v>
      </c>
      <c r="D53" s="154">
        <f>'Base Capex'!D53+Provisions!D53+'Real Price Change'!D53</f>
        <v>0</v>
      </c>
      <c r="E53" s="155">
        <f>'Base Capex'!E53+Provisions!E53+'Real Price Change'!E53</f>
        <v>0</v>
      </c>
      <c r="F53" s="156">
        <f>'Base Capex'!F53+Provisions!F53+'Real Price Change'!F53</f>
        <v>0</v>
      </c>
      <c r="G53" s="154">
        <f>'Base Capex'!G53+Provisions!G53+'Real Price Change'!G53</f>
        <v>0</v>
      </c>
      <c r="H53" s="155">
        <f>'Base Capex'!H53+Provisions!H53+'Real Price Change'!H53</f>
        <v>0</v>
      </c>
      <c r="I53" s="156">
        <f>'Base Capex'!I53+Provisions!I53+'Real Price Change'!I53</f>
        <v>0</v>
      </c>
      <c r="J53" s="154">
        <f>'Base Capex'!J53+Provisions!J53+'Real Price Change'!J53</f>
        <v>0</v>
      </c>
      <c r="K53" s="155">
        <f>'Base Capex'!K53+Provisions!K53+'Real Price Change'!K53</f>
        <v>0</v>
      </c>
      <c r="L53" s="156">
        <f>'Base Capex'!L53+Provisions!L53+'Real Price Change'!L53</f>
        <v>0</v>
      </c>
      <c r="M53" s="154">
        <f>'Base Capex'!M53+Provisions!M53+'Real Price Change'!M53</f>
        <v>0</v>
      </c>
      <c r="N53" s="155">
        <f>'Base Capex'!N53+Provisions!N53+'Real Price Change'!N53</f>
        <v>0</v>
      </c>
      <c r="O53" s="156">
        <f>'Base Capex'!O53+Provisions!O53+'Real Price Change'!O53</f>
        <v>0</v>
      </c>
      <c r="P53" s="154">
        <f>'Base Capex'!P53+Provisions!P53+'Real Price Change'!P53</f>
        <v>0</v>
      </c>
      <c r="Q53" s="155">
        <f>'Base Capex'!Q53+Provisions!Q53+'Real Price Change'!Q53</f>
        <v>0</v>
      </c>
      <c r="R53" s="156">
        <f>'Base Capex'!R53+Provisions!R53+'Real Price Change'!R53</f>
        <v>0</v>
      </c>
      <c r="S53" s="154">
        <f>'Base Capex'!S53+Provisions!S53+'Real Price Change'!S53</f>
        <v>0</v>
      </c>
      <c r="T53" s="155">
        <f>'Base Capex'!T53+Provisions!T53+'Real Price Change'!T53</f>
        <v>0</v>
      </c>
      <c r="U53" s="156">
        <f>'Base Capex'!U53+Provisions!U53+'Real Price Change'!U53</f>
        <v>0</v>
      </c>
      <c r="V53" s="154">
        <f>'Base Capex'!V53+Provisions!V53+'Real Price Change'!V53</f>
        <v>113.7023191998319</v>
      </c>
      <c r="W53" s="155">
        <f>'Base Capex'!W53+Provisions!W53+'Real Price Change'!W53</f>
        <v>34.028016256792675</v>
      </c>
      <c r="X53" s="156">
        <f>'Base Capex'!X53+Provisions!X53+'Real Price Change'!X53</f>
        <v>162.76609369282446</v>
      </c>
      <c r="Y53" s="154">
        <f>'Base Capex'!Y53+Provisions!Y53+'Real Price Change'!Y53</f>
        <v>115.61749082603004</v>
      </c>
      <c r="Z53" s="155">
        <f>'Base Capex'!Z53+Provisions!Z53+'Real Price Change'!Z53</f>
        <v>34.028016256792675</v>
      </c>
      <c r="AA53" s="156">
        <f>'Base Capex'!AA53+Provisions!AA53+'Real Price Change'!AA53</f>
        <v>166.27206900531121</v>
      </c>
      <c r="AB53" s="154">
        <f>'Base Capex'!AB53+Provisions!AB53+'Real Price Change'!AB53</f>
        <v>117.5649210937722</v>
      </c>
      <c r="AC53" s="155">
        <f>'Base Capex'!AC53+Provisions!AC53+'Real Price Change'!AC53</f>
        <v>34.028016256792675</v>
      </c>
      <c r="AD53" s="156">
        <f>'Base Capex'!AD53+Provisions!AD53+'Real Price Change'!AD53</f>
        <v>169.15671113815188</v>
      </c>
      <c r="AE53" s="154">
        <f>'Base Capex'!AE53+Provisions!AE53+'Real Price Change'!AE53</f>
        <v>119.5451533590376</v>
      </c>
      <c r="AF53" s="155">
        <f>'Base Capex'!AF53+Provisions!AF53+'Real Price Change'!AF53</f>
        <v>34.028016256792675</v>
      </c>
      <c r="AG53" s="156">
        <f>'Base Capex'!AG53+Provisions!AG53+'Real Price Change'!AG53</f>
        <v>172.05842470153539</v>
      </c>
      <c r="AH53" s="154">
        <f>'Base Capex'!AH53+Provisions!AH53+'Real Price Change'!AH53</f>
        <v>121.55874012994902</v>
      </c>
      <c r="AI53" s="155">
        <f>'Base Capex'!AI53+Provisions!AI53+'Real Price Change'!AI53</f>
        <v>34.028016256792675</v>
      </c>
      <c r="AJ53" s="156">
        <f>'Base Capex'!AJ53+Provisions!AJ53+'Real Price Change'!AJ53</f>
        <v>175.06022372897934</v>
      </c>
    </row>
    <row r="54" spans="1:36">
      <c r="A54" s="182">
        <f>'Base Capex Actual'!A54</f>
        <v>171</v>
      </c>
      <c r="B54" s="183" t="str">
        <f>'Base Capex Actual'!B54</f>
        <v>SWER Augmentation</v>
      </c>
      <c r="C54" s="183" t="str">
        <f>'Base Capex Actual'!C54</f>
        <v>New Customer Connections</v>
      </c>
      <c r="D54" s="154">
        <f>'Base Capex'!D54+Provisions!D54+'Real Price Change'!D54</f>
        <v>0</v>
      </c>
      <c r="E54" s="155">
        <f>'Base Capex'!E54+Provisions!E54+'Real Price Change'!E54</f>
        <v>0</v>
      </c>
      <c r="F54" s="156">
        <f>'Base Capex'!F54+Provisions!F54+'Real Price Change'!F54</f>
        <v>0</v>
      </c>
      <c r="G54" s="154">
        <f>'Base Capex'!G54+Provisions!G54+'Real Price Change'!G54</f>
        <v>0</v>
      </c>
      <c r="H54" s="155">
        <f>'Base Capex'!H54+Provisions!H54+'Real Price Change'!H54</f>
        <v>0</v>
      </c>
      <c r="I54" s="156">
        <f>'Base Capex'!I54+Provisions!I54+'Real Price Change'!I54</f>
        <v>0</v>
      </c>
      <c r="J54" s="154">
        <f>'Base Capex'!J54+Provisions!J54+'Real Price Change'!J54</f>
        <v>0</v>
      </c>
      <c r="K54" s="155">
        <f>'Base Capex'!K54+Provisions!K54+'Real Price Change'!K54</f>
        <v>0</v>
      </c>
      <c r="L54" s="156">
        <f>'Base Capex'!L54+Provisions!L54+'Real Price Change'!L54</f>
        <v>0</v>
      </c>
      <c r="M54" s="154">
        <f>'Base Capex'!M54+Provisions!M54+'Real Price Change'!M54</f>
        <v>0</v>
      </c>
      <c r="N54" s="155">
        <f>'Base Capex'!N54+Provisions!N54+'Real Price Change'!N54</f>
        <v>0</v>
      </c>
      <c r="O54" s="156">
        <f>'Base Capex'!O54+Provisions!O54+'Real Price Change'!O54</f>
        <v>0</v>
      </c>
      <c r="P54" s="154">
        <f>'Base Capex'!P54+Provisions!P54+'Real Price Change'!P54</f>
        <v>0</v>
      </c>
      <c r="Q54" s="155">
        <f>'Base Capex'!Q54+Provisions!Q54+'Real Price Change'!Q54</f>
        <v>0</v>
      </c>
      <c r="R54" s="156">
        <f>'Base Capex'!R54+Provisions!R54+'Real Price Change'!R54</f>
        <v>0</v>
      </c>
      <c r="S54" s="154">
        <f>'Base Capex'!S54+Provisions!S54+'Real Price Change'!S54</f>
        <v>0</v>
      </c>
      <c r="T54" s="155">
        <f>'Base Capex'!T54+Provisions!T54+'Real Price Change'!T54</f>
        <v>0</v>
      </c>
      <c r="U54" s="156">
        <f>'Base Capex'!U54+Provisions!U54+'Real Price Change'!U54</f>
        <v>0</v>
      </c>
      <c r="V54" s="154">
        <f>'Base Capex'!V54+Provisions!V54+'Real Price Change'!V54</f>
        <v>0</v>
      </c>
      <c r="W54" s="155">
        <f>'Base Capex'!W54+Provisions!W54+'Real Price Change'!W54</f>
        <v>0</v>
      </c>
      <c r="X54" s="156">
        <f>'Base Capex'!X54+Provisions!X54+'Real Price Change'!X54</f>
        <v>0</v>
      </c>
      <c r="Y54" s="154">
        <f>'Base Capex'!Y54+Provisions!Y54+'Real Price Change'!Y54</f>
        <v>0</v>
      </c>
      <c r="Z54" s="155">
        <f>'Base Capex'!Z54+Provisions!Z54+'Real Price Change'!Z54</f>
        <v>0</v>
      </c>
      <c r="AA54" s="156">
        <f>'Base Capex'!AA54+Provisions!AA54+'Real Price Change'!AA54</f>
        <v>0</v>
      </c>
      <c r="AB54" s="154">
        <f>'Base Capex'!AB54+Provisions!AB54+'Real Price Change'!AB54</f>
        <v>0</v>
      </c>
      <c r="AC54" s="155">
        <f>'Base Capex'!AC54+Provisions!AC54+'Real Price Change'!AC54</f>
        <v>0</v>
      </c>
      <c r="AD54" s="156">
        <f>'Base Capex'!AD54+Provisions!AD54+'Real Price Change'!AD54</f>
        <v>0</v>
      </c>
      <c r="AE54" s="154">
        <f>'Base Capex'!AE54+Provisions!AE54+'Real Price Change'!AE54</f>
        <v>0</v>
      </c>
      <c r="AF54" s="155">
        <f>'Base Capex'!AF54+Provisions!AF54+'Real Price Change'!AF54</f>
        <v>0</v>
      </c>
      <c r="AG54" s="156">
        <f>'Base Capex'!AG54+Provisions!AG54+'Real Price Change'!AG54</f>
        <v>0</v>
      </c>
      <c r="AH54" s="154">
        <f>'Base Capex'!AH54+Provisions!AH54+'Real Price Change'!AH54</f>
        <v>0</v>
      </c>
      <c r="AI54" s="155">
        <f>'Base Capex'!AI54+Provisions!AI54+'Real Price Change'!AI54</f>
        <v>0</v>
      </c>
      <c r="AJ54" s="156">
        <f>'Base Capex'!AJ54+Provisions!AJ54+'Real Price Change'!AJ54</f>
        <v>0</v>
      </c>
    </row>
    <row r="55" spans="1:36">
      <c r="A55" s="182">
        <f>'Base Capex Actual'!A55</f>
        <v>172</v>
      </c>
      <c r="B55" s="183" t="str">
        <f>'Base Capex Actual'!B55</f>
        <v>Supply Reliability Improvement Scheme</v>
      </c>
      <c r="C55" s="183" t="str">
        <f>'Base Capex Actual'!C55</f>
        <v>Reliability &amp; Quality Maintained</v>
      </c>
      <c r="D55" s="154">
        <f>'Base Capex'!D55+Provisions!D55+'Real Price Change'!D55</f>
        <v>223.51496041504436</v>
      </c>
      <c r="E55" s="155">
        <f>'Base Capex'!E55+Provisions!E55+'Real Price Change'!E55</f>
        <v>198.14659487860993</v>
      </c>
      <c r="F55" s="156">
        <f>'Base Capex'!F55+Provisions!F55+'Real Price Change'!F55</f>
        <v>217.85603153270154</v>
      </c>
      <c r="G55" s="154">
        <f>'Base Capex'!G55+Provisions!G55+'Real Price Change'!G55</f>
        <v>49.672146030733003</v>
      </c>
      <c r="H55" s="155">
        <f>'Base Capex'!H55+Provisions!H55+'Real Price Change'!H55</f>
        <v>-1.2650433840950004</v>
      </c>
      <c r="I55" s="156">
        <f>'Base Capex'!I55+Provisions!I55+'Real Price Change'!I55</f>
        <v>97.646707310300329</v>
      </c>
      <c r="J55" s="154">
        <f>'Base Capex'!J55+Provisions!J55+'Real Price Change'!J55</f>
        <v>202.3710430018177</v>
      </c>
      <c r="K55" s="155">
        <f>'Base Capex'!K55+Provisions!K55+'Real Price Change'!K55</f>
        <v>136.34581591786011</v>
      </c>
      <c r="L55" s="156">
        <f>'Base Capex'!L55+Provisions!L55+'Real Price Change'!L55</f>
        <v>330.37329014819346</v>
      </c>
      <c r="M55" s="154">
        <f>'Base Capex'!M55+Provisions!M55+'Real Price Change'!M55</f>
        <v>85.932825405568607</v>
      </c>
      <c r="N55" s="155">
        <f>'Base Capex'!N55+Provisions!N55+'Real Price Change'!N55</f>
        <v>14.743855745544334</v>
      </c>
      <c r="O55" s="156">
        <f>'Base Capex'!O55+Provisions!O55+'Real Price Change'!O55</f>
        <v>-100.69667181649523</v>
      </c>
      <c r="P55" s="154">
        <f>'Base Capex'!P55+Provisions!P55+'Real Price Change'!P55</f>
        <v>336.13001393341818</v>
      </c>
      <c r="Q55" s="155">
        <f>'Base Capex'!Q55+Provisions!Q55+'Real Price Change'!Q55</f>
        <v>71.664567975511858</v>
      </c>
      <c r="R55" s="156">
        <f>'Base Capex'!R55+Provisions!R55+'Real Price Change'!R55</f>
        <v>52.815724495771057</v>
      </c>
      <c r="S55" s="154">
        <f>'Base Capex'!S55+Provisions!S55+'Real Price Change'!S55</f>
        <v>0</v>
      </c>
      <c r="T55" s="155">
        <f>'Base Capex'!T55+Provisions!T55+'Real Price Change'!T55</f>
        <v>0</v>
      </c>
      <c r="U55" s="156">
        <f>'Base Capex'!U55+Provisions!U55+'Real Price Change'!U55</f>
        <v>0</v>
      </c>
      <c r="V55" s="154">
        <f>'Base Capex'!V55+Provisions!V55+'Real Price Change'!V55</f>
        <v>0</v>
      </c>
      <c r="W55" s="155">
        <f>'Base Capex'!W55+Provisions!W55+'Real Price Change'!W55</f>
        <v>0</v>
      </c>
      <c r="X55" s="156">
        <f>'Base Capex'!X55+Provisions!X55+'Real Price Change'!X55</f>
        <v>0</v>
      </c>
      <c r="Y55" s="154">
        <f>'Base Capex'!Y55+Provisions!Y55+'Real Price Change'!Y55</f>
        <v>0</v>
      </c>
      <c r="Z55" s="155">
        <f>'Base Capex'!Z55+Provisions!Z55+'Real Price Change'!Z55</f>
        <v>0</v>
      </c>
      <c r="AA55" s="156">
        <f>'Base Capex'!AA55+Provisions!AA55+'Real Price Change'!AA55</f>
        <v>0</v>
      </c>
      <c r="AB55" s="154">
        <f>'Base Capex'!AB55+Provisions!AB55+'Real Price Change'!AB55</f>
        <v>0</v>
      </c>
      <c r="AC55" s="155">
        <f>'Base Capex'!AC55+Provisions!AC55+'Real Price Change'!AC55</f>
        <v>0</v>
      </c>
      <c r="AD55" s="156">
        <f>'Base Capex'!AD55+Provisions!AD55+'Real Price Change'!AD55</f>
        <v>0</v>
      </c>
      <c r="AE55" s="154">
        <f>'Base Capex'!AE55+Provisions!AE55+'Real Price Change'!AE55</f>
        <v>0</v>
      </c>
      <c r="AF55" s="155">
        <f>'Base Capex'!AF55+Provisions!AF55+'Real Price Change'!AF55</f>
        <v>0</v>
      </c>
      <c r="AG55" s="156">
        <f>'Base Capex'!AG55+Provisions!AG55+'Real Price Change'!AG55</f>
        <v>0</v>
      </c>
      <c r="AH55" s="154">
        <f>'Base Capex'!AH55+Provisions!AH55+'Real Price Change'!AH55</f>
        <v>0</v>
      </c>
      <c r="AI55" s="155">
        <f>'Base Capex'!AI55+Provisions!AI55+'Real Price Change'!AI55</f>
        <v>0</v>
      </c>
      <c r="AJ55" s="156">
        <f>'Base Capex'!AJ55+Provisions!AJ55+'Real Price Change'!AJ55</f>
        <v>0</v>
      </c>
    </row>
    <row r="56" spans="1:36">
      <c r="A56" s="182">
        <f>'Base Capex Actual'!A56</f>
        <v>174</v>
      </c>
      <c r="B56" s="183" t="str">
        <f>'Base Capex Actual'!B56</f>
        <v>Pole Fire Mitigation</v>
      </c>
      <c r="C56" s="183" t="str">
        <f>'Base Capex Actual'!C56</f>
        <v>Environmental, Safety &amp; Legal</v>
      </c>
      <c r="D56" s="154">
        <f>'Base Capex'!D56+Provisions!D56+'Real Price Change'!D56</f>
        <v>0</v>
      </c>
      <c r="E56" s="155">
        <f>'Base Capex'!E56+Provisions!E56+'Real Price Change'!E56</f>
        <v>0</v>
      </c>
      <c r="F56" s="156">
        <f>'Base Capex'!F56+Provisions!F56+'Real Price Change'!F56</f>
        <v>0</v>
      </c>
      <c r="G56" s="154">
        <f>'Base Capex'!G56+Provisions!G56+'Real Price Change'!G56</f>
        <v>0</v>
      </c>
      <c r="H56" s="155">
        <f>'Base Capex'!H56+Provisions!H56+'Real Price Change'!H56</f>
        <v>0</v>
      </c>
      <c r="I56" s="156">
        <f>'Base Capex'!I56+Provisions!I56+'Real Price Change'!I56</f>
        <v>0</v>
      </c>
      <c r="J56" s="154">
        <f>'Base Capex'!J56+Provisions!J56+'Real Price Change'!J56</f>
        <v>0</v>
      </c>
      <c r="K56" s="155">
        <f>'Base Capex'!K56+Provisions!K56+'Real Price Change'!K56</f>
        <v>0</v>
      </c>
      <c r="L56" s="156">
        <f>'Base Capex'!L56+Provisions!L56+'Real Price Change'!L56</f>
        <v>0</v>
      </c>
      <c r="M56" s="154">
        <f>'Base Capex'!M56+Provisions!M56+'Real Price Change'!M56</f>
        <v>0</v>
      </c>
      <c r="N56" s="155">
        <f>'Base Capex'!N56+Provisions!N56+'Real Price Change'!N56</f>
        <v>0</v>
      </c>
      <c r="O56" s="156">
        <f>'Base Capex'!O56+Provisions!O56+'Real Price Change'!O56</f>
        <v>0</v>
      </c>
      <c r="P56" s="154">
        <f>'Base Capex'!P56+Provisions!P56+'Real Price Change'!P56</f>
        <v>75.338945472726394</v>
      </c>
      <c r="Q56" s="155">
        <f>'Base Capex'!Q56+Provisions!Q56+'Real Price Change'!Q56</f>
        <v>23.443734229857434</v>
      </c>
      <c r="R56" s="156">
        <f>'Base Capex'!R56+Provisions!R56+'Real Price Change'!R56</f>
        <v>6.2467623983848908</v>
      </c>
      <c r="S56" s="154">
        <f>'Base Capex'!S56+Provisions!S56+'Real Price Change'!S56</f>
        <v>0</v>
      </c>
      <c r="T56" s="155">
        <f>'Base Capex'!T56+Provisions!T56+'Real Price Change'!T56</f>
        <v>0</v>
      </c>
      <c r="U56" s="156">
        <f>'Base Capex'!U56+Provisions!U56+'Real Price Change'!U56</f>
        <v>0</v>
      </c>
      <c r="V56" s="154">
        <f>'Base Capex'!V56+Provisions!V56+'Real Price Change'!V56</f>
        <v>0</v>
      </c>
      <c r="W56" s="155">
        <f>'Base Capex'!W56+Provisions!W56+'Real Price Change'!W56</f>
        <v>0</v>
      </c>
      <c r="X56" s="156">
        <f>'Base Capex'!X56+Provisions!X56+'Real Price Change'!X56</f>
        <v>0</v>
      </c>
      <c r="Y56" s="154">
        <f>'Base Capex'!Y56+Provisions!Y56+'Real Price Change'!Y56</f>
        <v>0</v>
      </c>
      <c r="Z56" s="155">
        <f>'Base Capex'!Z56+Provisions!Z56+'Real Price Change'!Z56</f>
        <v>0</v>
      </c>
      <c r="AA56" s="156">
        <f>'Base Capex'!AA56+Provisions!AA56+'Real Price Change'!AA56</f>
        <v>0</v>
      </c>
      <c r="AB56" s="154">
        <f>'Base Capex'!AB56+Provisions!AB56+'Real Price Change'!AB56</f>
        <v>0</v>
      </c>
      <c r="AC56" s="155">
        <f>'Base Capex'!AC56+Provisions!AC56+'Real Price Change'!AC56</f>
        <v>0</v>
      </c>
      <c r="AD56" s="156">
        <f>'Base Capex'!AD56+Provisions!AD56+'Real Price Change'!AD56</f>
        <v>0</v>
      </c>
      <c r="AE56" s="154">
        <f>'Base Capex'!AE56+Provisions!AE56+'Real Price Change'!AE56</f>
        <v>0</v>
      </c>
      <c r="AF56" s="155">
        <f>'Base Capex'!AF56+Provisions!AF56+'Real Price Change'!AF56</f>
        <v>0</v>
      </c>
      <c r="AG56" s="156">
        <f>'Base Capex'!AG56+Provisions!AG56+'Real Price Change'!AG56</f>
        <v>0</v>
      </c>
      <c r="AH56" s="154">
        <f>'Base Capex'!AH56+Provisions!AH56+'Real Price Change'!AH56</f>
        <v>0</v>
      </c>
      <c r="AI56" s="155">
        <f>'Base Capex'!AI56+Provisions!AI56+'Real Price Change'!AI56</f>
        <v>0</v>
      </c>
      <c r="AJ56" s="156">
        <f>'Base Capex'!AJ56+Provisions!AJ56+'Real Price Change'!AJ56</f>
        <v>0</v>
      </c>
    </row>
    <row r="57" spans="1:36">
      <c r="A57" s="182">
        <f>'Base Capex Actual'!A57</f>
        <v>177</v>
      </c>
      <c r="B57" s="183" t="str">
        <f>'Base Capex Actual'!B57</f>
        <v>CBD Security Supply</v>
      </c>
      <c r="C57" s="183" t="str">
        <f>'Base Capex Actual'!C57</f>
        <v>Reinforcements</v>
      </c>
      <c r="D57" s="154">
        <f>'Base Capex'!D57+Provisions!D57+'Real Price Change'!D57</f>
        <v>1204.2914372735329</v>
      </c>
      <c r="E57" s="155">
        <f>'Base Capex'!E57+Provisions!E57+'Real Price Change'!E57</f>
        <v>2527.7301619590639</v>
      </c>
      <c r="F57" s="156">
        <f>'Base Capex'!F57+Provisions!F57+'Real Price Change'!F57</f>
        <v>4403.3831868505094</v>
      </c>
      <c r="G57" s="154">
        <f>'Base Capex'!G57+Provisions!G57+'Real Price Change'!G57</f>
        <v>4323.612901560904</v>
      </c>
      <c r="H57" s="155">
        <f>'Base Capex'!H57+Provisions!H57+'Real Price Change'!H57</f>
        <v>3946.1345631700124</v>
      </c>
      <c r="I57" s="156">
        <f>'Base Capex'!I57+Provisions!I57+'Real Price Change'!I57</f>
        <v>4196.9203861209871</v>
      </c>
      <c r="J57" s="154">
        <f>'Base Capex'!J57+Provisions!J57+'Real Price Change'!J57</f>
        <v>589.1171912909648</v>
      </c>
      <c r="K57" s="155">
        <f>'Base Capex'!K57+Provisions!K57+'Real Price Change'!K57</f>
        <v>932.23611191846612</v>
      </c>
      <c r="L57" s="156">
        <f>'Base Capex'!L57+Provisions!L57+'Real Price Change'!L57</f>
        <v>428.40921768047104</v>
      </c>
      <c r="M57" s="154">
        <f>'Base Capex'!M57+Provisions!M57+'Real Price Change'!M57</f>
        <v>955.25370024110407</v>
      </c>
      <c r="N57" s="155">
        <f>'Base Capex'!N57+Provisions!N57+'Real Price Change'!N57</f>
        <v>10.621847797859203</v>
      </c>
      <c r="O57" s="156">
        <f>'Base Capex'!O57+Provisions!O57+'Real Price Change'!O57</f>
        <v>7949.0654409996123</v>
      </c>
      <c r="P57" s="154">
        <f>'Base Capex'!P57+Provisions!P57+'Real Price Change'!P57</f>
        <v>2419.4037830175248</v>
      </c>
      <c r="Q57" s="155">
        <f>'Base Capex'!Q57+Provisions!Q57+'Real Price Change'!Q57</f>
        <v>1228.8932188330884</v>
      </c>
      <c r="R57" s="156">
        <f>'Base Capex'!R57+Provisions!R57+'Real Price Change'!R57</f>
        <v>5589.1805512868077</v>
      </c>
      <c r="S57" s="154">
        <f>'Base Capex'!S57+Provisions!S57+'Real Price Change'!S57</f>
        <v>1224.0544877353389</v>
      </c>
      <c r="T57" s="155">
        <f>'Base Capex'!T57+Provisions!T57+'Real Price Change'!T57</f>
        <v>907.28366404715189</v>
      </c>
      <c r="U57" s="156">
        <f>'Base Capex'!U57+Provisions!U57+'Real Price Change'!U57</f>
        <v>2693.6618490008755</v>
      </c>
      <c r="V57" s="154">
        <f>'Base Capex'!V57+Provisions!V57+'Real Price Change'!V57</f>
        <v>1473.7328490119539</v>
      </c>
      <c r="W57" s="155">
        <f>'Base Capex'!W57+Provisions!W57+'Real Price Change'!W57</f>
        <v>1072.2608659899681</v>
      </c>
      <c r="X57" s="156">
        <f>'Base Capex'!X57+Provisions!X57+'Real Price Change'!X57</f>
        <v>3214.1853125464349</v>
      </c>
      <c r="Y57" s="154">
        <f>'Base Capex'!Y57+Provisions!Y57+'Real Price Change'!Y57</f>
        <v>872.69597850455375</v>
      </c>
      <c r="Z57" s="155">
        <f>'Base Capex'!Z57+Provisions!Z57+'Real Price Change'!Z57</f>
        <v>624.43961881994244</v>
      </c>
      <c r="AA57" s="156">
        <f>'Base Capex'!AA57+Provisions!AA57+'Real Price Change'!AA57</f>
        <v>1912.1249415671523</v>
      </c>
      <c r="AB57" s="154">
        <f>'Base Capex'!AB57+Provisions!AB57+'Real Price Change'!AB57</f>
        <v>0</v>
      </c>
      <c r="AC57" s="155">
        <f>'Base Capex'!AC57+Provisions!AC57+'Real Price Change'!AC57</f>
        <v>0</v>
      </c>
      <c r="AD57" s="156">
        <f>'Base Capex'!AD57+Provisions!AD57+'Real Price Change'!AD57</f>
        <v>0</v>
      </c>
      <c r="AE57" s="154">
        <f>'Base Capex'!AE57+Provisions!AE57+'Real Price Change'!AE57</f>
        <v>0</v>
      </c>
      <c r="AF57" s="155">
        <f>'Base Capex'!AF57+Provisions!AF57+'Real Price Change'!AF57</f>
        <v>0</v>
      </c>
      <c r="AG57" s="156">
        <f>'Base Capex'!AG57+Provisions!AG57+'Real Price Change'!AG57</f>
        <v>0</v>
      </c>
      <c r="AH57" s="154">
        <f>'Base Capex'!AH57+Provisions!AH57+'Real Price Change'!AH57</f>
        <v>0</v>
      </c>
      <c r="AI57" s="155">
        <f>'Base Capex'!AI57+Provisions!AI57+'Real Price Change'!AI57</f>
        <v>0</v>
      </c>
      <c r="AJ57" s="156">
        <f>'Base Capex'!AJ57+Provisions!AJ57+'Real Price Change'!AJ57</f>
        <v>0</v>
      </c>
    </row>
    <row r="58" spans="1:36">
      <c r="A58" s="182">
        <f>'Base Capex Actual'!A58</f>
        <v>200</v>
      </c>
      <c r="B58" s="183" t="str">
        <f>'Base Capex Actual'!B58</f>
        <v>Computers</v>
      </c>
      <c r="C58" s="183" t="str">
        <f>'Base Capex Actual'!C58</f>
        <v>Non Network General - IT</v>
      </c>
      <c r="D58" s="154">
        <f>'Base Capex'!D58+Provisions!D58+'Real Price Change'!D58</f>
        <v>3967.5867594770671</v>
      </c>
      <c r="E58" s="155">
        <f>'Base Capex'!E58+Provisions!E58+'Real Price Change'!E58</f>
        <v>1400.3818841454881</v>
      </c>
      <c r="F58" s="156">
        <f>'Base Capex'!F58+Provisions!F58+'Real Price Change'!F58</f>
        <v>-110.82334533707362</v>
      </c>
      <c r="G58" s="154">
        <f>'Base Capex'!G58+Provisions!G58+'Real Price Change'!G58</f>
        <v>2927.0678371642393</v>
      </c>
      <c r="H58" s="155">
        <f>'Base Capex'!H58+Provisions!H58+'Real Price Change'!H58</f>
        <v>1032.4116175339295</v>
      </c>
      <c r="I58" s="156">
        <f>'Base Capex'!I58+Provisions!I58+'Real Price Change'!I58</f>
        <v>4.4855537071202206E-4</v>
      </c>
      <c r="J58" s="154">
        <f>'Base Capex'!J58+Provisions!J58+'Real Price Change'!J58</f>
        <v>5234.1425095885779</v>
      </c>
      <c r="K58" s="155">
        <f>'Base Capex'!K58+Provisions!K58+'Real Price Change'!K58</f>
        <v>1089.2335293726815</v>
      </c>
      <c r="L58" s="156">
        <f>'Base Capex'!L58+Provisions!L58+'Real Price Change'!L58</f>
        <v>17.278448771943943</v>
      </c>
      <c r="M58" s="154">
        <f>'Base Capex'!M58+Provisions!M58+'Real Price Change'!M58</f>
        <v>4417.774380225359</v>
      </c>
      <c r="N58" s="155">
        <f>'Base Capex'!N58+Provisions!N58+'Real Price Change'!N58</f>
        <v>979.14007886407944</v>
      </c>
      <c r="O58" s="156">
        <f>'Base Capex'!O58+Provisions!O58+'Real Price Change'!O58</f>
        <v>5.2934343916994271</v>
      </c>
      <c r="P58" s="154">
        <f>'Base Capex'!P58+Provisions!P58+'Real Price Change'!P58</f>
        <v>7552.3929099811749</v>
      </c>
      <c r="Q58" s="155">
        <f>'Base Capex'!Q58+Provisions!Q58+'Real Price Change'!Q58</f>
        <v>1056.2699438171858</v>
      </c>
      <c r="R58" s="156">
        <f>'Base Capex'!R58+Provisions!R58+'Real Price Change'!R58</f>
        <v>415.25714483267018</v>
      </c>
      <c r="S58" s="154">
        <f>'Base Capex'!S58+Provisions!S58+'Real Price Change'!S58</f>
        <v>12782.944</v>
      </c>
      <c r="T58" s="155">
        <f>'Base Capex'!T58+Provisions!T58+'Real Price Change'!T58</f>
        <v>2717.6930000000002</v>
      </c>
      <c r="U58" s="156">
        <f>'Base Capex'!U58+Provisions!U58+'Real Price Change'!U58</f>
        <v>0</v>
      </c>
      <c r="V58" s="154">
        <f>'Base Capex'!V58+Provisions!V58+'Real Price Change'!V58</f>
        <v>3211.5056523324183</v>
      </c>
      <c r="W58" s="155">
        <f>'Base Capex'!W58+Provisions!W58+'Real Price Change'!W58</f>
        <v>7048.5406644965515</v>
      </c>
      <c r="X58" s="156">
        <f>'Base Capex'!X58+Provisions!X58+'Real Price Change'!X58</f>
        <v>8336.7551294147579</v>
      </c>
      <c r="Y58" s="154">
        <f>'Base Capex'!Y58+Provisions!Y58+'Real Price Change'!Y58</f>
        <v>3554.8591626130415</v>
      </c>
      <c r="Z58" s="155">
        <f>'Base Capex'!Z58+Provisions!Z58+'Real Price Change'!Z58</f>
        <v>6364.0621974021078</v>
      </c>
      <c r="AA58" s="156">
        <f>'Base Capex'!AA58+Provisions!AA58+'Real Price Change'!AA58</f>
        <v>8800.3043671480864</v>
      </c>
      <c r="AB58" s="154">
        <f>'Base Capex'!AB58+Provisions!AB58+'Real Price Change'!AB58</f>
        <v>3157.5932100256623</v>
      </c>
      <c r="AC58" s="155">
        <f>'Base Capex'!AC58+Provisions!AC58+'Real Price Change'!AC58</f>
        <v>7370.5418787759827</v>
      </c>
      <c r="AD58" s="156">
        <f>'Base Capex'!AD58+Provisions!AD58+'Real Price Change'!AD58</f>
        <v>6809.2328080648922</v>
      </c>
      <c r="AE58" s="154">
        <f>'Base Capex'!AE58+Provisions!AE58+'Real Price Change'!AE58</f>
        <v>3575.072490178919</v>
      </c>
      <c r="AF58" s="155">
        <f>'Base Capex'!AF58+Provisions!AF58+'Real Price Change'!AF58</f>
        <v>4599.7988826786741</v>
      </c>
      <c r="AG58" s="156">
        <f>'Base Capex'!AG58+Provisions!AG58+'Real Price Change'!AG58</f>
        <v>7119.6391985719747</v>
      </c>
      <c r="AH58" s="154">
        <f>'Base Capex'!AH58+Provisions!AH58+'Real Price Change'!AH58</f>
        <v>2704.885188244496</v>
      </c>
      <c r="AI58" s="155">
        <f>'Base Capex'!AI58+Provisions!AI58+'Real Price Change'!AI58</f>
        <v>2931.7575397039304</v>
      </c>
      <c r="AJ58" s="156">
        <f>'Base Capex'!AJ58+Provisions!AJ58+'Real Price Change'!AJ58</f>
        <v>5546.3339310043602</v>
      </c>
    </row>
    <row r="59" spans="1:36">
      <c r="A59" s="182">
        <f>'Base Capex Actual'!A59</f>
        <v>210</v>
      </c>
      <c r="B59" s="183" t="str">
        <f>'Base Capex Actual'!B59</f>
        <v>General Equipment</v>
      </c>
      <c r="C59" s="183" t="str">
        <f>'Base Capex Actual'!C59</f>
        <v>Non Network General - Other</v>
      </c>
      <c r="D59" s="154">
        <f>'Base Capex'!D59+Provisions!D59+'Real Price Change'!D59</f>
        <v>-92.020732158940376</v>
      </c>
      <c r="E59" s="155">
        <f>'Base Capex'!E59+Provisions!E59+'Real Price Change'!E59</f>
        <v>406.91373785201972</v>
      </c>
      <c r="F59" s="156">
        <f>'Base Capex'!F59+Provisions!F59+'Real Price Change'!F59</f>
        <v>10.553978607091935</v>
      </c>
      <c r="G59" s="154">
        <f>'Base Capex'!G59+Provisions!G59+'Real Price Change'!G59</f>
        <v>-8.5960276676432607E-2</v>
      </c>
      <c r="H59" s="155">
        <f>'Base Capex'!H59+Provisions!H59+'Real Price Change'!H59</f>
        <v>166.91784692368907</v>
      </c>
      <c r="I59" s="156">
        <f>'Base Capex'!I59+Provisions!I59+'Real Price Change'!I59</f>
        <v>0</v>
      </c>
      <c r="J59" s="154">
        <f>'Base Capex'!J59+Provisions!J59+'Real Price Change'!J59</f>
        <v>1.6216205523916179E-2</v>
      </c>
      <c r="K59" s="155">
        <f>'Base Capex'!K59+Provisions!K59+'Real Price Change'!K59</f>
        <v>13.863082597376682</v>
      </c>
      <c r="L59" s="156">
        <f>'Base Capex'!L59+Provisions!L59+'Real Price Change'!L59</f>
        <v>0</v>
      </c>
      <c r="M59" s="154">
        <f>'Base Capex'!M59+Provisions!M59+'Real Price Change'!M59</f>
        <v>84.31713920557452</v>
      </c>
      <c r="N59" s="155">
        <f>'Base Capex'!N59+Provisions!N59+'Real Price Change'!N59</f>
        <v>77.515983958299302</v>
      </c>
      <c r="O59" s="156">
        <f>'Base Capex'!O59+Provisions!O59+'Real Price Change'!O59</f>
        <v>-1.9056363810117941E-4</v>
      </c>
      <c r="P59" s="154">
        <f>'Base Capex'!P59+Provisions!P59+'Real Price Change'!P59</f>
        <v>251.12471178432014</v>
      </c>
      <c r="Q59" s="155">
        <f>'Base Capex'!Q59+Provisions!Q59+'Real Price Change'!Q59</f>
        <v>108.68863391222777</v>
      </c>
      <c r="R59" s="156">
        <f>'Base Capex'!R59+Provisions!R59+'Real Price Change'!R59</f>
        <v>21.51380697064047</v>
      </c>
      <c r="S59" s="154">
        <f>'Base Capex'!S59+Provisions!S59+'Real Price Change'!S59</f>
        <v>83.628532053070487</v>
      </c>
      <c r="T59" s="155">
        <f>'Base Capex'!T59+Provisions!T59+'Real Price Change'!T59</f>
        <v>91.746386847898222</v>
      </c>
      <c r="U59" s="156">
        <f>'Base Capex'!U59+Provisions!U59+'Real Price Change'!U59</f>
        <v>5.3784041017505935</v>
      </c>
      <c r="V59" s="154">
        <f>'Base Capex'!V59+Provisions!V59+'Real Price Change'!V59</f>
        <v>85.195199139588325</v>
      </c>
      <c r="W59" s="155">
        <f>'Base Capex'!W59+Provisions!W59+'Real Price Change'!W59</f>
        <v>91.746386847898222</v>
      </c>
      <c r="X59" s="156">
        <f>'Base Capex'!X59+Provisions!X59+'Real Price Change'!X59</f>
        <v>5.4303009834341518</v>
      </c>
      <c r="Y59" s="154">
        <f>'Base Capex'!Y59+Provisions!Y59+'Real Price Change'!Y59</f>
        <v>86.630204416777772</v>
      </c>
      <c r="Z59" s="155">
        <f>'Base Capex'!Z59+Provisions!Z59+'Real Price Change'!Z59</f>
        <v>91.746386847898222</v>
      </c>
      <c r="AA59" s="156">
        <f>'Base Capex'!AA59+Provisions!AA59+'Real Price Change'!AA59</f>
        <v>5.5472694549096824</v>
      </c>
      <c r="AB59" s="154">
        <f>'Base Capex'!AB59+Provisions!AB59+'Real Price Change'!AB59</f>
        <v>88.089380541225722</v>
      </c>
      <c r="AC59" s="155">
        <f>'Base Capex'!AC59+Provisions!AC59+'Real Price Change'!AC59</f>
        <v>91.746386847898222</v>
      </c>
      <c r="AD59" s="156">
        <f>'Base Capex'!AD59+Provisions!AD59+'Real Price Change'!AD59</f>
        <v>5.6435086325874524</v>
      </c>
      <c r="AE59" s="154">
        <f>'Base Capex'!AE59+Provisions!AE59+'Real Price Change'!AE59</f>
        <v>89.573134640255333</v>
      </c>
      <c r="AF59" s="155">
        <f>'Base Capex'!AF59+Provisions!AF59+'Real Price Change'!AF59</f>
        <v>91.746386847898222</v>
      </c>
      <c r="AG59" s="156">
        <f>'Base Capex'!AG59+Provisions!AG59+'Real Price Change'!AG59</f>
        <v>5.7403173576688751</v>
      </c>
      <c r="AH59" s="154">
        <f>'Base Capex'!AH59+Provisions!AH59+'Real Price Change'!AH59</f>
        <v>91.081880698734096</v>
      </c>
      <c r="AI59" s="155">
        <f>'Base Capex'!AI59+Provisions!AI59+'Real Price Change'!AI59</f>
        <v>91.746386847898222</v>
      </c>
      <c r="AJ59" s="156">
        <f>'Base Capex'!AJ59+Provisions!AJ59+'Real Price Change'!AJ59</f>
        <v>5.8404651946106609</v>
      </c>
    </row>
    <row r="60" spans="1:36">
      <c r="A60" s="182">
        <f>'Base Capex Actual'!A60</f>
        <v>220</v>
      </c>
      <c r="B60" s="183" t="str">
        <f>'Base Capex Actual'!B60</f>
        <v>Office Furniture</v>
      </c>
      <c r="C60" s="183" t="str">
        <f>'Base Capex Actual'!C60</f>
        <v>Non Network General - Other</v>
      </c>
      <c r="D60" s="154">
        <f>'Base Capex'!D60+Provisions!D60+'Real Price Change'!D60</f>
        <v>0</v>
      </c>
      <c r="E60" s="155">
        <f>'Base Capex'!E60+Provisions!E60+'Real Price Change'!E60</f>
        <v>0</v>
      </c>
      <c r="F60" s="156">
        <f>'Base Capex'!F60+Provisions!F60+'Real Price Change'!F60</f>
        <v>0</v>
      </c>
      <c r="G60" s="154">
        <f>'Base Capex'!G60+Provisions!G60+'Real Price Change'!G60</f>
        <v>-1.658332274920429E-2</v>
      </c>
      <c r="H60" s="155">
        <f>'Base Capex'!H60+Provisions!H60+'Real Price Change'!H60</f>
        <v>32.201531162552882</v>
      </c>
      <c r="I60" s="156">
        <f>'Base Capex'!I60+Provisions!I60+'Real Price Change'!I60</f>
        <v>0</v>
      </c>
      <c r="J60" s="154">
        <f>'Base Capex'!J60+Provisions!J60+'Real Price Change'!J60</f>
        <v>1.381233285722331E-2</v>
      </c>
      <c r="K60" s="155">
        <f>'Base Capex'!K60+Provisions!K60+'Real Price Change'!K60</f>
        <v>11.808199881051316</v>
      </c>
      <c r="L60" s="156">
        <f>'Base Capex'!L60+Provisions!L60+'Real Price Change'!L60</f>
        <v>0</v>
      </c>
      <c r="M60" s="154">
        <f>'Base Capex'!M60+Provisions!M60+'Real Price Change'!M60</f>
        <v>-4.6575229470101107E-2</v>
      </c>
      <c r="N60" s="155">
        <f>'Base Capex'!N60+Provisions!N60+'Real Price Change'!N60</f>
        <v>98.881777911696645</v>
      </c>
      <c r="O60" s="156">
        <f>'Base Capex'!O60+Provisions!O60+'Real Price Change'!O60</f>
        <v>67.247748164674391</v>
      </c>
      <c r="P60" s="154">
        <f>'Base Capex'!P60+Provisions!P60+'Real Price Change'!P60</f>
        <v>0.15148379852526303</v>
      </c>
      <c r="Q60" s="155">
        <f>'Base Capex'!Q60+Provisions!Q60+'Real Price Change'!Q60</f>
        <v>59.209856181752713</v>
      </c>
      <c r="R60" s="156">
        <f>'Base Capex'!R60+Provisions!R60+'Real Price Change'!R60</f>
        <v>0</v>
      </c>
      <c r="S60" s="154">
        <f>'Base Capex'!S60+Provisions!S60+'Real Price Change'!S60</f>
        <v>0</v>
      </c>
      <c r="T60" s="155">
        <f>'Base Capex'!T60+Provisions!T60+'Real Price Change'!T60</f>
        <v>50.525341284263391</v>
      </c>
      <c r="U60" s="156">
        <f>'Base Capex'!U60+Provisions!U60+'Real Price Change'!U60</f>
        <v>16.811937041168598</v>
      </c>
      <c r="V60" s="154">
        <f>'Base Capex'!V60+Provisions!V60+'Real Price Change'!V60</f>
        <v>0</v>
      </c>
      <c r="W60" s="155">
        <f>'Base Capex'!W60+Provisions!W60+'Real Price Change'!W60</f>
        <v>50.525341284263391</v>
      </c>
      <c r="X60" s="156">
        <f>'Base Capex'!X60+Provisions!X60+'Real Price Change'!X60</f>
        <v>16.97415748630268</v>
      </c>
      <c r="Y60" s="154">
        <f>'Base Capex'!Y60+Provisions!Y60+'Real Price Change'!Y60</f>
        <v>0</v>
      </c>
      <c r="Z60" s="155">
        <f>'Base Capex'!Z60+Provisions!Z60+'Real Price Change'!Z60</f>
        <v>50.525341284263391</v>
      </c>
      <c r="AA60" s="156">
        <f>'Base Capex'!AA60+Provisions!AA60+'Real Price Change'!AA60</f>
        <v>17.339780176797113</v>
      </c>
      <c r="AB60" s="154">
        <f>'Base Capex'!AB60+Provisions!AB60+'Real Price Change'!AB60</f>
        <v>0</v>
      </c>
      <c r="AC60" s="155">
        <f>'Base Capex'!AC60+Provisions!AC60+'Real Price Change'!AC60</f>
        <v>50.525341284263391</v>
      </c>
      <c r="AD60" s="156">
        <f>'Base Capex'!AD60+Provisions!AD60+'Real Price Change'!AD60</f>
        <v>17.640606772456945</v>
      </c>
      <c r="AE60" s="154">
        <f>'Base Capex'!AE60+Provisions!AE60+'Real Price Change'!AE60</f>
        <v>0</v>
      </c>
      <c r="AF60" s="155">
        <f>'Base Capex'!AF60+Provisions!AF60+'Real Price Change'!AF60</f>
        <v>50.525341284263391</v>
      </c>
      <c r="AG60" s="156">
        <f>'Base Capex'!AG60+Provisions!AG60+'Real Price Change'!AG60</f>
        <v>17.943213672257379</v>
      </c>
      <c r="AH60" s="154">
        <f>'Base Capex'!AH60+Provisions!AH60+'Real Price Change'!AH60</f>
        <v>0</v>
      </c>
      <c r="AI60" s="155">
        <f>'Base Capex'!AI60+Provisions!AI60+'Real Price Change'!AI60</f>
        <v>50.525341284263391</v>
      </c>
      <c r="AJ60" s="156">
        <f>'Base Capex'!AJ60+Provisions!AJ60+'Real Price Change'!AJ60</f>
        <v>18.256258043342569</v>
      </c>
    </row>
    <row r="61" spans="1:36">
      <c r="A61" s="182">
        <f>'Base Capex Actual'!A61</f>
        <v>230</v>
      </c>
      <c r="B61" s="183" t="str">
        <f>'Base Capex Actual'!B61</f>
        <v>Property</v>
      </c>
      <c r="C61" s="183" t="str">
        <f>'Base Capex Actual'!C61</f>
        <v>Non Network General - Other</v>
      </c>
      <c r="D61" s="154">
        <f>'Base Capex'!D61+Provisions!D61+'Real Price Change'!D61</f>
        <v>-4.0291391214085746</v>
      </c>
      <c r="E61" s="155">
        <f>'Base Capex'!E61+Provisions!E61+'Real Price Change'!E61</f>
        <v>382.15405134080095</v>
      </c>
      <c r="F61" s="156">
        <f>'Base Capex'!F61+Provisions!F61+'Real Price Change'!F61</f>
        <v>143.78116693192294</v>
      </c>
      <c r="G61" s="154">
        <f>'Base Capex'!G61+Provisions!G61+'Real Price Change'!G61</f>
        <v>-0.19602224398190571</v>
      </c>
      <c r="H61" s="155">
        <f>'Base Capex'!H61+Provisions!H61+'Real Price Change'!H61</f>
        <v>295.40592485924179</v>
      </c>
      <c r="I61" s="156">
        <f>'Base Capex'!I61+Provisions!I61+'Real Price Change'!I61</f>
        <v>85.230482789506311</v>
      </c>
      <c r="J61" s="154">
        <f>'Base Capex'!J61+Provisions!J61+'Real Price Change'!J61</f>
        <v>0.42037367987072005</v>
      </c>
      <c r="K61" s="155">
        <f>'Base Capex'!K61+Provisions!K61+'Real Price Change'!K61</f>
        <v>359.37857043827591</v>
      </c>
      <c r="L61" s="156">
        <f>'Base Capex'!L61+Provisions!L61+'Real Price Change'!L61</f>
        <v>0</v>
      </c>
      <c r="M61" s="154">
        <f>'Base Capex'!M61+Provisions!M61+'Real Price Change'!M61</f>
        <v>-0.17374289119451328</v>
      </c>
      <c r="N61" s="155">
        <f>'Base Capex'!N61+Provisions!N61+'Real Price Change'!N61</f>
        <v>619.72478722433516</v>
      </c>
      <c r="O61" s="156">
        <f>'Base Capex'!O61+Provisions!O61+'Real Price Change'!O61</f>
        <v>0</v>
      </c>
      <c r="P61" s="154">
        <f>'Base Capex'!P61+Provisions!P61+'Real Price Change'!P61</f>
        <v>0.2562328182158774</v>
      </c>
      <c r="Q61" s="155">
        <f>'Base Capex'!Q61+Provisions!Q61+'Real Price Change'!Q61</f>
        <v>100.15267945025241</v>
      </c>
      <c r="R61" s="156">
        <f>'Base Capex'!R61+Provisions!R61+'Real Price Change'!R61</f>
        <v>0</v>
      </c>
      <c r="S61" s="154">
        <f>'Base Capex'!S61+Provisions!S61+'Real Price Change'!S61</f>
        <v>0</v>
      </c>
      <c r="T61" s="155">
        <f>'Base Capex'!T61+Provisions!T61+'Real Price Change'!T61</f>
        <v>364.9731111904029</v>
      </c>
      <c r="U61" s="156">
        <f>'Base Capex'!U61+Provisions!U61+'Real Price Change'!U61</f>
        <v>0</v>
      </c>
      <c r="V61" s="154">
        <f>'Base Capex'!V61+Provisions!V61+'Real Price Change'!V61</f>
        <v>0</v>
      </c>
      <c r="W61" s="155">
        <f>'Base Capex'!W61+Provisions!W61+'Real Price Change'!W61</f>
        <v>1000</v>
      </c>
      <c r="X61" s="156">
        <f>'Base Capex'!X61+Provisions!X61+'Real Price Change'!X61</f>
        <v>0</v>
      </c>
      <c r="Y61" s="154">
        <f>'Base Capex'!Y61+Provisions!Y61+'Real Price Change'!Y61</f>
        <v>0</v>
      </c>
      <c r="Z61" s="155">
        <f>'Base Capex'!Z61+Provisions!Z61+'Real Price Change'!Z61</f>
        <v>6500</v>
      </c>
      <c r="AA61" s="156">
        <f>'Base Capex'!AA61+Provisions!AA61+'Real Price Change'!AA61</f>
        <v>0</v>
      </c>
      <c r="AB61" s="154">
        <f>'Base Capex'!AB61+Provisions!AB61+'Real Price Change'!AB61</f>
        <v>0</v>
      </c>
      <c r="AC61" s="155">
        <f>'Base Capex'!AC61+Provisions!AC61+'Real Price Change'!AC61</f>
        <v>2000</v>
      </c>
      <c r="AD61" s="156">
        <f>'Base Capex'!AD61+Provisions!AD61+'Real Price Change'!AD61</f>
        <v>0</v>
      </c>
      <c r="AE61" s="154">
        <f>'Base Capex'!AE61+Provisions!AE61+'Real Price Change'!AE61</f>
        <v>0</v>
      </c>
      <c r="AF61" s="155">
        <f>'Base Capex'!AF61+Provisions!AF61+'Real Price Change'!AF61</f>
        <v>1550</v>
      </c>
      <c r="AG61" s="156">
        <f>'Base Capex'!AG61+Provisions!AG61+'Real Price Change'!AG61</f>
        <v>0</v>
      </c>
      <c r="AH61" s="154">
        <f>'Base Capex'!AH61+Provisions!AH61+'Real Price Change'!AH61</f>
        <v>0</v>
      </c>
      <c r="AI61" s="155">
        <f>'Base Capex'!AI61+Provisions!AI61+'Real Price Change'!AI61</f>
        <v>80</v>
      </c>
      <c r="AJ61" s="156">
        <f>'Base Capex'!AJ61+Provisions!AJ61+'Real Price Change'!AJ61</f>
        <v>0</v>
      </c>
    </row>
    <row r="62" spans="1:36">
      <c r="A62" s="182">
        <f>'Base Capex Actual'!A62</f>
        <v>240</v>
      </c>
      <c r="B62" s="183" t="str">
        <f>'Base Capex Actual'!B62</f>
        <v>Motor Vehicles</v>
      </c>
      <c r="C62" s="183" t="str">
        <f>'Base Capex Actual'!C62</f>
        <v>Non Network General - Other</v>
      </c>
      <c r="D62" s="154">
        <f>'Base Capex'!D62+Provisions!D62+'Real Price Change'!D62</f>
        <v>-4.3754638359045455</v>
      </c>
      <c r="E62" s="155">
        <f>'Base Capex'!E62+Provisions!E62+'Real Price Change'!E62</f>
        <v>557.89270974177748</v>
      </c>
      <c r="F62" s="156">
        <f>'Base Capex'!F62+Provisions!F62+'Real Price Change'!F62</f>
        <v>0</v>
      </c>
      <c r="G62" s="154">
        <f>'Base Capex'!G62+Provisions!G62+'Real Price Change'!G62</f>
        <v>-0.81792650189237004</v>
      </c>
      <c r="H62" s="155">
        <f>'Base Capex'!H62+Provisions!H62+'Real Price Change'!H62</f>
        <v>1588.2514100275114</v>
      </c>
      <c r="I62" s="156">
        <f>'Base Capex'!I62+Provisions!I62+'Real Price Change'!I62</f>
        <v>0</v>
      </c>
      <c r="J62" s="154">
        <f>'Base Capex'!J62+Provisions!J62+'Real Price Change'!J62</f>
        <v>0.32431130174859896</v>
      </c>
      <c r="K62" s="155">
        <f>'Base Capex'!K62+Provisions!K62+'Real Price Change'!K62</f>
        <v>277.25458938159801</v>
      </c>
      <c r="L62" s="156">
        <f>'Base Capex'!L62+Provisions!L62+'Real Price Change'!L62</f>
        <v>0</v>
      </c>
      <c r="M62" s="154">
        <f>'Base Capex'!M62+Provisions!M62+'Real Price Change'!M62</f>
        <v>-0.33611585763779045</v>
      </c>
      <c r="N62" s="155">
        <f>'Base Capex'!N62+Provisions!N62+'Real Price Change'!N62</f>
        <v>1198.8941068334348</v>
      </c>
      <c r="O62" s="156">
        <f>'Base Capex'!O62+Provisions!O62+'Real Price Change'!O62</f>
        <v>0</v>
      </c>
      <c r="P62" s="154">
        <f>'Base Capex'!P62+Provisions!P62+'Real Price Change'!P62</f>
        <v>11.921830692217124</v>
      </c>
      <c r="Q62" s="155">
        <f>'Base Capex'!Q62+Provisions!Q62+'Real Price Change'!Q62</f>
        <v>4659.8374716069693</v>
      </c>
      <c r="R62" s="156">
        <f>'Base Capex'!R62+Provisions!R62+'Real Price Change'!R62</f>
        <v>0</v>
      </c>
      <c r="S62" s="154">
        <f>'Base Capex'!S62+Provisions!S62+'Real Price Change'!S62</f>
        <v>0</v>
      </c>
      <c r="T62" s="155">
        <f>'Base Capex'!T62+Provisions!T62+'Real Price Change'!T62</f>
        <v>1931.0593944623783</v>
      </c>
      <c r="U62" s="156">
        <f>'Base Capex'!U62+Provisions!U62+'Real Price Change'!U62</f>
        <v>0</v>
      </c>
      <c r="V62" s="154">
        <f>'Base Capex'!V62+Provisions!V62+'Real Price Change'!V62</f>
        <v>0</v>
      </c>
      <c r="W62" s="155">
        <f>'Base Capex'!W62+Provisions!W62+'Real Price Change'!W62</f>
        <v>1931.0593944623783</v>
      </c>
      <c r="X62" s="156">
        <f>'Base Capex'!X62+Provisions!X62+'Real Price Change'!X62</f>
        <v>0</v>
      </c>
      <c r="Y62" s="154">
        <f>'Base Capex'!Y62+Provisions!Y62+'Real Price Change'!Y62</f>
        <v>0</v>
      </c>
      <c r="Z62" s="155">
        <f>'Base Capex'!Z62+Provisions!Z62+'Real Price Change'!Z62</f>
        <v>1931.0593944623783</v>
      </c>
      <c r="AA62" s="156">
        <f>'Base Capex'!AA62+Provisions!AA62+'Real Price Change'!AA62</f>
        <v>0</v>
      </c>
      <c r="AB62" s="154">
        <f>'Base Capex'!AB62+Provisions!AB62+'Real Price Change'!AB62</f>
        <v>0</v>
      </c>
      <c r="AC62" s="155">
        <f>'Base Capex'!AC62+Provisions!AC62+'Real Price Change'!AC62</f>
        <v>1931.0593944623783</v>
      </c>
      <c r="AD62" s="156">
        <f>'Base Capex'!AD62+Provisions!AD62+'Real Price Change'!AD62</f>
        <v>0</v>
      </c>
      <c r="AE62" s="154">
        <f>'Base Capex'!AE62+Provisions!AE62+'Real Price Change'!AE62</f>
        <v>0</v>
      </c>
      <c r="AF62" s="155">
        <f>'Base Capex'!AF62+Provisions!AF62+'Real Price Change'!AF62</f>
        <v>1931.0593944623783</v>
      </c>
      <c r="AG62" s="156">
        <f>'Base Capex'!AG62+Provisions!AG62+'Real Price Change'!AG62</f>
        <v>0</v>
      </c>
      <c r="AH62" s="154">
        <f>'Base Capex'!AH62+Provisions!AH62+'Real Price Change'!AH62</f>
        <v>0</v>
      </c>
      <c r="AI62" s="155">
        <f>'Base Capex'!AI62+Provisions!AI62+'Real Price Change'!AI62</f>
        <v>1931.0593944623783</v>
      </c>
      <c r="AJ62" s="156">
        <f>'Base Capex'!AJ62+Provisions!AJ62+'Real Price Change'!AJ62</f>
        <v>0</v>
      </c>
    </row>
    <row r="63" spans="1:36">
      <c r="A63" s="182">
        <f>'Base Capex Actual'!A63</f>
        <v>260</v>
      </c>
      <c r="B63" s="183" t="str">
        <f>'Base Capex Actual'!B63</f>
        <v>Intellectual Property</v>
      </c>
      <c r="C63" s="183" t="str">
        <f>'Base Capex Actual'!C63</f>
        <v>Non Network General - Other</v>
      </c>
      <c r="D63" s="154">
        <f>'Base Capex'!D63+Provisions!D63+'Real Price Change'!D63</f>
        <v>0</v>
      </c>
      <c r="E63" s="155">
        <f>'Base Capex'!E63+Provisions!E63+'Real Price Change'!E63</f>
        <v>0</v>
      </c>
      <c r="F63" s="156">
        <f>'Base Capex'!F63+Provisions!F63+'Real Price Change'!F63</f>
        <v>0</v>
      </c>
      <c r="G63" s="154">
        <f>'Base Capex'!G63+Provisions!G63+'Real Price Change'!G63</f>
        <v>0</v>
      </c>
      <c r="H63" s="155">
        <f>'Base Capex'!H63+Provisions!H63+'Real Price Change'!H63</f>
        <v>0</v>
      </c>
      <c r="I63" s="156">
        <f>'Base Capex'!I63+Provisions!I63+'Real Price Change'!I63</f>
        <v>0</v>
      </c>
      <c r="J63" s="154">
        <f>'Base Capex'!J63+Provisions!J63+'Real Price Change'!J63</f>
        <v>0</v>
      </c>
      <c r="K63" s="155">
        <f>'Base Capex'!K63+Provisions!K63+'Real Price Change'!K63</f>
        <v>0</v>
      </c>
      <c r="L63" s="156">
        <f>'Base Capex'!L63+Provisions!L63+'Real Price Change'!L63</f>
        <v>0</v>
      </c>
      <c r="M63" s="154">
        <f>'Base Capex'!M63+Provisions!M63+'Real Price Change'!M63</f>
        <v>250.2312059227599</v>
      </c>
      <c r="N63" s="155">
        <f>'Base Capex'!N63+Provisions!N63+'Real Price Change'!N63</f>
        <v>0</v>
      </c>
      <c r="O63" s="156">
        <f>'Base Capex'!O63+Provisions!O63+'Real Price Change'!O63</f>
        <v>0</v>
      </c>
      <c r="P63" s="154">
        <f>'Base Capex'!P63+Provisions!P63+'Real Price Change'!P63</f>
        <v>0</v>
      </c>
      <c r="Q63" s="155">
        <f>'Base Capex'!Q63+Provisions!Q63+'Real Price Change'!Q63</f>
        <v>0</v>
      </c>
      <c r="R63" s="156">
        <f>'Base Capex'!R63+Provisions!R63+'Real Price Change'!R63</f>
        <v>0</v>
      </c>
      <c r="S63" s="154">
        <f>'Base Capex'!S63+Provisions!S63+'Real Price Change'!S63</f>
        <v>62.575344789243537</v>
      </c>
      <c r="T63" s="155">
        <f>'Base Capex'!T63+Provisions!T63+'Real Price Change'!T63</f>
        <v>0</v>
      </c>
      <c r="U63" s="156">
        <f>'Base Capex'!U63+Provisions!U63+'Real Price Change'!U63</f>
        <v>0</v>
      </c>
      <c r="V63" s="154">
        <f>'Base Capex'!V63+Provisions!V63+'Real Price Change'!V63</f>
        <v>63.747608975904143</v>
      </c>
      <c r="W63" s="155">
        <f>'Base Capex'!W63+Provisions!W63+'Real Price Change'!W63</f>
        <v>0</v>
      </c>
      <c r="X63" s="156">
        <f>'Base Capex'!X63+Provisions!X63+'Real Price Change'!X63</f>
        <v>0</v>
      </c>
      <c r="Y63" s="154">
        <f>'Base Capex'!Y63+Provisions!Y63+'Real Price Change'!Y63</f>
        <v>64.821356748225796</v>
      </c>
      <c r="Z63" s="155">
        <f>'Base Capex'!Z63+Provisions!Z63+'Real Price Change'!Z63</f>
        <v>0</v>
      </c>
      <c r="AA63" s="156">
        <f>'Base Capex'!AA63+Provisions!AA63+'Real Price Change'!AA63</f>
        <v>0</v>
      </c>
      <c r="AB63" s="154">
        <f>'Base Capex'!AB63+Provisions!AB63+'Real Price Change'!AB63</f>
        <v>65.913190442468064</v>
      </c>
      <c r="AC63" s="155">
        <f>'Base Capex'!AC63+Provisions!AC63+'Real Price Change'!AC63</f>
        <v>0</v>
      </c>
      <c r="AD63" s="156">
        <f>'Base Capex'!AD63+Provisions!AD63+'Real Price Change'!AD63</f>
        <v>0</v>
      </c>
      <c r="AE63" s="154">
        <f>'Base Capex'!AE63+Provisions!AE63+'Real Price Change'!AE63</f>
        <v>67.02341469308999</v>
      </c>
      <c r="AF63" s="155">
        <f>'Base Capex'!AF63+Provisions!AF63+'Real Price Change'!AF63</f>
        <v>0</v>
      </c>
      <c r="AG63" s="156">
        <f>'Base Capex'!AG63+Provisions!AG63+'Real Price Change'!AG63</f>
        <v>0</v>
      </c>
      <c r="AH63" s="154">
        <f>'Base Capex'!AH63+Provisions!AH63+'Real Price Change'!AH63</f>
        <v>68.152339265732351</v>
      </c>
      <c r="AI63" s="155">
        <f>'Base Capex'!AI63+Provisions!AI63+'Real Price Change'!AI63</f>
        <v>0</v>
      </c>
      <c r="AJ63" s="156">
        <f>'Base Capex'!AJ63+Provisions!AJ63+'Real Price Change'!AJ63</f>
        <v>0</v>
      </c>
    </row>
    <row r="64" spans="1:36">
      <c r="A64" s="182">
        <f>'Base Capex Actual'!A64</f>
        <v>270</v>
      </c>
      <c r="B64" s="183" t="str">
        <f>'Base Capex Actual'!B64</f>
        <v>Communications</v>
      </c>
      <c r="C64" s="183" t="str">
        <f>'Base Capex Actual'!C64</f>
        <v>Non Network General - Other</v>
      </c>
      <c r="D64" s="154">
        <f>'Base Capex'!D64+Provisions!D64+'Real Price Change'!D64</f>
        <v>0</v>
      </c>
      <c r="E64" s="155">
        <f>'Base Capex'!E64+Provisions!E64+'Real Price Change'!E64</f>
        <v>0</v>
      </c>
      <c r="F64" s="156">
        <f>'Base Capex'!F64+Provisions!F64+'Real Price Change'!F64</f>
        <v>0</v>
      </c>
      <c r="G64" s="154">
        <f>'Base Capex'!G64+Provisions!G64+'Real Price Change'!G64</f>
        <v>0</v>
      </c>
      <c r="H64" s="155">
        <f>'Base Capex'!H64+Provisions!H64+'Real Price Change'!H64</f>
        <v>0</v>
      </c>
      <c r="I64" s="156">
        <f>'Base Capex'!I64+Provisions!I64+'Real Price Change'!I64</f>
        <v>0</v>
      </c>
      <c r="J64" s="154">
        <f>'Base Capex'!J64+Provisions!J64+'Real Price Change'!J64</f>
        <v>0</v>
      </c>
      <c r="K64" s="155">
        <f>'Base Capex'!K64+Provisions!K64+'Real Price Change'!K64</f>
        <v>0</v>
      </c>
      <c r="L64" s="156">
        <f>'Base Capex'!L64+Provisions!L64+'Real Price Change'!L64</f>
        <v>0</v>
      </c>
      <c r="M64" s="154">
        <f>'Base Capex'!M64+Provisions!M64+'Real Price Change'!M64</f>
        <v>54.225224128802004</v>
      </c>
      <c r="N64" s="155">
        <f>'Base Capex'!N64+Provisions!N64+'Real Price Change'!N64</f>
        <v>227.69757794178369</v>
      </c>
      <c r="O64" s="156">
        <f>'Base Capex'!O64+Provisions!O64+'Real Price Change'!O64</f>
        <v>0</v>
      </c>
      <c r="P64" s="154">
        <f>'Base Capex'!P64+Provisions!P64+'Real Price Change'!P64</f>
        <v>100.5459488304046</v>
      </c>
      <c r="Q64" s="155">
        <f>'Base Capex'!Q64+Provisions!Q64+'Real Price Change'!Q64</f>
        <v>0</v>
      </c>
      <c r="R64" s="156">
        <f>'Base Capex'!R64+Provisions!R64+'Real Price Change'!R64</f>
        <v>0</v>
      </c>
      <c r="S64" s="154">
        <f>'Base Capex'!S64+Provisions!S64+'Real Price Change'!S64</f>
        <v>38.648412761771823</v>
      </c>
      <c r="T64" s="155">
        <f>'Base Capex'!T64+Provisions!T64+'Real Price Change'!T64</f>
        <v>56.924394485445923</v>
      </c>
      <c r="U64" s="156">
        <f>'Base Capex'!U64+Provisions!U64+'Real Price Change'!U64</f>
        <v>0</v>
      </c>
      <c r="V64" s="154">
        <f>'Base Capex'!V64+Provisions!V64+'Real Price Change'!V64</f>
        <v>39.372438339329484</v>
      </c>
      <c r="W64" s="155">
        <f>'Base Capex'!W64+Provisions!W64+'Real Price Change'!W64</f>
        <v>56.924394485445923</v>
      </c>
      <c r="X64" s="156">
        <f>'Base Capex'!X64+Provisions!X64+'Real Price Change'!X64</f>
        <v>0</v>
      </c>
      <c r="Y64" s="154">
        <f>'Base Capex'!Y64+Provisions!Y64+'Real Price Change'!Y64</f>
        <v>40.035617219869245</v>
      </c>
      <c r="Z64" s="155">
        <f>'Base Capex'!Z64+Provisions!Z64+'Real Price Change'!Z64</f>
        <v>56.924394485445923</v>
      </c>
      <c r="AA64" s="156">
        <f>'Base Capex'!AA64+Provisions!AA64+'Real Price Change'!AA64</f>
        <v>0</v>
      </c>
      <c r="AB64" s="154">
        <f>'Base Capex'!AB64+Provisions!AB64+'Real Price Change'!AB64</f>
        <v>40.709966509104632</v>
      </c>
      <c r="AC64" s="155">
        <f>'Base Capex'!AC64+Provisions!AC64+'Real Price Change'!AC64</f>
        <v>56.924394485445923</v>
      </c>
      <c r="AD64" s="156">
        <f>'Base Capex'!AD64+Provisions!AD64+'Real Price Change'!AD64</f>
        <v>0</v>
      </c>
      <c r="AE64" s="154">
        <f>'Base Capex'!AE64+Provisions!AE64+'Real Price Change'!AE64</f>
        <v>41.395674358429027</v>
      </c>
      <c r="AF64" s="155">
        <f>'Base Capex'!AF64+Provisions!AF64+'Real Price Change'!AF64</f>
        <v>56.924394485445923</v>
      </c>
      <c r="AG64" s="156">
        <f>'Base Capex'!AG64+Provisions!AG64+'Real Price Change'!AG64</f>
        <v>0</v>
      </c>
      <c r="AH64" s="154">
        <f>'Base Capex'!AH64+Provisions!AH64+'Real Price Change'!AH64</f>
        <v>42.092932088407828</v>
      </c>
      <c r="AI64" s="155">
        <f>'Base Capex'!AI64+Provisions!AI64+'Real Price Change'!AI64</f>
        <v>56.924394485445923</v>
      </c>
      <c r="AJ64" s="156">
        <f>'Base Capex'!AJ64+Provisions!AJ64+'Real Price Change'!AJ64</f>
        <v>0</v>
      </c>
    </row>
    <row r="65" spans="1:36">
      <c r="A65" s="128"/>
      <c r="B65" s="146" t="s">
        <v>132</v>
      </c>
      <c r="C65" s="147"/>
      <c r="D65" s="162">
        <f t="shared" ref="D65:AJ65" si="0">SUM(D7:D64)</f>
        <v>27349.241144354259</v>
      </c>
      <c r="E65" s="160">
        <f t="shared" si="0"/>
        <v>26161.071082149138</v>
      </c>
      <c r="F65" s="161">
        <f t="shared" si="0"/>
        <v>60335.845302980175</v>
      </c>
      <c r="G65" s="162">
        <f t="shared" si="0"/>
        <v>31421.93706564388</v>
      </c>
      <c r="H65" s="160">
        <f t="shared" si="0"/>
        <v>33063.615324049628</v>
      </c>
      <c r="I65" s="161">
        <f t="shared" si="0"/>
        <v>74183.386330345806</v>
      </c>
      <c r="J65" s="162">
        <f t="shared" si="0"/>
        <v>29189.733375440424</v>
      </c>
      <c r="K65" s="160">
        <f t="shared" si="0"/>
        <v>24764.188764027684</v>
      </c>
      <c r="L65" s="161">
        <f t="shared" si="0"/>
        <v>57907.116294253843</v>
      </c>
      <c r="M65" s="162">
        <f t="shared" si="0"/>
        <v>45712.328802673081</v>
      </c>
      <c r="N65" s="160">
        <f t="shared" si="0"/>
        <v>24679.436428355701</v>
      </c>
      <c r="O65" s="161">
        <f t="shared" si="0"/>
        <v>63640.364355991609</v>
      </c>
      <c r="P65" s="162">
        <f t="shared" si="0"/>
        <v>47215.103631389829</v>
      </c>
      <c r="Q65" s="160">
        <f t="shared" si="0"/>
        <v>32130.44979722807</v>
      </c>
      <c r="R65" s="161">
        <f t="shared" si="0"/>
        <v>63182.635222364792</v>
      </c>
      <c r="S65" s="162">
        <f t="shared" si="0"/>
        <v>53180.363725717798</v>
      </c>
      <c r="T65" s="160">
        <f t="shared" si="0"/>
        <v>34839.891581644806</v>
      </c>
      <c r="U65" s="161">
        <f t="shared" si="0"/>
        <v>77177.006344878013</v>
      </c>
      <c r="V65" s="162">
        <f t="shared" si="0"/>
        <v>47458.530765481497</v>
      </c>
      <c r="W65" s="160">
        <f t="shared" si="0"/>
        <v>46733.252737893206</v>
      </c>
      <c r="X65" s="161">
        <f t="shared" si="0"/>
        <v>90567.572506330936</v>
      </c>
      <c r="Y65" s="162">
        <f t="shared" si="0"/>
        <v>51885.710899698104</v>
      </c>
      <c r="Z65" s="160">
        <f t="shared" si="0"/>
        <v>51486.613120317663</v>
      </c>
      <c r="AA65" s="161">
        <f t="shared" si="0"/>
        <v>112969.74819692799</v>
      </c>
      <c r="AB65" s="162">
        <f t="shared" si="0"/>
        <v>52209.029432588934</v>
      </c>
      <c r="AC65" s="160">
        <f t="shared" si="0"/>
        <v>47666.520707894066</v>
      </c>
      <c r="AD65" s="161">
        <f t="shared" si="0"/>
        <v>96008.485492650987</v>
      </c>
      <c r="AE65" s="162">
        <f t="shared" si="0"/>
        <v>48534.272001970239</v>
      </c>
      <c r="AF65" s="160">
        <f t="shared" si="0"/>
        <v>40345.661727094084</v>
      </c>
      <c r="AG65" s="161">
        <f t="shared" si="0"/>
        <v>79280.48753052231</v>
      </c>
      <c r="AH65" s="162">
        <f t="shared" si="0"/>
        <v>40460.934373626886</v>
      </c>
      <c r="AI65" s="160">
        <f t="shared" si="0"/>
        <v>29668.696674444644</v>
      </c>
      <c r="AJ65" s="161">
        <f t="shared" si="0"/>
        <v>64201.824535709136</v>
      </c>
    </row>
    <row r="68" spans="1:36">
      <c r="C68" t="s">
        <v>50</v>
      </c>
      <c r="D68" s="155">
        <f>SUMIF($C$7:$C$64,$C68,D$7:D$64)</f>
        <v>9911.3325302216872</v>
      </c>
      <c r="E68" s="155">
        <f t="shared" ref="E68:AJ75" si="1">SUMIF($C$7:$C$64,$C68,E$7:E$64)</f>
        <v>9784.3558320020911</v>
      </c>
      <c r="F68" s="155">
        <f t="shared" si="1"/>
        <v>22959.840991499223</v>
      </c>
      <c r="G68" s="155">
        <f t="shared" si="1"/>
        <v>12825.469227809403</v>
      </c>
      <c r="H68" s="155">
        <f t="shared" si="1"/>
        <v>14145.699729812201</v>
      </c>
      <c r="I68" s="155">
        <f t="shared" si="1"/>
        <v>30461.501075436205</v>
      </c>
      <c r="J68" s="155">
        <f t="shared" si="1"/>
        <v>11840.603774099432</v>
      </c>
      <c r="K68" s="155">
        <f t="shared" si="1"/>
        <v>15156.899421897378</v>
      </c>
      <c r="L68" s="155">
        <f t="shared" si="1"/>
        <v>33311.891161279927</v>
      </c>
      <c r="M68" s="155">
        <f t="shared" si="1"/>
        <v>18426.223302549552</v>
      </c>
      <c r="N68" s="155">
        <f t="shared" si="1"/>
        <v>12490.034142989525</v>
      </c>
      <c r="O68" s="155">
        <f t="shared" si="1"/>
        <v>27720.271903914712</v>
      </c>
      <c r="P68" s="155">
        <f t="shared" si="1"/>
        <v>16168.474995356399</v>
      </c>
      <c r="Q68" s="155">
        <f t="shared" si="1"/>
        <v>14566.411163146786</v>
      </c>
      <c r="R68" s="155">
        <f t="shared" si="1"/>
        <v>24690.585705308247</v>
      </c>
      <c r="S68" s="155">
        <f t="shared" si="1"/>
        <v>18568.276958413662</v>
      </c>
      <c r="T68" s="155">
        <f t="shared" si="1"/>
        <v>15860.294236480364</v>
      </c>
      <c r="U68" s="155">
        <f t="shared" si="1"/>
        <v>31978.778847354966</v>
      </c>
      <c r="V68" s="155">
        <f t="shared" si="1"/>
        <v>16619.536437854149</v>
      </c>
      <c r="W68" s="155">
        <f t="shared" si="1"/>
        <v>17314.422173305189</v>
      </c>
      <c r="X68" s="155">
        <f t="shared" si="1"/>
        <v>37683.492851385759</v>
      </c>
      <c r="Y68" s="155">
        <f t="shared" si="1"/>
        <v>17764.866688297978</v>
      </c>
      <c r="Z68" s="155">
        <f t="shared" si="1"/>
        <v>15624.076234776407</v>
      </c>
      <c r="AA68" s="155">
        <f t="shared" si="1"/>
        <v>37655.275518703551</v>
      </c>
      <c r="AB68" s="155">
        <f t="shared" si="1"/>
        <v>18003.638991828149</v>
      </c>
      <c r="AC68" s="155">
        <f t="shared" si="1"/>
        <v>14585.577471664694</v>
      </c>
      <c r="AD68" s="155">
        <f t="shared" si="1"/>
        <v>31338.508119204987</v>
      </c>
      <c r="AE68" s="155">
        <f t="shared" si="1"/>
        <v>16678.407683307541</v>
      </c>
      <c r="AF68" s="155">
        <f t="shared" si="1"/>
        <v>14530.884630604989</v>
      </c>
      <c r="AG68" s="155">
        <f t="shared" si="1"/>
        <v>31210.140593196676</v>
      </c>
      <c r="AH68" s="155">
        <f t="shared" si="1"/>
        <v>17539.375432763612</v>
      </c>
      <c r="AI68" s="155">
        <f t="shared" si="1"/>
        <v>14580.591336176258</v>
      </c>
      <c r="AJ68" s="155">
        <f t="shared" si="1"/>
        <v>31012.829703583942</v>
      </c>
    </row>
    <row r="69" spans="1:36">
      <c r="C69" t="s">
        <v>86</v>
      </c>
      <c r="D69" s="155">
        <f t="shared" ref="D69:S75" si="2">SUMIF($C$7:$C$64,$C69,D$7:D$64)</f>
        <v>4360.7753159699632</v>
      </c>
      <c r="E69" s="155">
        <f t="shared" si="2"/>
        <v>5645.5628170635291</v>
      </c>
      <c r="F69" s="155">
        <f t="shared" si="2"/>
        <v>16760.10201178908</v>
      </c>
      <c r="G69" s="155">
        <f t="shared" si="2"/>
        <v>8311.4264142999491</v>
      </c>
      <c r="H69" s="155">
        <f t="shared" si="2"/>
        <v>10585.395080133014</v>
      </c>
      <c r="I69" s="155">
        <f t="shared" si="2"/>
        <v>29019.86090735922</v>
      </c>
      <c r="J69" s="155">
        <f t="shared" si="2"/>
        <v>3273.8310446483943</v>
      </c>
      <c r="K69" s="155">
        <f t="shared" si="2"/>
        <v>3289.4916344900166</v>
      </c>
      <c r="L69" s="155">
        <f t="shared" si="2"/>
        <v>12142.385090864993</v>
      </c>
      <c r="M69" s="155">
        <f t="shared" si="2"/>
        <v>5011.9987949309743</v>
      </c>
      <c r="N69" s="155">
        <f t="shared" si="2"/>
        <v>2848.8610686322386</v>
      </c>
      <c r="O69" s="155">
        <f t="shared" si="2"/>
        <v>21114.920320145906</v>
      </c>
      <c r="P69" s="155">
        <f t="shared" si="2"/>
        <v>7586.9063057707835</v>
      </c>
      <c r="Q69" s="155">
        <f t="shared" si="2"/>
        <v>6198.3431006154688</v>
      </c>
      <c r="R69" s="155">
        <f t="shared" si="2"/>
        <v>26372.185717282391</v>
      </c>
      <c r="S69" s="155">
        <f t="shared" si="2"/>
        <v>6437.0923449409702</v>
      </c>
      <c r="T69" s="155">
        <f t="shared" si="1"/>
        <v>6109.637750391943</v>
      </c>
      <c r="U69" s="155">
        <f t="shared" si="1"/>
        <v>28522.362580782414</v>
      </c>
      <c r="V69" s="155">
        <f t="shared" si="1"/>
        <v>8637.1476860508428</v>
      </c>
      <c r="W69" s="155">
        <f t="shared" si="1"/>
        <v>9252.3246722738677</v>
      </c>
      <c r="X69" s="155">
        <f t="shared" si="1"/>
        <v>20991.497676578947</v>
      </c>
      <c r="Y69" s="155">
        <f t="shared" si="1"/>
        <v>10163.827561060301</v>
      </c>
      <c r="Z69" s="155">
        <f t="shared" si="1"/>
        <v>10161.149195086995</v>
      </c>
      <c r="AA69" s="155">
        <f t="shared" si="1"/>
        <v>42272.160652721192</v>
      </c>
      <c r="AB69" s="155">
        <f t="shared" si="1"/>
        <v>8195.0878775211586</v>
      </c>
      <c r="AC69" s="155">
        <f t="shared" si="1"/>
        <v>8778.0015911928695</v>
      </c>
      <c r="AD69" s="155">
        <f t="shared" si="1"/>
        <v>25958.455658008075</v>
      </c>
      <c r="AE69" s="155">
        <f t="shared" si="1"/>
        <v>5108.8495873093516</v>
      </c>
      <c r="AF69" s="155">
        <f t="shared" si="1"/>
        <v>5311.8002735153686</v>
      </c>
      <c r="AG69" s="155">
        <f t="shared" si="1"/>
        <v>13907.092286875966</v>
      </c>
      <c r="AH69" s="155">
        <f t="shared" si="1"/>
        <v>1985.8526630067627</v>
      </c>
      <c r="AI69" s="155">
        <f t="shared" si="1"/>
        <v>1580.5372183527463</v>
      </c>
      <c r="AJ69" s="155">
        <f t="shared" si="1"/>
        <v>7586.8736170769544</v>
      </c>
    </row>
    <row r="70" spans="1:36">
      <c r="C70" t="s">
        <v>65</v>
      </c>
      <c r="D70" s="159">
        <f>SUMIF($C$7:$C$64,$C70,D$7:D$64)+SUM(D30:D32,D38)</f>
        <v>8738.9284146387963</v>
      </c>
      <c r="E70" s="159">
        <f t="shared" ref="E70:F70" si="3">SUMIF($C$7:$C$64,$C70,E$7:E$64)+SUM(E30:E32,E38)</f>
        <v>7488.1090020346865</v>
      </c>
      <c r="F70" s="159">
        <f t="shared" si="3"/>
        <v>19625.657464891909</v>
      </c>
      <c r="G70" s="155">
        <f t="shared" si="1"/>
        <v>5622.2442061013326</v>
      </c>
      <c r="H70" s="155">
        <f t="shared" si="1"/>
        <v>4142.8256219049808</v>
      </c>
      <c r="I70" s="155">
        <f t="shared" si="1"/>
        <v>9491.2537948619247</v>
      </c>
      <c r="J70" s="155">
        <f t="shared" si="1"/>
        <v>5744.6877459329125</v>
      </c>
      <c r="K70" s="155">
        <f t="shared" si="1"/>
        <v>3038.9424961735417</v>
      </c>
      <c r="L70" s="155">
        <f t="shared" si="1"/>
        <v>6844.4635282668887</v>
      </c>
      <c r="M70" s="155">
        <f t="shared" si="1"/>
        <v>9593.542091301435</v>
      </c>
      <c r="N70" s="155">
        <f t="shared" si="1"/>
        <v>4997.7349413323154</v>
      </c>
      <c r="O70" s="155">
        <f t="shared" si="1"/>
        <v>9757.9005174153826</v>
      </c>
      <c r="P70" s="155">
        <f t="shared" si="1"/>
        <v>8363.0580549142396</v>
      </c>
      <c r="Q70" s="155">
        <f t="shared" si="1"/>
        <v>4117.993776646339</v>
      </c>
      <c r="R70" s="155">
        <f t="shared" si="1"/>
        <v>8009.7035353561669</v>
      </c>
      <c r="S70" s="155">
        <f t="shared" si="1"/>
        <v>9863.4075867814881</v>
      </c>
      <c r="T70" s="155">
        <f t="shared" si="1"/>
        <v>6327.8263032673294</v>
      </c>
      <c r="U70" s="155">
        <f t="shared" si="1"/>
        <v>11491.398310762903</v>
      </c>
      <c r="V70" s="155">
        <f t="shared" si="1"/>
        <v>11625.923331992968</v>
      </c>
      <c r="W70" s="155">
        <f t="shared" si="1"/>
        <v>7364.0989246466625</v>
      </c>
      <c r="X70" s="155">
        <f t="shared" si="1"/>
        <v>13380.374909222377</v>
      </c>
      <c r="Y70" s="155">
        <f t="shared" si="1"/>
        <v>13669.914549645571</v>
      </c>
      <c r="Z70" s="155">
        <f t="shared" si="1"/>
        <v>8682.7845766530718</v>
      </c>
      <c r="AA70" s="155">
        <f t="shared" si="1"/>
        <v>16597.318501725164</v>
      </c>
      <c r="AB70" s="155">
        <f t="shared" si="1"/>
        <v>14949.259951194033</v>
      </c>
      <c r="AC70" s="155">
        <f t="shared" si="1"/>
        <v>9492.5338911511371</v>
      </c>
      <c r="AD70" s="155">
        <f t="shared" si="1"/>
        <v>18368.416417861197</v>
      </c>
      <c r="AE70" s="155">
        <f t="shared" si="1"/>
        <v>16508.244841694413</v>
      </c>
      <c r="AF70" s="155">
        <f t="shared" si="1"/>
        <v>10394.267713467854</v>
      </c>
      <c r="AG70" s="155">
        <f t="shared" si="1"/>
        <v>19861.005816603858</v>
      </c>
      <c r="AH70" s="155">
        <f t="shared" si="1"/>
        <v>11333.140094867316</v>
      </c>
      <c r="AI70" s="155">
        <f t="shared" si="1"/>
        <v>6498.2446569565718</v>
      </c>
      <c r="AJ70" s="155">
        <f t="shared" si="1"/>
        <v>12698.903639118158</v>
      </c>
    </row>
    <row r="71" spans="1:36">
      <c r="C71" t="s">
        <v>93</v>
      </c>
      <c r="D71" s="155">
        <f t="shared" ref="D71:F71" si="4">SUMIF($C$7:$C$64,$C71,D$7:D$64)</f>
        <v>0</v>
      </c>
      <c r="E71" s="155">
        <f t="shared" si="4"/>
        <v>0</v>
      </c>
      <c r="F71" s="155">
        <f t="shared" si="4"/>
        <v>0</v>
      </c>
      <c r="G71" s="155">
        <f t="shared" si="1"/>
        <v>0</v>
      </c>
      <c r="H71" s="155">
        <f t="shared" si="1"/>
        <v>0</v>
      </c>
      <c r="I71" s="155">
        <f t="shared" si="1"/>
        <v>0</v>
      </c>
      <c r="J71" s="155">
        <f t="shared" si="1"/>
        <v>0</v>
      </c>
      <c r="K71" s="155">
        <f t="shared" si="1"/>
        <v>0</v>
      </c>
      <c r="L71" s="155">
        <f t="shared" si="1"/>
        <v>0</v>
      </c>
      <c r="M71" s="155">
        <f t="shared" si="1"/>
        <v>0</v>
      </c>
      <c r="N71" s="155">
        <f t="shared" si="1"/>
        <v>0</v>
      </c>
      <c r="O71" s="155">
        <f t="shared" si="1"/>
        <v>0</v>
      </c>
      <c r="P71" s="155">
        <f t="shared" si="1"/>
        <v>0</v>
      </c>
      <c r="Q71" s="155">
        <f t="shared" si="1"/>
        <v>0</v>
      </c>
      <c r="R71" s="155">
        <f t="shared" si="1"/>
        <v>0</v>
      </c>
      <c r="S71" s="155">
        <f t="shared" si="1"/>
        <v>0</v>
      </c>
      <c r="T71" s="155">
        <f t="shared" si="1"/>
        <v>0</v>
      </c>
      <c r="U71" s="155">
        <f t="shared" si="1"/>
        <v>0</v>
      </c>
      <c r="V71" s="155">
        <f t="shared" si="1"/>
        <v>0</v>
      </c>
      <c r="W71" s="155">
        <f t="shared" si="1"/>
        <v>0</v>
      </c>
      <c r="X71" s="155">
        <f t="shared" si="1"/>
        <v>0</v>
      </c>
      <c r="Y71" s="155">
        <f t="shared" si="1"/>
        <v>0</v>
      </c>
      <c r="Z71" s="155">
        <f t="shared" si="1"/>
        <v>0</v>
      </c>
      <c r="AA71" s="155">
        <f t="shared" si="1"/>
        <v>0</v>
      </c>
      <c r="AB71" s="155">
        <f t="shared" si="1"/>
        <v>0</v>
      </c>
      <c r="AC71" s="155">
        <f t="shared" si="1"/>
        <v>0</v>
      </c>
      <c r="AD71" s="155">
        <f t="shared" si="1"/>
        <v>0</v>
      </c>
      <c r="AE71" s="155">
        <f t="shared" si="1"/>
        <v>0</v>
      </c>
      <c r="AF71" s="155">
        <f t="shared" si="1"/>
        <v>0</v>
      </c>
      <c r="AG71" s="155">
        <f t="shared" si="1"/>
        <v>0</v>
      </c>
      <c r="AH71" s="155">
        <f t="shared" si="1"/>
        <v>0</v>
      </c>
      <c r="AI71" s="155">
        <f t="shared" si="1"/>
        <v>0</v>
      </c>
      <c r="AJ71" s="155">
        <f t="shared" si="1"/>
        <v>0</v>
      </c>
    </row>
    <row r="72" spans="1:36">
      <c r="C72" t="s">
        <v>68</v>
      </c>
      <c r="D72" s="159">
        <f>SUMIF($C$7:$C$64,$C72,D$7:D$64)-SUM(D30:D32,D38)</f>
        <v>216.79216535095134</v>
      </c>
      <c r="E72" s="159">
        <f t="shared" ref="E72:F72" si="5">SUMIF($C$7:$C$64,$C72,E$7:E$64)-SUM(E30:E32,E38)</f>
        <v>228.84716672654304</v>
      </c>
      <c r="F72" s="159">
        <f t="shared" si="5"/>
        <v>755.89845525202418</v>
      </c>
      <c r="G72" s="155">
        <f t="shared" si="1"/>
        <v>1208.5142440053969</v>
      </c>
      <c r="H72" s="155">
        <f t="shared" si="1"/>
        <v>881.76275140205507</v>
      </c>
      <c r="I72" s="155">
        <f t="shared" si="1"/>
        <v>5022.7714651593642</v>
      </c>
      <c r="J72" s="155">
        <f t="shared" si="1"/>
        <v>1570.4719790816494</v>
      </c>
      <c r="K72" s="155">
        <f t="shared" si="1"/>
        <v>708.28888708828049</v>
      </c>
      <c r="L72" s="155">
        <f t="shared" si="1"/>
        <v>4967.541289205582</v>
      </c>
      <c r="M72" s="155">
        <f t="shared" si="1"/>
        <v>6288.6374095240835</v>
      </c>
      <c r="N72" s="155">
        <f t="shared" si="1"/>
        <v>1014.0330330915639</v>
      </c>
      <c r="O72" s="155">
        <f t="shared" si="1"/>
        <v>4410.3316897280974</v>
      </c>
      <c r="P72" s="155">
        <f t="shared" si="1"/>
        <v>6193.6402266141722</v>
      </c>
      <c r="Q72" s="155">
        <f t="shared" si="1"/>
        <v>794.5556143751528</v>
      </c>
      <c r="R72" s="155">
        <f t="shared" si="1"/>
        <v>2930.0280906008452</v>
      </c>
      <c r="S72" s="155">
        <f t="shared" si="1"/>
        <v>4385.7269014393969</v>
      </c>
      <c r="T72" s="155">
        <f t="shared" si="1"/>
        <v>995.02220989910916</v>
      </c>
      <c r="U72" s="155">
        <f t="shared" si="1"/>
        <v>4739.4493627086686</v>
      </c>
      <c r="V72" s="155">
        <f t="shared" si="1"/>
        <v>5634.7587998308536</v>
      </c>
      <c r="W72" s="155">
        <f t="shared" si="1"/>
        <v>2095.8499035900304</v>
      </c>
      <c r="X72" s="155">
        <f t="shared" si="1"/>
        <v>9478.8648792026452</v>
      </c>
      <c r="Y72" s="155">
        <f t="shared" si="1"/>
        <v>5116.0903103452738</v>
      </c>
      <c r="Z72" s="155">
        <f t="shared" si="1"/>
        <v>1544.5559207452607</v>
      </c>
      <c r="AA72" s="155">
        <f t="shared" si="1"/>
        <v>6995.7764829518137</v>
      </c>
      <c r="AB72" s="155">
        <f t="shared" si="1"/>
        <v>6236.7737460605804</v>
      </c>
      <c r="AC72" s="155">
        <f t="shared" si="1"/>
        <v>2822.1646782567191</v>
      </c>
      <c r="AD72" s="155">
        <f t="shared" si="1"/>
        <v>12863.457885881291</v>
      </c>
      <c r="AE72" s="155">
        <f t="shared" si="1"/>
        <v>4968.9487020133865</v>
      </c>
      <c r="AF72" s="155">
        <f t="shared" si="1"/>
        <v>1341.2090299745357</v>
      </c>
      <c r="AG72" s="155">
        <f t="shared" si="1"/>
        <v>6500.6947421463065</v>
      </c>
      <c r="AH72" s="155">
        <f t="shared" si="1"/>
        <v>4956.1663489536759</v>
      </c>
      <c r="AI72" s="155">
        <f t="shared" si="1"/>
        <v>1309.9746494833544</v>
      </c>
      <c r="AJ72" s="155">
        <f t="shared" si="1"/>
        <v>6567.047882860812</v>
      </c>
    </row>
    <row r="73" spans="1:36">
      <c r="C73" t="s">
        <v>30</v>
      </c>
      <c r="D73" s="155">
        <f t="shared" si="2"/>
        <v>254.25129381205622</v>
      </c>
      <c r="E73" s="155">
        <f t="shared" si="1"/>
        <v>266.85388124220481</v>
      </c>
      <c r="F73" s="155">
        <f t="shared" si="1"/>
        <v>190.83457934599824</v>
      </c>
      <c r="G73" s="155">
        <f t="shared" si="1"/>
        <v>528.33162860885648</v>
      </c>
      <c r="H73" s="155">
        <f t="shared" si="1"/>
        <v>192.74381029044804</v>
      </c>
      <c r="I73" s="155">
        <f t="shared" si="1"/>
        <v>102.7681561842156</v>
      </c>
      <c r="J73" s="155">
        <f t="shared" si="1"/>
        <v>1525.2216085694652</v>
      </c>
      <c r="K73" s="155">
        <f t="shared" si="1"/>
        <v>819.0283527074879</v>
      </c>
      <c r="L73" s="155">
        <f t="shared" si="1"/>
        <v>623.55677586450781</v>
      </c>
      <c r="M73" s="155">
        <f t="shared" si="1"/>
        <v>1585.9356888628427</v>
      </c>
      <c r="N73" s="155">
        <f t="shared" si="1"/>
        <v>126.91892957642791</v>
      </c>
      <c r="O73" s="155">
        <f t="shared" si="1"/>
        <v>564.3989327947944</v>
      </c>
      <c r="P73" s="155">
        <f t="shared" si="1"/>
        <v>986.63093082938076</v>
      </c>
      <c r="Q73" s="155">
        <f t="shared" si="1"/>
        <v>468.98755747593225</v>
      </c>
      <c r="R73" s="155">
        <f t="shared" si="1"/>
        <v>743.36122201383751</v>
      </c>
      <c r="S73" s="155">
        <f t="shared" si="1"/>
        <v>958.06364453818969</v>
      </c>
      <c r="T73" s="155">
        <f t="shared" si="1"/>
        <v>334.18945333567081</v>
      </c>
      <c r="U73" s="155">
        <f t="shared" si="1"/>
        <v>422.82690212613909</v>
      </c>
      <c r="V73" s="155">
        <f t="shared" si="1"/>
        <v>1541.3436109654419</v>
      </c>
      <c r="W73" s="155">
        <f t="shared" si="1"/>
        <v>527.76088250091209</v>
      </c>
      <c r="X73" s="155">
        <f t="shared" si="1"/>
        <v>674.18260205669571</v>
      </c>
      <c r="Y73" s="155">
        <f t="shared" si="1"/>
        <v>1424.6654493510612</v>
      </c>
      <c r="Z73" s="155">
        <f t="shared" si="1"/>
        <v>479.72947857384003</v>
      </c>
      <c r="AA73" s="155">
        <f t="shared" si="1"/>
        <v>626.02562404647836</v>
      </c>
      <c r="AB73" s="155">
        <f t="shared" si="1"/>
        <v>1471.9631184665582</v>
      </c>
      <c r="AC73" s="155">
        <f t="shared" si="1"/>
        <v>487.44567977267189</v>
      </c>
      <c r="AD73" s="155">
        <f t="shared" si="1"/>
        <v>647.13048822550832</v>
      </c>
      <c r="AE73" s="155">
        <f t="shared" si="1"/>
        <v>1496.7564737748412</v>
      </c>
      <c r="AF73" s="155">
        <f t="shared" si="1"/>
        <v>487.44567977267189</v>
      </c>
      <c r="AG73" s="155">
        <f t="shared" si="1"/>
        <v>658.23136209760276</v>
      </c>
      <c r="AH73" s="155">
        <f t="shared" si="1"/>
        <v>1740.187493738136</v>
      </c>
      <c r="AI73" s="155">
        <f t="shared" si="1"/>
        <v>557.33575669178845</v>
      </c>
      <c r="AJ73" s="155">
        <f t="shared" si="1"/>
        <v>765.73903882693889</v>
      </c>
    </row>
    <row r="74" spans="1:36">
      <c r="C74" t="s">
        <v>31</v>
      </c>
      <c r="D74" s="155">
        <f t="shared" si="2"/>
        <v>3967.5867594770671</v>
      </c>
      <c r="E74" s="155">
        <f t="shared" si="1"/>
        <v>1400.3818841454881</v>
      </c>
      <c r="F74" s="155">
        <f t="shared" si="1"/>
        <v>-110.82334533707362</v>
      </c>
      <c r="G74" s="155">
        <f t="shared" si="1"/>
        <v>2927.0678371642393</v>
      </c>
      <c r="H74" s="155">
        <f t="shared" si="1"/>
        <v>1032.4116175339295</v>
      </c>
      <c r="I74" s="155">
        <f t="shared" si="1"/>
        <v>4.4855537071202206E-4</v>
      </c>
      <c r="J74" s="155">
        <f t="shared" si="1"/>
        <v>5234.1425095885779</v>
      </c>
      <c r="K74" s="155">
        <f t="shared" si="1"/>
        <v>1089.2335293726815</v>
      </c>
      <c r="L74" s="155">
        <f t="shared" si="1"/>
        <v>17.278448771943943</v>
      </c>
      <c r="M74" s="155">
        <f t="shared" si="1"/>
        <v>4417.774380225359</v>
      </c>
      <c r="N74" s="155">
        <f t="shared" si="1"/>
        <v>979.14007886407944</v>
      </c>
      <c r="O74" s="155">
        <f t="shared" si="1"/>
        <v>5.2934343916994271</v>
      </c>
      <c r="P74" s="155">
        <f t="shared" si="1"/>
        <v>7552.3929099811749</v>
      </c>
      <c r="Q74" s="155">
        <f t="shared" si="1"/>
        <v>1056.2699438171858</v>
      </c>
      <c r="R74" s="155">
        <f t="shared" si="1"/>
        <v>415.25714483267018</v>
      </c>
      <c r="S74" s="155">
        <f t="shared" si="1"/>
        <v>12782.944</v>
      </c>
      <c r="T74" s="155">
        <f t="shared" si="1"/>
        <v>2717.6930000000002</v>
      </c>
      <c r="U74" s="155">
        <f t="shared" si="1"/>
        <v>0</v>
      </c>
      <c r="V74" s="155">
        <f t="shared" si="1"/>
        <v>3211.5056523324183</v>
      </c>
      <c r="W74" s="155">
        <f t="shared" si="1"/>
        <v>7048.5406644965515</v>
      </c>
      <c r="X74" s="155">
        <f t="shared" si="1"/>
        <v>8336.7551294147579</v>
      </c>
      <c r="Y74" s="155">
        <f t="shared" si="1"/>
        <v>3554.8591626130415</v>
      </c>
      <c r="Z74" s="155">
        <f t="shared" si="1"/>
        <v>6364.0621974021078</v>
      </c>
      <c r="AA74" s="155">
        <f t="shared" si="1"/>
        <v>8800.3043671480864</v>
      </c>
      <c r="AB74" s="155">
        <f t="shared" si="1"/>
        <v>3157.5932100256623</v>
      </c>
      <c r="AC74" s="155">
        <f t="shared" si="1"/>
        <v>7370.5418787759827</v>
      </c>
      <c r="AD74" s="155">
        <f t="shared" si="1"/>
        <v>6809.2328080648922</v>
      </c>
      <c r="AE74" s="155">
        <f t="shared" si="1"/>
        <v>3575.072490178919</v>
      </c>
      <c r="AF74" s="155">
        <f t="shared" si="1"/>
        <v>4599.7988826786741</v>
      </c>
      <c r="AG74" s="155">
        <f t="shared" si="1"/>
        <v>7119.6391985719747</v>
      </c>
      <c r="AH74" s="155">
        <f t="shared" si="1"/>
        <v>2704.885188244496</v>
      </c>
      <c r="AI74" s="155">
        <f t="shared" si="1"/>
        <v>2931.7575397039304</v>
      </c>
      <c r="AJ74" s="155">
        <f t="shared" si="1"/>
        <v>5546.3339310043602</v>
      </c>
    </row>
    <row r="75" spans="1:36">
      <c r="C75" t="s">
        <v>32</v>
      </c>
      <c r="D75" s="155">
        <f t="shared" si="2"/>
        <v>-100.42533511625349</v>
      </c>
      <c r="E75" s="155">
        <f t="shared" si="1"/>
        <v>1346.960498934598</v>
      </c>
      <c r="F75" s="155">
        <f t="shared" si="1"/>
        <v>154.33514553901489</v>
      </c>
      <c r="G75" s="155">
        <f t="shared" si="1"/>
        <v>-1.1164923452999127</v>
      </c>
      <c r="H75" s="155">
        <f t="shared" si="1"/>
        <v>2082.776712972995</v>
      </c>
      <c r="I75" s="155">
        <f t="shared" si="1"/>
        <v>85.230482789506311</v>
      </c>
      <c r="J75" s="155">
        <f t="shared" si="1"/>
        <v>0.77471352000045846</v>
      </c>
      <c r="K75" s="155">
        <f t="shared" si="1"/>
        <v>662.30444229830186</v>
      </c>
      <c r="L75" s="155">
        <f t="shared" si="1"/>
        <v>0</v>
      </c>
      <c r="M75" s="155">
        <f t="shared" si="1"/>
        <v>388.21713527883401</v>
      </c>
      <c r="N75" s="155">
        <f t="shared" si="1"/>
        <v>2222.7142338695494</v>
      </c>
      <c r="O75" s="155">
        <f t="shared" si="1"/>
        <v>67.247557601036291</v>
      </c>
      <c r="P75" s="155">
        <f t="shared" si="1"/>
        <v>364.00020792368298</v>
      </c>
      <c r="Q75" s="155">
        <f t="shared" si="1"/>
        <v>4927.8886411512021</v>
      </c>
      <c r="R75" s="155">
        <f t="shared" si="1"/>
        <v>21.51380697064047</v>
      </c>
      <c r="S75" s="155">
        <f t="shared" si="1"/>
        <v>184.85228960408585</v>
      </c>
      <c r="T75" s="155">
        <f t="shared" si="1"/>
        <v>2495.228628270389</v>
      </c>
      <c r="U75" s="155">
        <f t="shared" si="1"/>
        <v>22.190341142919191</v>
      </c>
      <c r="V75" s="155">
        <f t="shared" si="1"/>
        <v>188.31524645482196</v>
      </c>
      <c r="W75" s="155">
        <f t="shared" si="1"/>
        <v>3130.255517079986</v>
      </c>
      <c r="X75" s="155">
        <f t="shared" si="1"/>
        <v>22.404458469736831</v>
      </c>
      <c r="Y75" s="155">
        <f t="shared" si="1"/>
        <v>191.48717838487281</v>
      </c>
      <c r="Z75" s="155">
        <f t="shared" si="1"/>
        <v>8630.255517079986</v>
      </c>
      <c r="AA75" s="155">
        <f t="shared" si="1"/>
        <v>22.887049631706795</v>
      </c>
      <c r="AB75" s="155">
        <f t="shared" si="1"/>
        <v>194.71253749279839</v>
      </c>
      <c r="AC75" s="155">
        <f t="shared" si="1"/>
        <v>4130.255517079986</v>
      </c>
      <c r="AD75" s="155">
        <f t="shared" si="1"/>
        <v>23.284115405044396</v>
      </c>
      <c r="AE75" s="155">
        <f t="shared" si="1"/>
        <v>197.99222369177434</v>
      </c>
      <c r="AF75" s="155">
        <f t="shared" si="1"/>
        <v>3680.255517079986</v>
      </c>
      <c r="AG75" s="155">
        <f t="shared" si="1"/>
        <v>23.683531029926254</v>
      </c>
      <c r="AH75" s="155">
        <f t="shared" si="1"/>
        <v>201.32715205287425</v>
      </c>
      <c r="AI75" s="155">
        <f t="shared" si="1"/>
        <v>2210.255517079986</v>
      </c>
      <c r="AJ75" s="155">
        <f t="shared" si="1"/>
        <v>24.096723237953231</v>
      </c>
    </row>
    <row r="76" spans="1:36" s="108" customFormat="1">
      <c r="C76" s="146" t="s">
        <v>132</v>
      </c>
      <c r="D76" s="196">
        <f>SUM(D68:D75)</f>
        <v>27349.24114435427</v>
      </c>
      <c r="E76" s="196">
        <f t="shared" ref="E76:AJ76" si="6">SUM(E68:E75)</f>
        <v>26161.071082149141</v>
      </c>
      <c r="F76" s="196">
        <f t="shared" si="6"/>
        <v>60335.845302980182</v>
      </c>
      <c r="G76" s="196">
        <f t="shared" si="6"/>
        <v>31421.937065643877</v>
      </c>
      <c r="H76" s="196">
        <f t="shared" si="6"/>
        <v>33063.615324049628</v>
      </c>
      <c r="I76" s="196">
        <f t="shared" si="6"/>
        <v>74183.38633034582</v>
      </c>
      <c r="J76" s="196">
        <f t="shared" si="6"/>
        <v>29189.733375440432</v>
      </c>
      <c r="K76" s="196">
        <f t="shared" si="6"/>
        <v>24764.188764027687</v>
      </c>
      <c r="L76" s="196">
        <f t="shared" si="6"/>
        <v>57907.116294253843</v>
      </c>
      <c r="M76" s="196">
        <f t="shared" si="6"/>
        <v>45712.328802673088</v>
      </c>
      <c r="N76" s="196">
        <f t="shared" si="6"/>
        <v>24679.436428355697</v>
      </c>
      <c r="O76" s="196">
        <f t="shared" si="6"/>
        <v>63640.364355991631</v>
      </c>
      <c r="P76" s="196">
        <f t="shared" si="6"/>
        <v>47215.103631389822</v>
      </c>
      <c r="Q76" s="196">
        <f t="shared" si="6"/>
        <v>32130.44979722807</v>
      </c>
      <c r="R76" s="196">
        <f t="shared" si="6"/>
        <v>63182.635222364799</v>
      </c>
      <c r="S76" s="196">
        <f t="shared" si="6"/>
        <v>53180.363725717798</v>
      </c>
      <c r="T76" s="196">
        <f t="shared" si="6"/>
        <v>34839.891581644806</v>
      </c>
      <c r="U76" s="196">
        <f t="shared" si="6"/>
        <v>77177.006344878013</v>
      </c>
      <c r="V76" s="196">
        <f t="shared" si="6"/>
        <v>47458.53076548149</v>
      </c>
      <c r="W76" s="196">
        <f t="shared" si="6"/>
        <v>46733.252737893214</v>
      </c>
      <c r="X76" s="196">
        <f t="shared" si="6"/>
        <v>90567.572506330922</v>
      </c>
      <c r="Y76" s="196">
        <f t="shared" si="6"/>
        <v>51885.710899698097</v>
      </c>
      <c r="Z76" s="196">
        <f t="shared" si="6"/>
        <v>51486.613120317663</v>
      </c>
      <c r="AA76" s="196">
        <f t="shared" si="6"/>
        <v>112969.74819692801</v>
      </c>
      <c r="AB76" s="196">
        <f t="shared" si="6"/>
        <v>52209.029432588941</v>
      </c>
      <c r="AC76" s="196">
        <f t="shared" si="6"/>
        <v>47666.520707894058</v>
      </c>
      <c r="AD76" s="196">
        <f t="shared" si="6"/>
        <v>96008.485492650987</v>
      </c>
      <c r="AE76" s="196">
        <f t="shared" si="6"/>
        <v>48534.272001970239</v>
      </c>
      <c r="AF76" s="196">
        <f t="shared" si="6"/>
        <v>40345.661727094077</v>
      </c>
      <c r="AG76" s="196">
        <f t="shared" si="6"/>
        <v>79280.487530522296</v>
      </c>
      <c r="AH76" s="196">
        <f t="shared" si="6"/>
        <v>40460.934373626871</v>
      </c>
      <c r="AI76" s="196">
        <f t="shared" si="6"/>
        <v>29668.696674444636</v>
      </c>
      <c r="AJ76" s="196">
        <f t="shared" si="6"/>
        <v>64201.824535709122</v>
      </c>
    </row>
    <row r="77" spans="1:36" s="169" customFormat="1">
      <c r="D77" s="170">
        <f>D65-D76</f>
        <v>0</v>
      </c>
      <c r="E77" s="170">
        <f t="shared" ref="E77:AJ77" si="7">E65-E76</f>
        <v>0</v>
      </c>
      <c r="F77" s="170">
        <f t="shared" si="7"/>
        <v>0</v>
      </c>
      <c r="G77" s="170">
        <f t="shared" si="7"/>
        <v>0</v>
      </c>
      <c r="H77" s="170">
        <f t="shared" si="7"/>
        <v>0</v>
      </c>
      <c r="I77" s="170">
        <f t="shared" si="7"/>
        <v>0</v>
      </c>
      <c r="J77" s="170">
        <f t="shared" si="7"/>
        <v>0</v>
      </c>
      <c r="K77" s="170">
        <f t="shared" si="7"/>
        <v>0</v>
      </c>
      <c r="L77" s="170">
        <f t="shared" si="7"/>
        <v>0</v>
      </c>
      <c r="M77" s="170">
        <f t="shared" si="7"/>
        <v>0</v>
      </c>
      <c r="N77" s="170">
        <f t="shared" si="7"/>
        <v>0</v>
      </c>
      <c r="O77" s="170">
        <f t="shared" si="7"/>
        <v>0</v>
      </c>
      <c r="P77" s="170">
        <f t="shared" si="7"/>
        <v>0</v>
      </c>
      <c r="Q77" s="170">
        <f t="shared" si="7"/>
        <v>0</v>
      </c>
      <c r="R77" s="170">
        <f t="shared" si="7"/>
        <v>0</v>
      </c>
      <c r="S77" s="170">
        <f t="shared" si="7"/>
        <v>0</v>
      </c>
      <c r="T77" s="170">
        <f t="shared" si="7"/>
        <v>0</v>
      </c>
      <c r="U77" s="170">
        <f t="shared" si="7"/>
        <v>0</v>
      </c>
      <c r="V77" s="170">
        <f t="shared" si="7"/>
        <v>0</v>
      </c>
      <c r="W77" s="170">
        <f t="shared" si="7"/>
        <v>0</v>
      </c>
      <c r="X77" s="170">
        <f t="shared" si="7"/>
        <v>0</v>
      </c>
      <c r="Y77" s="170">
        <f t="shared" si="7"/>
        <v>0</v>
      </c>
      <c r="Z77" s="170">
        <f t="shared" si="7"/>
        <v>0</v>
      </c>
      <c r="AA77" s="170">
        <f t="shared" si="7"/>
        <v>0</v>
      </c>
      <c r="AB77" s="170">
        <f t="shared" si="7"/>
        <v>0</v>
      </c>
      <c r="AC77" s="170">
        <f t="shared" si="7"/>
        <v>0</v>
      </c>
      <c r="AD77" s="170">
        <f t="shared" si="7"/>
        <v>0</v>
      </c>
      <c r="AE77" s="170">
        <f t="shared" si="7"/>
        <v>0</v>
      </c>
      <c r="AF77" s="170">
        <f t="shared" si="7"/>
        <v>0</v>
      </c>
      <c r="AG77" s="170">
        <f t="shared" si="7"/>
        <v>0</v>
      </c>
      <c r="AH77" s="170">
        <f t="shared" si="7"/>
        <v>0</v>
      </c>
      <c r="AI77" s="170">
        <f t="shared" si="7"/>
        <v>0</v>
      </c>
      <c r="AJ77" s="170">
        <f t="shared" si="7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68"/>
  <sheetViews>
    <sheetView topLeftCell="A11" zoomScale="85" zoomScaleNormal="85" workbookViewId="0">
      <selection activeCell="M20" sqref="M20"/>
    </sheetView>
  </sheetViews>
  <sheetFormatPr defaultRowHeight="12.75"/>
  <cols>
    <col min="1" max="1" width="23.375" customWidth="1"/>
  </cols>
  <sheetData>
    <row r="1" spans="1:9" ht="18">
      <c r="A1" s="1" t="s">
        <v>152</v>
      </c>
      <c r="B1" s="148"/>
      <c r="C1" s="148"/>
      <c r="D1" s="148"/>
      <c r="E1" s="148"/>
      <c r="F1" s="148"/>
      <c r="G1" s="148"/>
      <c r="H1" s="148"/>
    </row>
    <row r="2" spans="1:9" ht="15.75">
      <c r="A2" s="112" t="s">
        <v>124</v>
      </c>
      <c r="B2" s="149"/>
      <c r="C2" s="149"/>
      <c r="D2" s="149"/>
      <c r="E2" s="149"/>
      <c r="F2" s="149"/>
      <c r="G2" s="149"/>
      <c r="H2" s="149"/>
    </row>
    <row r="3" spans="1:9">
      <c r="A3" s="115" t="s">
        <v>43</v>
      </c>
    </row>
    <row r="5" spans="1:9" s="88" customFormat="1">
      <c r="A5" s="198"/>
      <c r="B5" s="198">
        <v>2014</v>
      </c>
      <c r="C5" s="198">
        <v>2015</v>
      </c>
      <c r="D5" s="198">
        <v>2016</v>
      </c>
      <c r="E5" s="198">
        <v>2017</v>
      </c>
      <c r="F5" s="198">
        <v>2018</v>
      </c>
      <c r="G5" s="198">
        <v>2019</v>
      </c>
      <c r="H5" s="198">
        <v>2020</v>
      </c>
    </row>
    <row r="6" spans="1:9" s="88" customFormat="1"/>
    <row r="7" spans="1:9">
      <c r="A7" s="108" t="s">
        <v>124</v>
      </c>
      <c r="B7" s="88"/>
    </row>
    <row r="8" spans="1:9">
      <c r="A8" s="88" t="s">
        <v>46</v>
      </c>
      <c r="B8" s="155">
        <f>'Direct OH Actual'!P$65</f>
        <v>13738.849915636185</v>
      </c>
    </row>
    <row r="9" spans="1:9">
      <c r="A9" s="88" t="s">
        <v>126</v>
      </c>
      <c r="B9" s="155">
        <f>'Direct OH Actual'!Q$65</f>
        <v>0</v>
      </c>
    </row>
    <row r="10" spans="1:9">
      <c r="A10" s="88" t="s">
        <v>118</v>
      </c>
      <c r="B10" s="155">
        <f>'Direct OH Actual'!R$65</f>
        <v>2234.695201083407</v>
      </c>
    </row>
    <row r="11" spans="1:9" s="195" customFormat="1">
      <c r="A11" s="88" t="s">
        <v>127</v>
      </c>
      <c r="B11" s="199">
        <f>SUM(B8:B10)</f>
        <v>15973.545116719592</v>
      </c>
      <c r="C11"/>
      <c r="D11"/>
      <c r="E11"/>
      <c r="F11"/>
      <c r="G11"/>
      <c r="H11"/>
      <c r="I11"/>
    </row>
    <row r="12" spans="1:9">
      <c r="A12" s="88"/>
      <c r="B12" s="155"/>
    </row>
    <row r="13" spans="1:9">
      <c r="A13" s="108" t="s">
        <v>128</v>
      </c>
      <c r="B13" s="155"/>
      <c r="C13" s="155"/>
      <c r="D13" s="155"/>
      <c r="E13" s="155"/>
      <c r="F13" s="155"/>
      <c r="G13" s="155"/>
      <c r="H13" s="155"/>
    </row>
    <row r="14" spans="1:9">
      <c r="A14" s="88" t="s">
        <v>46</v>
      </c>
      <c r="B14" s="155"/>
      <c r="C14" s="202">
        <f>(1+'General Inputs'!K$35)*(1+'General Inputs'!K36)-1</f>
        <v>4.9875242446776769E-2</v>
      </c>
      <c r="D14" s="202">
        <f>(1+'General Inputs'!L$35)*(1+'General Inputs'!L36)-1</f>
        <v>9.2987052396350078E-2</v>
      </c>
      <c r="E14" s="202">
        <f>(1+'General Inputs'!M$35)*(1+'General Inputs'!M36)-1</f>
        <v>0.13491862184306513</v>
      </c>
      <c r="F14" s="202">
        <f>(1+'General Inputs'!N$35)*(1+'General Inputs'!N36)-1</f>
        <v>0.17613434975727316</v>
      </c>
      <c r="G14" s="202">
        <f>(1+'General Inputs'!O$35)*(1+'General Inputs'!O36)-1</f>
        <v>0.21324525416318663</v>
      </c>
      <c r="H14" s="202">
        <f>(1+'General Inputs'!P$35)*(1+'General Inputs'!P36)-1</f>
        <v>0.24743813501443523</v>
      </c>
    </row>
    <row r="15" spans="1:9">
      <c r="A15" s="88" t="s">
        <v>126</v>
      </c>
      <c r="B15" s="155"/>
      <c r="C15" s="202">
        <f>(1+'General Inputs'!K$35)*(1+'General Inputs'!K37)-1</f>
        <v>2.7632837894243423E-2</v>
      </c>
      <c r="D15" s="202">
        <f>(1+'General Inputs'!L$35)*(1+'General Inputs'!L37)-1</f>
        <v>5.0158005941544515E-2</v>
      </c>
      <c r="E15" s="202">
        <f>(1+'General Inputs'!M$35)*(1+'General Inputs'!M37)-1</f>
        <v>7.2383530464198431E-2</v>
      </c>
      <c r="F15" s="202">
        <f>(1+'General Inputs'!N$35)*(1+'General Inputs'!N37)-1</f>
        <v>9.2919389182682277E-2</v>
      </c>
      <c r="G15" s="202">
        <f>(1+'General Inputs'!O$35)*(1+'General Inputs'!O37)-1</f>
        <v>0.10872944417666797</v>
      </c>
      <c r="H15" s="202">
        <f>(1+'General Inputs'!P$35)*(1+'General Inputs'!P37)-1</f>
        <v>0.12109335844709079</v>
      </c>
    </row>
    <row r="16" spans="1:9">
      <c r="A16" s="88" t="s">
        <v>118</v>
      </c>
      <c r="B16" s="155"/>
      <c r="C16" s="202">
        <f>(1+'General Inputs'!K$35)*(1+'General Inputs'!K38)-1</f>
        <v>4.0211681955084178E-2</v>
      </c>
      <c r="D16" s="202">
        <f>(1+'General Inputs'!L$35)*(1+'General Inputs'!L38)-1</f>
        <v>7.326971045710895E-2</v>
      </c>
      <c r="E16" s="202">
        <f>(1+'General Inputs'!M$35)*(1+'General Inputs'!M38)-1</f>
        <v>0.11959183128032636</v>
      </c>
      <c r="F16" s="202">
        <f>(1+'General Inputs'!N$35)*(1+'General Inputs'!N38)-1</f>
        <v>0.16082739332477658</v>
      </c>
      <c r="G16" s="202">
        <f>(1+'General Inputs'!O$35)*(1+'General Inputs'!O38)-1</f>
        <v>0.19782068367174732</v>
      </c>
      <c r="H16" s="202">
        <f>(1+'General Inputs'!P$35)*(1+'General Inputs'!P38)-1</f>
        <v>0.2323087822145915</v>
      </c>
    </row>
    <row r="17" spans="1:8">
      <c r="A17" s="88"/>
      <c r="B17" s="155"/>
      <c r="C17" s="155"/>
      <c r="D17" s="155"/>
      <c r="E17" s="155"/>
      <c r="F17" s="155"/>
      <c r="G17" s="155"/>
      <c r="H17" s="155"/>
    </row>
    <row r="18" spans="1:8">
      <c r="A18" s="108" t="s">
        <v>128</v>
      </c>
      <c r="B18" s="155"/>
      <c r="C18" s="155"/>
      <c r="D18" s="155"/>
      <c r="E18" s="155"/>
      <c r="F18" s="155"/>
      <c r="G18" s="155"/>
      <c r="H18" s="155"/>
    </row>
    <row r="19" spans="1:8">
      <c r="A19" s="88" t="s">
        <v>46</v>
      </c>
      <c r="B19" s="155"/>
      <c r="C19" s="155">
        <f t="shared" ref="C19:H19" si="0">$B8*C14</f>
        <v>685.22847048223332</v>
      </c>
      <c r="D19" s="155">
        <f t="shared" si="0"/>
        <v>1277.5351569708519</v>
      </c>
      <c r="E19" s="155">
        <f t="shared" si="0"/>
        <v>1853.6266963263458</v>
      </c>
      <c r="F19" s="155">
        <f t="shared" si="0"/>
        <v>2419.8833963033467</v>
      </c>
      <c r="G19" s="155">
        <f t="shared" si="0"/>
        <v>2929.7445421697134</v>
      </c>
      <c r="H19" s="155">
        <f t="shared" si="0"/>
        <v>3399.5154003682483</v>
      </c>
    </row>
    <row r="20" spans="1:8">
      <c r="A20" s="88" t="s">
        <v>126</v>
      </c>
      <c r="B20" s="155"/>
      <c r="C20" s="155">
        <f t="shared" ref="C20:H21" si="1">$B9*C15</f>
        <v>0</v>
      </c>
      <c r="D20" s="155">
        <f t="shared" si="1"/>
        <v>0</v>
      </c>
      <c r="E20" s="155">
        <f t="shared" si="1"/>
        <v>0</v>
      </c>
      <c r="F20" s="155">
        <f t="shared" si="1"/>
        <v>0</v>
      </c>
      <c r="G20" s="155">
        <f t="shared" si="1"/>
        <v>0</v>
      </c>
      <c r="H20" s="155">
        <f t="shared" si="1"/>
        <v>0</v>
      </c>
    </row>
    <row r="21" spans="1:8">
      <c r="A21" s="88" t="s">
        <v>118</v>
      </c>
      <c r="B21" s="155"/>
      <c r="C21" s="155">
        <f t="shared" si="1"/>
        <v>89.860852692518847</v>
      </c>
      <c r="D21" s="155">
        <f t="shared" si="1"/>
        <v>163.73547034327208</v>
      </c>
      <c r="E21" s="155">
        <f t="shared" si="1"/>
        <v>267.25129145092177</v>
      </c>
      <c r="F21" s="155">
        <f t="shared" si="1"/>
        <v>359.40020406563178</v>
      </c>
      <c r="G21" s="155">
        <f t="shared" si="1"/>
        <v>442.06893247629245</v>
      </c>
      <c r="H21" s="155">
        <f t="shared" si="1"/>
        <v>519.13932078447795</v>
      </c>
    </row>
    <row r="22" spans="1:8">
      <c r="A22" s="88" t="s">
        <v>127</v>
      </c>
      <c r="B22" s="155"/>
      <c r="C22" s="199">
        <f t="shared" ref="C22:H22" si="2">SUM(C19:C21)</f>
        <v>775.08932317475217</v>
      </c>
      <c r="D22" s="199">
        <f t="shared" si="2"/>
        <v>1441.2706273141239</v>
      </c>
      <c r="E22" s="199">
        <f t="shared" si="2"/>
        <v>2120.8779877772677</v>
      </c>
      <c r="F22" s="199">
        <f t="shared" si="2"/>
        <v>2779.2836003689786</v>
      </c>
      <c r="G22" s="199">
        <f t="shared" si="2"/>
        <v>3371.8134746460059</v>
      </c>
      <c r="H22" s="199">
        <f t="shared" si="2"/>
        <v>3918.6547211527263</v>
      </c>
    </row>
    <row r="23" spans="1:8">
      <c r="A23" s="88"/>
      <c r="B23" s="155"/>
      <c r="C23" s="155"/>
      <c r="D23" s="155"/>
      <c r="E23" s="155"/>
      <c r="F23" s="155"/>
      <c r="G23" s="155"/>
      <c r="H23" s="155"/>
    </row>
    <row r="24" spans="1:8">
      <c r="A24" s="108" t="s">
        <v>121</v>
      </c>
      <c r="B24" s="155"/>
      <c r="C24" s="155"/>
      <c r="D24" s="155"/>
      <c r="E24" s="155"/>
      <c r="F24" s="155"/>
      <c r="G24" s="155"/>
      <c r="H24" s="155"/>
    </row>
    <row r="25" spans="1:8">
      <c r="A25" s="88" t="s">
        <v>46</v>
      </c>
      <c r="B25" s="155">
        <f>B8</f>
        <v>13738.849915636185</v>
      </c>
      <c r="C25" s="155">
        <f t="shared" ref="C25:H25" si="3">$B25+C19</f>
        <v>14424.078386118419</v>
      </c>
      <c r="D25" s="155">
        <f t="shared" si="3"/>
        <v>15016.385072607038</v>
      </c>
      <c r="E25" s="155">
        <f t="shared" si="3"/>
        <v>15592.476611962531</v>
      </c>
      <c r="F25" s="155">
        <f t="shared" si="3"/>
        <v>16158.733311939532</v>
      </c>
      <c r="G25" s="155">
        <f t="shared" si="3"/>
        <v>16668.594457805899</v>
      </c>
      <c r="H25" s="155">
        <f t="shared" si="3"/>
        <v>17138.365316004434</v>
      </c>
    </row>
    <row r="26" spans="1:8">
      <c r="A26" s="88" t="s">
        <v>126</v>
      </c>
      <c r="B26" s="155">
        <f>B9</f>
        <v>0</v>
      </c>
      <c r="C26" s="155">
        <f t="shared" ref="C26:H27" si="4">$B26+C20</f>
        <v>0</v>
      </c>
      <c r="D26" s="155">
        <f t="shared" si="4"/>
        <v>0</v>
      </c>
      <c r="E26" s="155">
        <f t="shared" si="4"/>
        <v>0</v>
      </c>
      <c r="F26" s="155">
        <f t="shared" si="4"/>
        <v>0</v>
      </c>
      <c r="G26" s="155">
        <f t="shared" si="4"/>
        <v>0</v>
      </c>
      <c r="H26" s="155">
        <f t="shared" si="4"/>
        <v>0</v>
      </c>
    </row>
    <row r="27" spans="1:8">
      <c r="A27" s="88" t="s">
        <v>118</v>
      </c>
      <c r="B27" s="155">
        <f>B10</f>
        <v>2234.695201083407</v>
      </c>
      <c r="C27" s="155">
        <f t="shared" si="4"/>
        <v>2324.5560537759256</v>
      </c>
      <c r="D27" s="155">
        <f t="shared" si="4"/>
        <v>2398.4306714266791</v>
      </c>
      <c r="E27" s="155">
        <f t="shared" si="4"/>
        <v>2501.9464925343286</v>
      </c>
      <c r="F27" s="155">
        <f t="shared" si="4"/>
        <v>2594.0954051490389</v>
      </c>
      <c r="G27" s="155">
        <f t="shared" si="4"/>
        <v>2676.7641335596995</v>
      </c>
      <c r="H27" s="155">
        <f t="shared" si="4"/>
        <v>2753.8345218678851</v>
      </c>
    </row>
    <row r="28" spans="1:8">
      <c r="A28" s="88" t="s">
        <v>127</v>
      </c>
      <c r="B28" s="199">
        <f t="shared" ref="B28:H28" si="5">SUM(B25:B27)</f>
        <v>15973.545116719592</v>
      </c>
      <c r="C28" s="199">
        <f t="shared" si="5"/>
        <v>16748.634439894344</v>
      </c>
      <c r="D28" s="199">
        <f t="shared" si="5"/>
        <v>17414.815744033716</v>
      </c>
      <c r="E28" s="199">
        <f t="shared" si="5"/>
        <v>18094.423104496858</v>
      </c>
      <c r="F28" s="199">
        <f t="shared" si="5"/>
        <v>18752.828717088571</v>
      </c>
      <c r="G28" s="199">
        <f t="shared" si="5"/>
        <v>19345.358591365599</v>
      </c>
      <c r="H28" s="199">
        <f t="shared" si="5"/>
        <v>19892.199837872318</v>
      </c>
    </row>
    <row r="29" spans="1:8">
      <c r="A29" s="88"/>
      <c r="B29" s="170">
        <f>ROUND(B28-Output!G9,3)</f>
        <v>0</v>
      </c>
      <c r="C29" s="170">
        <f>ROUND(C28-Output!H9,3)</f>
        <v>0</v>
      </c>
      <c r="D29" s="170">
        <f>ROUND(D28-Output!I9,3)</f>
        <v>0</v>
      </c>
      <c r="E29" s="170">
        <f>ROUND(E28-Output!J9,3)</f>
        <v>0</v>
      </c>
      <c r="F29" s="170">
        <f>ROUND(F28-Output!K9,3)</f>
        <v>0</v>
      </c>
      <c r="G29" s="170">
        <f>ROUND(G28-Output!L9,3)</f>
        <v>0</v>
      </c>
      <c r="H29" s="170">
        <f>ROUND(H28-Output!M9,3)</f>
        <v>0</v>
      </c>
    </row>
    <row r="30" spans="1:8">
      <c r="A30" s="88"/>
      <c r="B30" s="155"/>
      <c r="C30" s="155"/>
      <c r="D30" s="155"/>
      <c r="E30" s="155"/>
      <c r="F30" s="155"/>
      <c r="G30" s="155"/>
      <c r="H30" s="155"/>
    </row>
    <row r="31" spans="1:8">
      <c r="A31" s="108" t="s">
        <v>129</v>
      </c>
      <c r="B31" s="155">
        <f>SUM('Base Capex'!P7:R57,'Real Price Change'!P7:R57)</f>
        <v>127505.44148787958</v>
      </c>
      <c r="C31" s="155">
        <f>SUM('Base Capex'!S7:U57,'Real Price Change'!S7:U57)</f>
        <v>146994.35339322317</v>
      </c>
      <c r="D31" s="155">
        <f>SUM('Base Capex'!V7:X57,'Real Price Change'!V7:X57)</f>
        <v>162821.57934145743</v>
      </c>
      <c r="E31" s="155">
        <f>SUM('Base Capex'!Y7:AA57,'Real Price Change'!Y7:AA57)</f>
        <v>188778.21674468383</v>
      </c>
      <c r="F31" s="155">
        <f>SUM('Base Capex'!AB7:AD57,'Real Price Change'!AB7:AD57)</f>
        <v>174198.41556628965</v>
      </c>
      <c r="G31" s="155">
        <f>SUM('Base Capex'!AE7:AG57,'Real Price Change'!AE7:AG57)</f>
        <v>148963.97941635543</v>
      </c>
      <c r="H31" s="155">
        <f>SUM('Base Capex'!AH7:AJ57,'Real Price Change'!AH7:AJ57)</f>
        <v>120712.79953245705</v>
      </c>
    </row>
    <row r="33" spans="1:8">
      <c r="A33" s="108" t="s">
        <v>130</v>
      </c>
      <c r="B33" s="155"/>
      <c r="C33" s="155"/>
      <c r="D33" s="155"/>
      <c r="E33" s="155"/>
      <c r="F33" s="155"/>
      <c r="G33" s="155"/>
      <c r="H33" s="155"/>
    </row>
    <row r="34" spans="1:8">
      <c r="A34" s="88" t="s">
        <v>46</v>
      </c>
      <c r="B34" s="202">
        <f>B25/B$31</f>
        <v>0.10775108697570505</v>
      </c>
      <c r="C34" s="202">
        <f t="shared" ref="C34:H34" si="6">C25/C$31</f>
        <v>9.8126751491825731E-2</v>
      </c>
      <c r="D34" s="202">
        <f t="shared" si="6"/>
        <v>9.2226012874594351E-2</v>
      </c>
      <c r="E34" s="202">
        <f t="shared" si="6"/>
        <v>8.2596799995472092E-2</v>
      </c>
      <c r="F34" s="202">
        <f t="shared" si="6"/>
        <v>9.27605068014552E-2</v>
      </c>
      <c r="G34" s="202">
        <f t="shared" si="6"/>
        <v>0.11189681239124966</v>
      </c>
      <c r="H34" s="202">
        <f t="shared" si="6"/>
        <v>0.14197637187095724</v>
      </c>
    </row>
    <row r="35" spans="1:8">
      <c r="A35" s="88" t="s">
        <v>126</v>
      </c>
      <c r="B35" s="202">
        <f>B26/B$31</f>
        <v>0</v>
      </c>
      <c r="C35" s="202">
        <f t="shared" ref="C35:H36" si="7">C26/C$31</f>
        <v>0</v>
      </c>
      <c r="D35" s="202">
        <f t="shared" si="7"/>
        <v>0</v>
      </c>
      <c r="E35" s="202">
        <f t="shared" si="7"/>
        <v>0</v>
      </c>
      <c r="F35" s="202">
        <f t="shared" si="7"/>
        <v>0</v>
      </c>
      <c r="G35" s="202">
        <f t="shared" si="7"/>
        <v>0</v>
      </c>
      <c r="H35" s="202">
        <f t="shared" si="7"/>
        <v>0</v>
      </c>
    </row>
    <row r="36" spans="1:8">
      <c r="A36" s="88" t="s">
        <v>118</v>
      </c>
      <c r="B36" s="202">
        <f>B27/B$31</f>
        <v>1.752627319278631E-2</v>
      </c>
      <c r="C36" s="202">
        <f t="shared" si="7"/>
        <v>1.581391393693558E-2</v>
      </c>
      <c r="D36" s="202">
        <f t="shared" si="7"/>
        <v>1.4730422595870213E-2</v>
      </c>
      <c r="E36" s="202">
        <f t="shared" si="7"/>
        <v>1.3253364374757957E-2</v>
      </c>
      <c r="F36" s="202">
        <f t="shared" si="7"/>
        <v>1.4891613087961062E-2</v>
      </c>
      <c r="G36" s="202">
        <f t="shared" si="7"/>
        <v>1.7969203991779273E-2</v>
      </c>
      <c r="H36" s="202">
        <f t="shared" si="7"/>
        <v>2.2813111223780696E-2</v>
      </c>
    </row>
    <row r="37" spans="1:8">
      <c r="A37" s="88"/>
      <c r="B37" s="155"/>
      <c r="C37" s="155"/>
      <c r="D37" s="155"/>
      <c r="E37" s="155"/>
      <c r="F37" s="155"/>
      <c r="G37" s="155"/>
      <c r="H37" s="155"/>
    </row>
    <row r="38" spans="1:8">
      <c r="B38" s="202"/>
      <c r="C38" s="202"/>
      <c r="D38" s="202"/>
      <c r="E38" s="202"/>
      <c r="F38" s="202"/>
      <c r="G38" s="202"/>
      <c r="H38" s="202"/>
    </row>
    <row r="39" spans="1:8">
      <c r="A39" s="108" t="s">
        <v>142</v>
      </c>
      <c r="B39" s="202"/>
      <c r="C39" s="202"/>
      <c r="D39" s="202"/>
      <c r="E39" s="202"/>
      <c r="F39" s="202"/>
      <c r="G39" s="202"/>
      <c r="H39" s="202"/>
    </row>
    <row r="40" spans="1:8">
      <c r="A40" s="88" t="s">
        <v>46</v>
      </c>
      <c r="B40" s="155">
        <f>'Indirect OH Actual'!P$65</f>
        <v>9969.1984673730276</v>
      </c>
      <c r="C40" s="202"/>
      <c r="D40" s="202"/>
      <c r="E40" s="202"/>
      <c r="F40" s="202"/>
      <c r="G40" s="202"/>
      <c r="H40" s="202"/>
    </row>
    <row r="41" spans="1:8">
      <c r="A41" s="88" t="s">
        <v>126</v>
      </c>
      <c r="B41" s="155">
        <f>'Indirect OH Actual'!Q$65</f>
        <v>115.80766485034772</v>
      </c>
    </row>
    <row r="42" spans="1:8">
      <c r="A42" s="88" t="s">
        <v>118</v>
      </c>
      <c r="B42" s="155">
        <f>'Indirect OH Actual'!R$65</f>
        <v>8868.071920740862</v>
      </c>
    </row>
    <row r="43" spans="1:8">
      <c r="A43" s="88" t="s">
        <v>127</v>
      </c>
      <c r="B43" s="199">
        <f>SUM(B40:B42)</f>
        <v>18953.078052964236</v>
      </c>
    </row>
    <row r="45" spans="1:8">
      <c r="A45" s="108" t="s">
        <v>128</v>
      </c>
      <c r="B45" s="155"/>
      <c r="C45" s="155"/>
      <c r="D45" s="155"/>
      <c r="E45" s="155"/>
      <c r="F45" s="155"/>
      <c r="G45" s="155"/>
      <c r="H45" s="155"/>
    </row>
    <row r="46" spans="1:8">
      <c r="A46" s="88" t="s">
        <v>46</v>
      </c>
      <c r="B46" s="155"/>
      <c r="C46" s="234">
        <f t="shared" ref="C46:H46" si="8">C14</f>
        <v>4.9875242446776769E-2</v>
      </c>
      <c r="D46" s="202">
        <f t="shared" si="8"/>
        <v>9.2987052396350078E-2</v>
      </c>
      <c r="E46" s="202">
        <f t="shared" si="8"/>
        <v>0.13491862184306513</v>
      </c>
      <c r="F46" s="202">
        <f t="shared" si="8"/>
        <v>0.17613434975727316</v>
      </c>
      <c r="G46" s="202">
        <f t="shared" si="8"/>
        <v>0.21324525416318663</v>
      </c>
      <c r="H46" s="202">
        <f t="shared" si="8"/>
        <v>0.24743813501443523</v>
      </c>
    </row>
    <row r="47" spans="1:8">
      <c r="A47" s="88" t="s">
        <v>126</v>
      </c>
      <c r="B47" s="155"/>
      <c r="C47" s="234">
        <f t="shared" ref="C47:H48" si="9">C15</f>
        <v>2.7632837894243423E-2</v>
      </c>
      <c r="D47" s="202">
        <f t="shared" si="9"/>
        <v>5.0158005941544515E-2</v>
      </c>
      <c r="E47" s="202">
        <f t="shared" si="9"/>
        <v>7.2383530464198431E-2</v>
      </c>
      <c r="F47" s="202">
        <f t="shared" si="9"/>
        <v>9.2919389182682277E-2</v>
      </c>
      <c r="G47" s="202">
        <f t="shared" si="9"/>
        <v>0.10872944417666797</v>
      </c>
      <c r="H47" s="202">
        <f t="shared" si="9"/>
        <v>0.12109335844709079</v>
      </c>
    </row>
    <row r="48" spans="1:8">
      <c r="A48" s="88" t="s">
        <v>118</v>
      </c>
      <c r="B48" s="155"/>
      <c r="C48" s="234">
        <f t="shared" si="9"/>
        <v>4.0211681955084178E-2</v>
      </c>
      <c r="D48" s="202">
        <f t="shared" si="9"/>
        <v>7.326971045710895E-2</v>
      </c>
      <c r="E48" s="202">
        <f t="shared" si="9"/>
        <v>0.11959183128032636</v>
      </c>
      <c r="F48" s="202">
        <f t="shared" si="9"/>
        <v>0.16082739332477658</v>
      </c>
      <c r="G48" s="202">
        <f t="shared" si="9"/>
        <v>0.19782068367174732</v>
      </c>
      <c r="H48" s="202">
        <f t="shared" si="9"/>
        <v>0.2323087822145915</v>
      </c>
    </row>
    <row r="49" spans="1:8">
      <c r="A49" s="88"/>
      <c r="B49" s="155"/>
      <c r="C49" s="155"/>
      <c r="D49" s="155"/>
      <c r="E49" s="155"/>
      <c r="F49" s="155"/>
      <c r="G49" s="155"/>
      <c r="H49" s="155"/>
    </row>
    <row r="50" spans="1:8">
      <c r="A50" s="108" t="s">
        <v>128</v>
      </c>
      <c r="B50" s="155"/>
      <c r="C50" s="155"/>
      <c r="D50" s="155"/>
      <c r="E50" s="155"/>
      <c r="F50" s="155"/>
      <c r="G50" s="155"/>
      <c r="H50" s="155"/>
    </row>
    <row r="51" spans="1:8">
      <c r="A51" s="88" t="s">
        <v>46</v>
      </c>
      <c r="B51" s="155"/>
      <c r="C51" s="155">
        <f>$B40*C46</f>
        <v>497.21619056026515</v>
      </c>
      <c r="D51" s="157"/>
      <c r="E51" s="157"/>
      <c r="F51" s="157"/>
      <c r="G51" s="157"/>
      <c r="H51" s="157"/>
    </row>
    <row r="52" spans="1:8">
      <c r="A52" s="88" t="s">
        <v>126</v>
      </c>
      <c r="B52" s="155"/>
      <c r="C52" s="155">
        <f>$B41*C47</f>
        <v>3.2000944297205307</v>
      </c>
      <c r="D52" s="157"/>
      <c r="E52" s="157"/>
      <c r="F52" s="157"/>
      <c r="G52" s="157"/>
      <c r="H52" s="157"/>
    </row>
    <row r="53" spans="1:8">
      <c r="A53" s="88" t="s">
        <v>118</v>
      </c>
      <c r="B53" s="155"/>
      <c r="C53" s="155">
        <f>$B42*C48</f>
        <v>356.60008763164399</v>
      </c>
      <c r="D53" s="157"/>
      <c r="E53" s="157"/>
      <c r="F53" s="157"/>
      <c r="G53" s="157"/>
      <c r="H53" s="157"/>
    </row>
    <row r="54" spans="1:8">
      <c r="A54" s="88" t="s">
        <v>127</v>
      </c>
      <c r="B54" s="155"/>
      <c r="C54" s="199">
        <f t="shared" ref="C54:H54" si="10">SUM(C51:C53)</f>
        <v>857.01637262162967</v>
      </c>
      <c r="D54" s="199">
        <f t="shared" si="10"/>
        <v>0</v>
      </c>
      <c r="E54" s="199">
        <f t="shared" si="10"/>
        <v>0</v>
      </c>
      <c r="F54" s="199">
        <f t="shared" si="10"/>
        <v>0</v>
      </c>
      <c r="G54" s="199">
        <f t="shared" si="10"/>
        <v>0</v>
      </c>
      <c r="H54" s="199">
        <f t="shared" si="10"/>
        <v>0</v>
      </c>
    </row>
    <row r="55" spans="1:8">
      <c r="A55" s="88"/>
      <c r="B55" s="155"/>
      <c r="C55" s="155"/>
      <c r="D55" s="155"/>
      <c r="E55" s="155"/>
      <c r="F55" s="155"/>
      <c r="G55" s="155"/>
      <c r="H55" s="155"/>
    </row>
    <row r="56" spans="1:8">
      <c r="A56" s="108" t="s">
        <v>123</v>
      </c>
      <c r="B56" s="155"/>
      <c r="C56" s="155"/>
      <c r="D56" s="155"/>
      <c r="E56" s="155"/>
      <c r="F56" s="155"/>
      <c r="G56" s="155"/>
      <c r="H56" s="155"/>
    </row>
    <row r="57" spans="1:8">
      <c r="A57" s="88" t="s">
        <v>46</v>
      </c>
      <c r="B57" s="155">
        <f>B40</f>
        <v>9969.1984673730276</v>
      </c>
      <c r="C57" s="155">
        <f>$B57+C51</f>
        <v>10466.414657933292</v>
      </c>
      <c r="D57" s="157"/>
      <c r="E57" s="157"/>
      <c r="F57" s="157"/>
      <c r="G57" s="157"/>
      <c r="H57" s="157"/>
    </row>
    <row r="58" spans="1:8">
      <c r="A58" s="88" t="s">
        <v>126</v>
      </c>
      <c r="B58" s="155">
        <f>B41</f>
        <v>115.80766485034772</v>
      </c>
      <c r="C58" s="155">
        <f>$B58+C52</f>
        <v>119.00775928006826</v>
      </c>
      <c r="D58" s="157"/>
      <c r="E58" s="157"/>
      <c r="F58" s="157"/>
      <c r="G58" s="157"/>
      <c r="H58" s="157"/>
    </row>
    <row r="59" spans="1:8">
      <c r="A59" s="88" t="s">
        <v>118</v>
      </c>
      <c r="B59" s="155">
        <f>B42</f>
        <v>8868.071920740862</v>
      </c>
      <c r="C59" s="155">
        <f>$B59+C53</f>
        <v>9224.6720083725068</v>
      </c>
      <c r="D59" s="157"/>
      <c r="E59" s="157"/>
      <c r="F59" s="157"/>
      <c r="G59" s="157"/>
      <c r="H59" s="157"/>
    </row>
    <row r="60" spans="1:8">
      <c r="A60" s="88" t="s">
        <v>127</v>
      </c>
      <c r="B60" s="199">
        <f t="shared" ref="B60:H60" si="11">SUM(B57:B59)</f>
        <v>18953.078052964236</v>
      </c>
      <c r="C60" s="199">
        <f t="shared" si="11"/>
        <v>19810.094425585867</v>
      </c>
      <c r="D60" s="199">
        <f t="shared" si="11"/>
        <v>0</v>
      </c>
      <c r="E60" s="199">
        <f t="shared" si="11"/>
        <v>0</v>
      </c>
      <c r="F60" s="199">
        <f t="shared" si="11"/>
        <v>0</v>
      </c>
      <c r="G60" s="199">
        <f t="shared" si="11"/>
        <v>0</v>
      </c>
      <c r="H60" s="199">
        <f t="shared" si="11"/>
        <v>0</v>
      </c>
    </row>
    <row r="61" spans="1:8">
      <c r="A61" s="88"/>
      <c r="B61" s="170">
        <f>ROUND(B60-Output!G10,3)</f>
        <v>0</v>
      </c>
      <c r="C61" s="170">
        <f>ROUND(C60-Output!H10,3)</f>
        <v>0</v>
      </c>
      <c r="D61" s="170">
        <f>ROUND(D60-Output!I10,3)</f>
        <v>0</v>
      </c>
      <c r="E61" s="170">
        <f>ROUND(E60-Output!J10,3)</f>
        <v>0</v>
      </c>
      <c r="F61" s="170">
        <f>ROUND(F60-Output!K10,3)</f>
        <v>0</v>
      </c>
      <c r="G61" s="170">
        <f>ROUND(G60-Output!L10,3)</f>
        <v>0</v>
      </c>
      <c r="H61" s="170">
        <f>ROUND(H60-Output!M10,3)</f>
        <v>0</v>
      </c>
    </row>
    <row r="62" spans="1:8">
      <c r="A62" s="88"/>
      <c r="B62" s="155"/>
      <c r="C62" s="155"/>
      <c r="D62" s="155"/>
      <c r="E62" s="155"/>
      <c r="F62" s="155"/>
      <c r="G62" s="155"/>
      <c r="H62" s="155"/>
    </row>
    <row r="63" spans="1:8">
      <c r="A63" s="108" t="s">
        <v>129</v>
      </c>
      <c r="B63" s="155">
        <f>B28+B31</f>
        <v>143478.98660459917</v>
      </c>
      <c r="C63" s="155">
        <f t="shared" ref="C63:H63" si="12">C28+C31</f>
        <v>163742.98783311751</v>
      </c>
      <c r="D63" s="155">
        <f t="shared" si="12"/>
        <v>180236.39508549115</v>
      </c>
      <c r="E63" s="155">
        <f t="shared" si="12"/>
        <v>206872.63984918068</v>
      </c>
      <c r="F63" s="155">
        <f t="shared" si="12"/>
        <v>192951.24428337821</v>
      </c>
      <c r="G63" s="155">
        <f t="shared" si="12"/>
        <v>168309.33800772103</v>
      </c>
      <c r="H63" s="155">
        <f t="shared" si="12"/>
        <v>140604.99937032937</v>
      </c>
    </row>
    <row r="65" spans="1:8">
      <c r="A65" s="108" t="s">
        <v>156</v>
      </c>
      <c r="B65" s="155"/>
      <c r="C65" s="155"/>
      <c r="D65" s="155"/>
      <c r="E65" s="155"/>
      <c r="F65" s="155"/>
      <c r="G65" s="155"/>
      <c r="H65" s="155"/>
    </row>
    <row r="66" spans="1:8">
      <c r="A66" s="88" t="s">
        <v>46</v>
      </c>
      <c r="B66" s="202">
        <f>B57/B$63</f>
        <v>6.9481940898051125E-2</v>
      </c>
      <c r="C66" s="202">
        <f t="shared" ref="C66:H66" si="13">C57/C$63</f>
        <v>6.3919773276644873E-2</v>
      </c>
      <c r="D66" s="202">
        <f t="shared" si="13"/>
        <v>0</v>
      </c>
      <c r="E66" s="202">
        <f t="shared" si="13"/>
        <v>0</v>
      </c>
      <c r="F66" s="202">
        <f t="shared" si="13"/>
        <v>0</v>
      </c>
      <c r="G66" s="202">
        <f t="shared" si="13"/>
        <v>0</v>
      </c>
      <c r="H66" s="202">
        <f t="shared" si="13"/>
        <v>0</v>
      </c>
    </row>
    <row r="67" spans="1:8">
      <c r="A67" s="88" t="s">
        <v>126</v>
      </c>
      <c r="B67" s="202">
        <f t="shared" ref="B67:H68" si="14">B58/B$63</f>
        <v>8.0714024813606782E-4</v>
      </c>
      <c r="C67" s="202">
        <f t="shared" si="14"/>
        <v>7.267960653152231E-4</v>
      </c>
      <c r="D67" s="202">
        <f t="shared" si="14"/>
        <v>0</v>
      </c>
      <c r="E67" s="202">
        <f t="shared" si="14"/>
        <v>0</v>
      </c>
      <c r="F67" s="202">
        <f t="shared" si="14"/>
        <v>0</v>
      </c>
      <c r="G67" s="202">
        <f t="shared" si="14"/>
        <v>0</v>
      </c>
      <c r="H67" s="202">
        <f t="shared" si="14"/>
        <v>0</v>
      </c>
    </row>
    <row r="68" spans="1:8">
      <c r="A68" s="88" t="s">
        <v>118</v>
      </c>
      <c r="B68" s="202">
        <f t="shared" si="14"/>
        <v>6.1807461361429769E-2</v>
      </c>
      <c r="C68" s="202">
        <f t="shared" si="14"/>
        <v>5.6336287314935563E-2</v>
      </c>
      <c r="D68" s="202">
        <f t="shared" si="14"/>
        <v>0</v>
      </c>
      <c r="E68" s="202">
        <f t="shared" si="14"/>
        <v>0</v>
      </c>
      <c r="F68" s="202">
        <f t="shared" si="14"/>
        <v>0</v>
      </c>
      <c r="G68" s="202">
        <f t="shared" si="14"/>
        <v>0</v>
      </c>
      <c r="H68" s="202">
        <f t="shared" si="14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79"/>
  <sheetViews>
    <sheetView zoomScale="85" zoomScaleNormal="85" workbookViewId="0">
      <pane xSplit="3" ySplit="6" topLeftCell="D40" activePane="bottomRight" state="frozen"/>
      <selection activeCell="R40" sqref="R40"/>
      <selection pane="topRight" activeCell="R40" sqref="R40"/>
      <selection pane="bottomLeft" activeCell="R40" sqref="R40"/>
      <selection pane="bottomRight" activeCell="P76" sqref="P76:R76"/>
    </sheetView>
  </sheetViews>
  <sheetFormatPr defaultRowHeight="12.75"/>
  <cols>
    <col min="2" max="2" width="35.25" customWidth="1"/>
    <col min="3" max="3" width="33.25" customWidth="1"/>
    <col min="4" max="36" width="7.75" style="150" customWidth="1"/>
  </cols>
  <sheetData>
    <row r="1" spans="1:36" ht="18">
      <c r="A1" s="1" t="s">
        <v>152</v>
      </c>
      <c r="B1" s="110"/>
      <c r="C1" s="1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</row>
    <row r="2" spans="1:36" ht="15.75">
      <c r="A2" s="112" t="s">
        <v>124</v>
      </c>
      <c r="B2" s="113"/>
      <c r="C2" s="113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6">
      <c r="A3" s="115" t="s">
        <v>43</v>
      </c>
    </row>
    <row r="5" spans="1:36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  <c r="S5" s="151"/>
      <c r="T5" s="151">
        <v>2015</v>
      </c>
      <c r="U5" s="152"/>
      <c r="V5" s="151"/>
      <c r="W5" s="151">
        <v>2016</v>
      </c>
      <c r="X5" s="152"/>
      <c r="Y5" s="151"/>
      <c r="Z5" s="151">
        <v>2017</v>
      </c>
      <c r="AA5" s="152"/>
      <c r="AB5" s="151"/>
      <c r="AC5" s="151">
        <v>2018</v>
      </c>
      <c r="AD5" s="152"/>
      <c r="AE5" s="151"/>
      <c r="AF5" s="151">
        <v>2019</v>
      </c>
      <c r="AG5" s="152"/>
      <c r="AH5" s="151"/>
      <c r="AI5" s="151">
        <v>2020</v>
      </c>
      <c r="AJ5" s="152"/>
    </row>
    <row r="6" spans="1:36">
      <c r="A6" s="123"/>
      <c r="B6" s="124"/>
      <c r="C6" s="125"/>
      <c r="D6" s="124" t="s">
        <v>46</v>
      </c>
      <c r="E6" s="124" t="s">
        <v>47</v>
      </c>
      <c r="F6" s="153" t="s">
        <v>48</v>
      </c>
      <c r="G6" s="124" t="s">
        <v>46</v>
      </c>
      <c r="H6" s="124" t="s">
        <v>47</v>
      </c>
      <c r="I6" s="153" t="s">
        <v>48</v>
      </c>
      <c r="J6" s="124" t="s">
        <v>46</v>
      </c>
      <c r="K6" s="124" t="s">
        <v>47</v>
      </c>
      <c r="L6" s="153" t="s">
        <v>48</v>
      </c>
      <c r="M6" s="124" t="s">
        <v>46</v>
      </c>
      <c r="N6" s="124" t="s">
        <v>47</v>
      </c>
      <c r="O6" s="153" t="s">
        <v>48</v>
      </c>
      <c r="P6" s="124" t="s">
        <v>46</v>
      </c>
      <c r="Q6" s="124" t="s">
        <v>47</v>
      </c>
      <c r="R6" s="153" t="s">
        <v>48</v>
      </c>
      <c r="S6" s="124" t="s">
        <v>46</v>
      </c>
      <c r="T6" s="124" t="s">
        <v>47</v>
      </c>
      <c r="U6" s="153" t="s">
        <v>48</v>
      </c>
      <c r="V6" s="124" t="s">
        <v>46</v>
      </c>
      <c r="W6" s="124" t="s">
        <v>47</v>
      </c>
      <c r="X6" s="153" t="s">
        <v>48</v>
      </c>
      <c r="Y6" s="124" t="s">
        <v>46</v>
      </c>
      <c r="Z6" s="124" t="s">
        <v>47</v>
      </c>
      <c r="AA6" s="153" t="s">
        <v>48</v>
      </c>
      <c r="AB6" s="124" t="s">
        <v>46</v>
      </c>
      <c r="AC6" s="124" t="s">
        <v>47</v>
      </c>
      <c r="AD6" s="153" t="s">
        <v>48</v>
      </c>
      <c r="AE6" s="124" t="s">
        <v>46</v>
      </c>
      <c r="AF6" s="124" t="s">
        <v>47</v>
      </c>
      <c r="AG6" s="153" t="s">
        <v>48</v>
      </c>
      <c r="AH6" s="124" t="s">
        <v>46</v>
      </c>
      <c r="AI6" s="124" t="s">
        <v>47</v>
      </c>
      <c r="AJ6" s="153" t="s">
        <v>48</v>
      </c>
    </row>
    <row r="7" spans="1:36">
      <c r="A7" s="182">
        <f>'Base Capex Actual'!A7</f>
        <v>102</v>
      </c>
      <c r="B7" s="183" t="str">
        <f>'Base Capex Actual'!B7</f>
        <v>Rural Projects &lt; 50KVA</v>
      </c>
      <c r="C7" s="183" t="str">
        <f>'Base Capex Actual'!C7</f>
        <v>New Customer Connections</v>
      </c>
      <c r="D7" s="155">
        <f>'Direct OH Actual'!D7</f>
        <v>10.81659838368455</v>
      </c>
      <c r="E7" s="155">
        <f>'Direct OH Actual'!E7</f>
        <v>0</v>
      </c>
      <c r="F7" s="156">
        <f>'Direct OH Actual'!F7</f>
        <v>1.221824183548188</v>
      </c>
      <c r="G7" s="155">
        <f>'Direct OH Actual'!G7</f>
        <v>46.198305375940286</v>
      </c>
      <c r="H7" s="155">
        <f>'Direct OH Actual'!H7</f>
        <v>0</v>
      </c>
      <c r="I7" s="156">
        <f>'Direct OH Actual'!I7</f>
        <v>7.0247497696992705</v>
      </c>
      <c r="J7" s="155">
        <f>'Direct OH Actual'!J7</f>
        <v>130.10015344220454</v>
      </c>
      <c r="K7" s="155">
        <f>'Direct OH Actual'!K7</f>
        <v>0</v>
      </c>
      <c r="L7" s="156">
        <f>'Direct OH Actual'!L7</f>
        <v>20.039696072127342</v>
      </c>
      <c r="M7" s="155">
        <f>'Direct OH Actual'!M7</f>
        <v>178.84641357252454</v>
      </c>
      <c r="N7" s="155">
        <f>'Direct OH Actual'!N7</f>
        <v>0</v>
      </c>
      <c r="O7" s="156">
        <f>'Direct OH Actual'!O7</f>
        <v>30.518593017255832</v>
      </c>
      <c r="P7" s="155">
        <f>'Direct OH Actual'!P7</f>
        <v>205.90866829884894</v>
      </c>
      <c r="Q7" s="155">
        <f>'Direct OH Actual'!Q7</f>
        <v>0</v>
      </c>
      <c r="R7" s="156">
        <f>'Direct OH Actual'!R7</f>
        <v>34.368436120230946</v>
      </c>
      <c r="S7" s="154">
        <f>SUM('Base Capex'!$S7:$U7,'Real Price Change'!$S7:$U7)*'OH rate'!C$34</f>
        <v>390.51260113073761</v>
      </c>
      <c r="T7" s="155">
        <f>SUM('Base Capex'!$S7:$U7,'Real Price Change'!$S7:$U7)*'OH rate'!C$35</f>
        <v>0</v>
      </c>
      <c r="U7" s="156">
        <f>SUM('Base Capex'!$S7:$U7,'Real Price Change'!$S7:$U7)*'OH rate'!C$36</f>
        <v>62.93424139374244</v>
      </c>
      <c r="V7" s="154">
        <f>SUM('Base Capex'!$V7:$X7,'Real Price Change'!$V7:$X7)*'OH rate'!D$34</f>
        <v>384.41160641086361</v>
      </c>
      <c r="W7" s="155">
        <f>SUM('Base Capex'!$V7:$X7,'Real Price Change'!$V7:$X7)*'OH rate'!D$35</f>
        <v>0</v>
      </c>
      <c r="X7" s="156">
        <f>SUM('Base Capex'!$V7:$X7,'Real Price Change'!$V7:$X7)*'OH rate'!D$36</f>
        <v>61.398571148132355</v>
      </c>
      <c r="Y7" s="154">
        <f>SUM('Base Capex'!$Y7:$AA7,'Real Price Change'!$Y7:$AA7)*'OH rate'!E$34</f>
        <v>291.5028881910747</v>
      </c>
      <c r="Z7" s="155">
        <f>SUM('Base Capex'!$Y7:$AA7,'Real Price Change'!$Y7:$AA7)*'OH rate'!E$35</f>
        <v>0</v>
      </c>
      <c r="AA7" s="156">
        <f>SUM('Base Capex'!$Y7:$AA7,'Real Price Change'!$Y7:$AA7)*'OH rate'!E$36</f>
        <v>46.774136452046939</v>
      </c>
      <c r="AB7" s="154">
        <f>SUM('Base Capex'!$AB7:$AD7,'Real Price Change'!$AB7:$AD7)*'OH rate'!F$34</f>
        <v>324.35745576014136</v>
      </c>
      <c r="AC7" s="155">
        <f>SUM('Base Capex'!$AB7:$AD7,'Real Price Change'!$AB7:$AD7)*'OH rate'!F$35</f>
        <v>0</v>
      </c>
      <c r="AD7" s="156">
        <f>SUM('Base Capex'!$AB7:$AD7,'Real Price Change'!$AB7:$AD7)*'OH rate'!F$36</f>
        <v>52.071791109486448</v>
      </c>
      <c r="AE7" s="154">
        <f>SUM('Base Capex'!$AE7:$AG7,'Real Price Change'!$AE7:$AG7)*'OH rate'!G$34</f>
        <v>400.15911743780879</v>
      </c>
      <c r="AF7" s="155">
        <f>SUM('Base Capex'!$AE7:$AG7,'Real Price Change'!$AE7:$AG7)*'OH rate'!G$35</f>
        <v>0</v>
      </c>
      <c r="AG7" s="156">
        <f>SUM('Base Capex'!$AE7:$AG7,'Real Price Change'!$AE7:$AG7)*'OH rate'!G$36</f>
        <v>64.260461551562884</v>
      </c>
      <c r="AH7" s="154">
        <f>SUM('Base Capex'!$AH7:$AJ7,'Real Price Change'!$AH7:$AJ7)*'OH rate'!H$34</f>
        <v>528.64240607887268</v>
      </c>
      <c r="AI7" s="155">
        <f>SUM('Base Capex'!$AH7:$AJ7,'Real Price Change'!$AH7:$AJ7)*'OH rate'!H$35</f>
        <v>0</v>
      </c>
      <c r="AJ7" s="156">
        <f>SUM('Base Capex'!$AH7:$AJ7,'Real Price Change'!$AH7:$AJ7)*'OH rate'!H$36</f>
        <v>84.943556794405993</v>
      </c>
    </row>
    <row r="8" spans="1:36">
      <c r="A8" s="182">
        <f>'Base Capex Actual'!A8</f>
        <v>103</v>
      </c>
      <c r="B8" s="183" t="str">
        <f>'Base Capex Actual'!B8</f>
        <v>Urban Projects &lt; 50KVA</v>
      </c>
      <c r="C8" s="183" t="str">
        <f>'Base Capex Actual'!C8</f>
        <v>New Customer Connections</v>
      </c>
      <c r="D8" s="155">
        <f>'Direct OH Actual'!D8</f>
        <v>8.4551068192035306</v>
      </c>
      <c r="E8" s="155">
        <f>'Direct OH Actual'!E8</f>
        <v>0</v>
      </c>
      <c r="F8" s="156">
        <f>'Direct OH Actual'!F8</f>
        <v>1.1359512616056058</v>
      </c>
      <c r="G8" s="155">
        <f>'Direct OH Actual'!G8</f>
        <v>0</v>
      </c>
      <c r="H8" s="155">
        <f>'Direct OH Actual'!H8</f>
        <v>0</v>
      </c>
      <c r="I8" s="156">
        <f>'Direct OH Actual'!I8</f>
        <v>0</v>
      </c>
      <c r="J8" s="155">
        <f>'Direct OH Actual'!J8</f>
        <v>0</v>
      </c>
      <c r="K8" s="155">
        <f>'Direct OH Actual'!K8</f>
        <v>0</v>
      </c>
      <c r="L8" s="156">
        <f>'Direct OH Actual'!L8</f>
        <v>0</v>
      </c>
      <c r="M8" s="155">
        <f>'Direct OH Actual'!M8</f>
        <v>0</v>
      </c>
      <c r="N8" s="155">
        <f>'Direct OH Actual'!N8</f>
        <v>0</v>
      </c>
      <c r="O8" s="156">
        <f>'Direct OH Actual'!O8</f>
        <v>0</v>
      </c>
      <c r="P8" s="155">
        <f>'Direct OH Actual'!P8</f>
        <v>0</v>
      </c>
      <c r="Q8" s="155">
        <f>'Direct OH Actual'!Q8</f>
        <v>0</v>
      </c>
      <c r="R8" s="156">
        <f>'Direct OH Actual'!R8</f>
        <v>0</v>
      </c>
      <c r="S8" s="154">
        <f>SUM('Base Capex'!$S8:$U8,'Real Price Change'!$S8:$U8)*'OH rate'!C$34</f>
        <v>0</v>
      </c>
      <c r="T8" s="155">
        <f>SUM('Base Capex'!$S8:$U8,'Real Price Change'!$S8:$U8)*'OH rate'!C$35</f>
        <v>0</v>
      </c>
      <c r="U8" s="156">
        <f>SUM('Base Capex'!$S8:$U8,'Real Price Change'!$S8:$U8)*'OH rate'!C$36</f>
        <v>0</v>
      </c>
      <c r="V8" s="154">
        <f>SUM('Base Capex'!$V8:$X8,'Real Price Change'!$V8:$X8)*'OH rate'!D$34</f>
        <v>0</v>
      </c>
      <c r="W8" s="155">
        <f>SUM('Base Capex'!$V8:$X8,'Real Price Change'!$V8:$X8)*'OH rate'!D$35</f>
        <v>0</v>
      </c>
      <c r="X8" s="156">
        <f>SUM('Base Capex'!$V8:$X8,'Real Price Change'!$V8:$X8)*'OH rate'!D$36</f>
        <v>0</v>
      </c>
      <c r="Y8" s="154">
        <f>SUM('Base Capex'!$Y8:$AA8,'Real Price Change'!$Y8:$AA8)*'OH rate'!E$34</f>
        <v>0</v>
      </c>
      <c r="Z8" s="155">
        <f>SUM('Base Capex'!$Y8:$AA8,'Real Price Change'!$Y8:$AA8)*'OH rate'!E$35</f>
        <v>0</v>
      </c>
      <c r="AA8" s="156">
        <f>SUM('Base Capex'!$Y8:$AA8,'Real Price Change'!$Y8:$AA8)*'OH rate'!E$36</f>
        <v>0</v>
      </c>
      <c r="AB8" s="154">
        <f>SUM('Base Capex'!$AB8:$AD8,'Real Price Change'!$AB8:$AD8)*'OH rate'!F$34</f>
        <v>0</v>
      </c>
      <c r="AC8" s="155">
        <f>SUM('Base Capex'!$AB8:$AD8,'Real Price Change'!$AB8:$AD8)*'OH rate'!F$35</f>
        <v>0</v>
      </c>
      <c r="AD8" s="156">
        <f>SUM('Base Capex'!$AB8:$AD8,'Real Price Change'!$AB8:$AD8)*'OH rate'!F$36</f>
        <v>0</v>
      </c>
      <c r="AE8" s="154">
        <f>SUM('Base Capex'!$AE8:$AG8,'Real Price Change'!$AE8:$AG8)*'OH rate'!G$34</f>
        <v>0</v>
      </c>
      <c r="AF8" s="155">
        <f>SUM('Base Capex'!$AE8:$AG8,'Real Price Change'!$AE8:$AG8)*'OH rate'!G$35</f>
        <v>0</v>
      </c>
      <c r="AG8" s="156">
        <f>SUM('Base Capex'!$AE8:$AG8,'Real Price Change'!$AE8:$AG8)*'OH rate'!G$36</f>
        <v>0</v>
      </c>
      <c r="AH8" s="154">
        <f>SUM('Base Capex'!$AH8:$AJ8,'Real Price Change'!$AH8:$AJ8)*'OH rate'!H$34</f>
        <v>0</v>
      </c>
      <c r="AI8" s="155">
        <f>SUM('Base Capex'!$AH8:$AJ8,'Real Price Change'!$AH8:$AJ8)*'OH rate'!H$35</f>
        <v>0</v>
      </c>
      <c r="AJ8" s="156">
        <f>SUM('Base Capex'!$AH8:$AJ8,'Real Price Change'!$AH8:$AJ8)*'OH rate'!H$36</f>
        <v>0</v>
      </c>
    </row>
    <row r="9" spans="1:36">
      <c r="A9" s="182">
        <f>'Base Capex Actual'!A9</f>
        <v>104</v>
      </c>
      <c r="B9" s="183" t="str">
        <f>'Base Capex Actual'!B9</f>
        <v>Medium Density SubDivision</v>
      </c>
      <c r="C9" s="183" t="str">
        <f>'Base Capex Actual'!C9</f>
        <v>New Customer Connections</v>
      </c>
      <c r="D9" s="155">
        <f>'Direct OH Actual'!D9</f>
        <v>411.08819019848011</v>
      </c>
      <c r="E9" s="155">
        <f>'Direct OH Actual'!E9</f>
        <v>0</v>
      </c>
      <c r="F9" s="156">
        <f>'Direct OH Actual'!F9</f>
        <v>54.033174776396599</v>
      </c>
      <c r="G9" s="155">
        <f>'Direct OH Actual'!G9</f>
        <v>36.257168963052067</v>
      </c>
      <c r="H9" s="155">
        <f>'Direct OH Actual'!H9</f>
        <v>0</v>
      </c>
      <c r="I9" s="156">
        <f>'Direct OH Actual'!I9</f>
        <v>3.4885644209638089</v>
      </c>
      <c r="J9" s="155">
        <f>'Direct OH Actual'!J9</f>
        <v>3.9696890484565772</v>
      </c>
      <c r="K9" s="155">
        <f>'Direct OH Actual'!K9</f>
        <v>0</v>
      </c>
      <c r="L9" s="156">
        <f>'Direct OH Actual'!L9</f>
        <v>0.3257657133401346</v>
      </c>
      <c r="M9" s="155">
        <f>'Direct OH Actual'!M9</f>
        <v>43.105389069798939</v>
      </c>
      <c r="N9" s="155">
        <f>'Direct OH Actual'!N9</f>
        <v>0</v>
      </c>
      <c r="O9" s="156">
        <f>'Direct OH Actual'!O9</f>
        <v>7.0792274180831471</v>
      </c>
      <c r="P9" s="155">
        <f>'Direct OH Actual'!P9</f>
        <v>6.0275858240312754</v>
      </c>
      <c r="Q9" s="155">
        <f>'Direct OH Actual'!Q9</f>
        <v>0</v>
      </c>
      <c r="R9" s="156">
        <f>'Direct OH Actual'!R9</f>
        <v>0.76773039854555492</v>
      </c>
      <c r="S9" s="154">
        <f>SUM('Base Capex'!$S9:$U9,'Real Price Change'!$S9:$U9)*'OH rate'!C$34</f>
        <v>0</v>
      </c>
      <c r="T9" s="155">
        <f>SUM('Base Capex'!$S9:$U9,'Real Price Change'!$S9:$U9)*'OH rate'!C$35</f>
        <v>0</v>
      </c>
      <c r="U9" s="156">
        <f>SUM('Base Capex'!$S9:$U9,'Real Price Change'!$S9:$U9)*'OH rate'!C$36</f>
        <v>0</v>
      </c>
      <c r="V9" s="154">
        <f>SUM('Base Capex'!$V9:$X9,'Real Price Change'!$V9:$X9)*'OH rate'!D$34</f>
        <v>0</v>
      </c>
      <c r="W9" s="155">
        <f>SUM('Base Capex'!$V9:$X9,'Real Price Change'!$V9:$X9)*'OH rate'!D$35</f>
        <v>0</v>
      </c>
      <c r="X9" s="156">
        <f>SUM('Base Capex'!$V9:$X9,'Real Price Change'!$V9:$X9)*'OH rate'!D$36</f>
        <v>0</v>
      </c>
      <c r="Y9" s="154">
        <f>SUM('Base Capex'!$Y9:$AA9,'Real Price Change'!$Y9:$AA9)*'OH rate'!E$34</f>
        <v>0</v>
      </c>
      <c r="Z9" s="155">
        <f>SUM('Base Capex'!$Y9:$AA9,'Real Price Change'!$Y9:$AA9)*'OH rate'!E$35</f>
        <v>0</v>
      </c>
      <c r="AA9" s="156">
        <f>SUM('Base Capex'!$Y9:$AA9,'Real Price Change'!$Y9:$AA9)*'OH rate'!E$36</f>
        <v>0</v>
      </c>
      <c r="AB9" s="154">
        <f>SUM('Base Capex'!$AB9:$AD9,'Real Price Change'!$AB9:$AD9)*'OH rate'!F$34</f>
        <v>0</v>
      </c>
      <c r="AC9" s="155">
        <f>SUM('Base Capex'!$AB9:$AD9,'Real Price Change'!$AB9:$AD9)*'OH rate'!F$35</f>
        <v>0</v>
      </c>
      <c r="AD9" s="156">
        <f>SUM('Base Capex'!$AB9:$AD9,'Real Price Change'!$AB9:$AD9)*'OH rate'!F$36</f>
        <v>0</v>
      </c>
      <c r="AE9" s="154">
        <f>SUM('Base Capex'!$AE9:$AG9,'Real Price Change'!$AE9:$AG9)*'OH rate'!G$34</f>
        <v>0</v>
      </c>
      <c r="AF9" s="155">
        <f>SUM('Base Capex'!$AE9:$AG9,'Real Price Change'!$AE9:$AG9)*'OH rate'!G$35</f>
        <v>0</v>
      </c>
      <c r="AG9" s="156">
        <f>SUM('Base Capex'!$AE9:$AG9,'Real Price Change'!$AE9:$AG9)*'OH rate'!G$36</f>
        <v>0</v>
      </c>
      <c r="AH9" s="154">
        <f>SUM('Base Capex'!$AH9:$AJ9,'Real Price Change'!$AH9:$AJ9)*'OH rate'!H$34</f>
        <v>0</v>
      </c>
      <c r="AI9" s="155">
        <f>SUM('Base Capex'!$AH9:$AJ9,'Real Price Change'!$AH9:$AJ9)*'OH rate'!H$35</f>
        <v>0</v>
      </c>
      <c r="AJ9" s="156">
        <f>SUM('Base Capex'!$AH9:$AJ9,'Real Price Change'!$AH9:$AJ9)*'OH rate'!H$36</f>
        <v>0</v>
      </c>
    </row>
    <row r="10" spans="1:36">
      <c r="A10" s="182">
        <f>'Base Capex Actual'!A10</f>
        <v>105</v>
      </c>
      <c r="B10" s="183" t="str">
        <f>'Base Capex Actual'!B10</f>
        <v>Business Supply &gt; 50KVA &lt; 200KVA</v>
      </c>
      <c r="C10" s="183" t="str">
        <f>'Base Capex Actual'!C10</f>
        <v>New Customer Connections</v>
      </c>
      <c r="D10" s="155">
        <f>'Direct OH Actual'!D10</f>
        <v>351.94633266004257</v>
      </c>
      <c r="E10" s="155">
        <f>'Direct OH Actual'!E10</f>
        <v>0</v>
      </c>
      <c r="F10" s="156">
        <f>'Direct OH Actual'!F10</f>
        <v>41.068206684711981</v>
      </c>
      <c r="G10" s="155">
        <f>'Direct OH Actual'!G10</f>
        <v>681.53582988072344</v>
      </c>
      <c r="H10" s="155">
        <f>'Direct OH Actual'!H10</f>
        <v>0</v>
      </c>
      <c r="I10" s="156">
        <f>'Direct OH Actual'!I10</f>
        <v>94.214740167553799</v>
      </c>
      <c r="J10" s="155">
        <f>'Direct OH Actual'!J10</f>
        <v>599.03839133057602</v>
      </c>
      <c r="K10" s="155">
        <f>'Direct OH Actual'!K10</f>
        <v>0</v>
      </c>
      <c r="L10" s="156">
        <f>'Direct OH Actual'!L10</f>
        <v>79.589584670227396</v>
      </c>
      <c r="M10" s="155">
        <f>'Direct OH Actual'!M10</f>
        <v>742.84212678892891</v>
      </c>
      <c r="N10" s="155">
        <f>'Direct OH Actual'!N10</f>
        <v>0</v>
      </c>
      <c r="O10" s="156">
        <f>'Direct OH Actual'!O10</f>
        <v>122.33747693202837</v>
      </c>
      <c r="P10" s="155">
        <f>'Direct OH Actual'!P10</f>
        <v>748.12268205523151</v>
      </c>
      <c r="Q10" s="155">
        <f>'Direct OH Actual'!Q10</f>
        <v>0</v>
      </c>
      <c r="R10" s="156">
        <f>'Direct OH Actual'!R10</f>
        <v>119.32499803366301</v>
      </c>
      <c r="S10" s="154">
        <f>SUM('Base Capex'!$S10:$U10,'Real Price Change'!$S10:$U10)*'OH rate'!C$34</f>
        <v>469.59869815045124</v>
      </c>
      <c r="T10" s="155">
        <f>SUM('Base Capex'!$S10:$U10,'Real Price Change'!$S10:$U10)*'OH rate'!C$35</f>
        <v>0</v>
      </c>
      <c r="U10" s="156">
        <f>SUM('Base Capex'!$S10:$U10,'Real Price Change'!$S10:$U10)*'OH rate'!C$36</f>
        <v>75.679600970657333</v>
      </c>
      <c r="V10" s="154">
        <f>SUM('Base Capex'!$V10:$X10,'Real Price Change'!$V10:$X10)*'OH rate'!D$34</f>
        <v>460.09707858874748</v>
      </c>
      <c r="W10" s="155">
        <f>SUM('Base Capex'!$V10:$X10,'Real Price Change'!$V10:$X10)*'OH rate'!D$35</f>
        <v>0</v>
      </c>
      <c r="X10" s="156">
        <f>SUM('Base Capex'!$V10:$X10,'Real Price Change'!$V10:$X10)*'OH rate'!D$36</f>
        <v>73.487123551066432</v>
      </c>
      <c r="Y10" s="154">
        <f>SUM('Base Capex'!$Y10:$AA10,'Real Price Change'!$Y10:$AA10)*'OH rate'!E$34</f>
        <v>348.26368539481422</v>
      </c>
      <c r="Z10" s="155">
        <f>SUM('Base Capex'!$Y10:$AA10,'Real Price Change'!$Y10:$AA10)*'OH rate'!E$35</f>
        <v>0</v>
      </c>
      <c r="AA10" s="156">
        <f>SUM('Base Capex'!$Y10:$AA10,'Real Price Change'!$Y10:$AA10)*'OH rate'!E$36</f>
        <v>55.881892776555169</v>
      </c>
      <c r="AB10" s="154">
        <f>SUM('Base Capex'!$AB10:$AD10,'Real Price Change'!$AB10:$AD10)*'OH rate'!F$34</f>
        <v>398.19930243189481</v>
      </c>
      <c r="AC10" s="155">
        <f>SUM('Base Capex'!$AB10:$AD10,'Real Price Change'!$AB10:$AD10)*'OH rate'!F$35</f>
        <v>0</v>
      </c>
      <c r="AD10" s="156">
        <f>SUM('Base Capex'!$AB10:$AD10,'Real Price Change'!$AB10:$AD10)*'OH rate'!F$36</f>
        <v>63.926234862040928</v>
      </c>
      <c r="AE10" s="154">
        <f>SUM('Base Capex'!$AE10:$AG10,'Real Price Change'!$AE10:$AG10)*'OH rate'!G$34</f>
        <v>491.92108950664249</v>
      </c>
      <c r="AF10" s="155">
        <f>SUM('Base Capex'!$AE10:$AG10,'Real Price Change'!$AE10:$AG10)*'OH rate'!G$35</f>
        <v>0</v>
      </c>
      <c r="AG10" s="156">
        <f>SUM('Base Capex'!$AE10:$AG10,'Real Price Change'!$AE10:$AG10)*'OH rate'!G$36</f>
        <v>78.996266437831196</v>
      </c>
      <c r="AH10" s="154">
        <f>SUM('Base Capex'!$AH10:$AJ10,'Real Price Change'!$AH10:$AJ10)*'OH rate'!H$34</f>
        <v>649.49423793150527</v>
      </c>
      <c r="AI10" s="155">
        <f>SUM('Base Capex'!$AH10:$AJ10,'Real Price Change'!$AH10:$AJ10)*'OH rate'!H$35</f>
        <v>0</v>
      </c>
      <c r="AJ10" s="156">
        <f>SUM('Base Capex'!$AH10:$AJ10,'Real Price Change'!$AH10:$AJ10)*'OH rate'!H$36</f>
        <v>104.3623251804414</v>
      </c>
    </row>
    <row r="11" spans="1:36">
      <c r="A11" s="182">
        <f>'Base Capex Actual'!A11</f>
        <v>106</v>
      </c>
      <c r="B11" s="183" t="str">
        <f>'Base Capex Actual'!B11</f>
        <v>Business Supply &gt; 200KVA</v>
      </c>
      <c r="C11" s="183" t="str">
        <f>'Base Capex Actual'!C11</f>
        <v>New Customer Connections</v>
      </c>
      <c r="D11" s="155">
        <f>'Direct OH Actual'!D11</f>
        <v>260.62147067962906</v>
      </c>
      <c r="E11" s="155">
        <f>'Direct OH Actual'!E11</f>
        <v>0</v>
      </c>
      <c r="F11" s="156">
        <f>'Direct OH Actual'!F11</f>
        <v>28.655713157125071</v>
      </c>
      <c r="G11" s="155">
        <f>'Direct OH Actual'!G11</f>
        <v>491.50744989804417</v>
      </c>
      <c r="H11" s="155">
        <f>'Direct OH Actual'!H11</f>
        <v>0</v>
      </c>
      <c r="I11" s="156">
        <f>'Direct OH Actual'!I11</f>
        <v>60.894395563112106</v>
      </c>
      <c r="J11" s="155">
        <f>'Direct OH Actual'!J11</f>
        <v>523.49776275235263</v>
      </c>
      <c r="K11" s="155">
        <f>'Direct OH Actual'!K11</f>
        <v>0</v>
      </c>
      <c r="L11" s="156">
        <f>'Direct OH Actual'!L11</f>
        <v>67.053007461582609</v>
      </c>
      <c r="M11" s="155">
        <f>'Direct OH Actual'!M11</f>
        <v>813.28634707163724</v>
      </c>
      <c r="N11" s="155">
        <f>'Direct OH Actual'!N11</f>
        <v>0</v>
      </c>
      <c r="O11" s="156">
        <f>'Direct OH Actual'!O11</f>
        <v>127.61932928927875</v>
      </c>
      <c r="P11" s="155">
        <f>'Direct OH Actual'!P11</f>
        <v>902.43910569025024</v>
      </c>
      <c r="Q11" s="155">
        <f>'Direct OH Actual'!Q11</f>
        <v>0</v>
      </c>
      <c r="R11" s="156">
        <f>'Direct OH Actual'!R11</f>
        <v>134.43760497729878</v>
      </c>
      <c r="S11" s="154">
        <f>SUM('Base Capex'!$S11:$U11,'Real Price Change'!$S11:$U11)*'OH rate'!C$34</f>
        <v>1199.4514324813431</v>
      </c>
      <c r="T11" s="155">
        <f>SUM('Base Capex'!$S11:$U11,'Real Price Change'!$S11:$U11)*'OH rate'!C$35</f>
        <v>0</v>
      </c>
      <c r="U11" s="156">
        <f>SUM('Base Capex'!$S11:$U11,'Real Price Change'!$S11:$U11)*'OH rate'!C$36</f>
        <v>193.30122964861576</v>
      </c>
      <c r="V11" s="154">
        <f>SUM('Base Capex'!$V11:$X11,'Real Price Change'!$V11:$X11)*'OH rate'!D$34</f>
        <v>1172.831701019991</v>
      </c>
      <c r="W11" s="155">
        <f>SUM('Base Capex'!$V11:$X11,'Real Price Change'!$V11:$X11)*'OH rate'!D$35</f>
        <v>0</v>
      </c>
      <c r="X11" s="156">
        <f>SUM('Base Capex'!$V11:$X11,'Real Price Change'!$V11:$X11)*'OH rate'!D$36</f>
        <v>187.3257452140914</v>
      </c>
      <c r="Y11" s="154">
        <f>SUM('Base Capex'!$Y11:$AA11,'Real Price Change'!$Y11:$AA11)*'OH rate'!E$34</f>
        <v>871.67307400910101</v>
      </c>
      <c r="Z11" s="155">
        <f>SUM('Base Capex'!$Y11:$AA11,'Real Price Change'!$Y11:$AA11)*'OH rate'!E$35</f>
        <v>0</v>
      </c>
      <c r="AA11" s="156">
        <f>SUM('Base Capex'!$Y11:$AA11,'Real Price Change'!$Y11:$AA11)*'OH rate'!E$36</f>
        <v>139.86741455045816</v>
      </c>
      <c r="AB11" s="154">
        <f>SUM('Base Capex'!$AB11:$AD11,'Real Price Change'!$AB11:$AD11)*'OH rate'!F$34</f>
        <v>1025.7077560764446</v>
      </c>
      <c r="AC11" s="155">
        <f>SUM('Base Capex'!$AB11:$AD11,'Real Price Change'!$AB11:$AD11)*'OH rate'!F$35</f>
        <v>0</v>
      </c>
      <c r="AD11" s="156">
        <f>SUM('Base Capex'!$AB11:$AD11,'Real Price Change'!$AB11:$AD11)*'OH rate'!F$36</f>
        <v>164.66536860891247</v>
      </c>
      <c r="AE11" s="154">
        <f>SUM('Base Capex'!$AE11:$AG11,'Real Price Change'!$AE11:$AG11)*'OH rate'!G$34</f>
        <v>1272.1170107823405</v>
      </c>
      <c r="AF11" s="155">
        <f>SUM('Base Capex'!$AE11:$AG11,'Real Price Change'!$AE11:$AG11)*'OH rate'!G$35</f>
        <v>0</v>
      </c>
      <c r="AG11" s="156">
        <f>SUM('Base Capex'!$AE11:$AG11,'Real Price Change'!$AE11:$AG11)*'OH rate'!G$36</f>
        <v>204.28580206765494</v>
      </c>
      <c r="AH11" s="154">
        <f>SUM('Base Capex'!$AH11:$AJ11,'Real Price Change'!$AH11:$AJ11)*'OH rate'!H$34</f>
        <v>1674.7650640264039</v>
      </c>
      <c r="AI11" s="155">
        <f>SUM('Base Capex'!$AH11:$AJ11,'Real Price Change'!$AH11:$AJ11)*'OH rate'!H$35</f>
        <v>0</v>
      </c>
      <c r="AJ11" s="156">
        <f>SUM('Base Capex'!$AH11:$AJ11,'Real Price Change'!$AH11:$AJ11)*'OH rate'!H$36</f>
        <v>269.10535306580908</v>
      </c>
    </row>
    <row r="12" spans="1:36">
      <c r="A12" s="182">
        <f>'Base Capex Actual'!A12</f>
        <v>107</v>
      </c>
      <c r="B12" s="183" t="str">
        <f>'Base Capex Actual'!B12</f>
        <v>HV Connections</v>
      </c>
      <c r="C12" s="183" t="str">
        <f>'Base Capex Actual'!C12</f>
        <v>New Customer Connections</v>
      </c>
      <c r="D12" s="155">
        <f>'Direct OH Actual'!D12</f>
        <v>1.7251503692092367</v>
      </c>
      <c r="E12" s="155">
        <f>'Direct OH Actual'!E12</f>
        <v>0</v>
      </c>
      <c r="F12" s="156">
        <f>'Direct OH Actual'!F12</f>
        <v>7.64435851462857E-2</v>
      </c>
      <c r="G12" s="155">
        <f>'Direct OH Actual'!G12</f>
        <v>50.557177522137877</v>
      </c>
      <c r="H12" s="155">
        <f>'Direct OH Actual'!H12</f>
        <v>0</v>
      </c>
      <c r="I12" s="156">
        <f>'Direct OH Actual'!I12</f>
        <v>9.8643759221489198</v>
      </c>
      <c r="J12" s="155">
        <f>'Direct OH Actual'!J12</f>
        <v>73.862426844156943</v>
      </c>
      <c r="K12" s="155">
        <f>'Direct OH Actual'!K12</f>
        <v>0</v>
      </c>
      <c r="L12" s="156">
        <f>'Direct OH Actual'!L12</f>
        <v>6.0473318014267834</v>
      </c>
      <c r="M12" s="155">
        <f>'Direct OH Actual'!M12</f>
        <v>44.291234829096233</v>
      </c>
      <c r="N12" s="155">
        <f>'Direct OH Actual'!N12</f>
        <v>0</v>
      </c>
      <c r="O12" s="156">
        <f>'Direct OH Actual'!O12</f>
        <v>7.7113270056647583</v>
      </c>
      <c r="P12" s="155">
        <f>'Direct OH Actual'!P12</f>
        <v>75.89237025456525</v>
      </c>
      <c r="Q12" s="155">
        <f>'Direct OH Actual'!Q12</f>
        <v>0</v>
      </c>
      <c r="R12" s="156">
        <f>'Direct OH Actual'!R12</f>
        <v>15.929861716741295</v>
      </c>
      <c r="S12" s="154">
        <f>SUM('Base Capex'!$S12:$U12,'Real Price Change'!$S12:$U12)*'OH rate'!C$34</f>
        <v>180.55322274495938</v>
      </c>
      <c r="T12" s="155">
        <f>SUM('Base Capex'!$S12:$U12,'Real Price Change'!$S12:$U12)*'OH rate'!C$35</f>
        <v>0</v>
      </c>
      <c r="U12" s="156">
        <f>SUM('Base Capex'!$S12:$U12,'Real Price Change'!$S12:$U12)*'OH rate'!C$36</f>
        <v>29.097601643961475</v>
      </c>
      <c r="V12" s="154">
        <f>SUM('Base Capex'!$V12:$X12,'Real Price Change'!$V12:$X12)*'OH rate'!D$34</f>
        <v>845.65002105153201</v>
      </c>
      <c r="W12" s="155">
        <f>SUM('Base Capex'!$V12:$X12,'Real Price Change'!$V12:$X12)*'OH rate'!D$35</f>
        <v>0</v>
      </c>
      <c r="X12" s="156">
        <f>SUM('Base Capex'!$V12:$X12,'Real Price Change'!$V12:$X12)*'OH rate'!D$36</f>
        <v>135.06798993071396</v>
      </c>
      <c r="Y12" s="154">
        <f>SUM('Base Capex'!$Y12:$AA12,'Real Price Change'!$Y12:$AA12)*'OH rate'!E$34</f>
        <v>590.78080391837568</v>
      </c>
      <c r="Z12" s="155">
        <f>SUM('Base Capex'!$Y12:$AA12,'Real Price Change'!$Y12:$AA12)*'OH rate'!E$35</f>
        <v>0</v>
      </c>
      <c r="AA12" s="156">
        <f>SUM('Base Capex'!$Y12:$AA12,'Real Price Change'!$Y12:$AA12)*'OH rate'!E$36</f>
        <v>94.795842700587585</v>
      </c>
      <c r="AB12" s="154">
        <f>SUM('Base Capex'!$AB12:$AD12,'Real Price Change'!$AB12:$AD12)*'OH rate'!F$34</f>
        <v>163.27544917141287</v>
      </c>
      <c r="AC12" s="155">
        <f>SUM('Base Capex'!$AB12:$AD12,'Real Price Change'!$AB12:$AD12)*'OH rate'!F$35</f>
        <v>0</v>
      </c>
      <c r="AD12" s="156">
        <f>SUM('Base Capex'!$AB12:$AD12,'Real Price Change'!$AB12:$AD12)*'OH rate'!F$36</f>
        <v>26.211961314829615</v>
      </c>
      <c r="AE12" s="154">
        <f>SUM('Base Capex'!$AE12:$AG12,'Real Price Change'!$AE12:$AG12)*'OH rate'!G$34</f>
        <v>403.0991968286815</v>
      </c>
      <c r="AF12" s="155">
        <f>SUM('Base Capex'!$AE12:$AG12,'Real Price Change'!$AE12:$AG12)*'OH rate'!G$35</f>
        <v>0</v>
      </c>
      <c r="AG12" s="156">
        <f>SUM('Base Capex'!$AE12:$AG12,'Real Price Change'!$AE12:$AG12)*'OH rate'!G$36</f>
        <v>64.73260088419994</v>
      </c>
      <c r="AH12" s="154">
        <f>SUM('Base Capex'!$AH12:$AJ12,'Real Price Change'!$AH12:$AJ12)*'OH rate'!H$34</f>
        <v>338.92138939659645</v>
      </c>
      <c r="AI12" s="155">
        <f>SUM('Base Capex'!$AH12:$AJ12,'Real Price Change'!$AH12:$AJ12)*'OH rate'!H$35</f>
        <v>0</v>
      </c>
      <c r="AJ12" s="156">
        <f>SUM('Base Capex'!$AH12:$AJ12,'Real Price Change'!$AH12:$AJ12)*'OH rate'!H$36</f>
        <v>54.458719084963981</v>
      </c>
    </row>
    <row r="13" spans="1:36">
      <c r="A13" s="182">
        <f>'Base Capex Actual'!A13</f>
        <v>108</v>
      </c>
      <c r="B13" s="183" t="str">
        <f>'Base Capex Actual'!B13</f>
        <v>Business SubDivisions</v>
      </c>
      <c r="C13" s="183" t="str">
        <f>'Base Capex Actual'!C13</f>
        <v>New Customer Connections</v>
      </c>
      <c r="D13" s="155">
        <f>'Direct OH Actual'!D13</f>
        <v>1592.3455536033919</v>
      </c>
      <c r="E13" s="155">
        <f>'Direct OH Actual'!E13</f>
        <v>0</v>
      </c>
      <c r="F13" s="156">
        <f>'Direct OH Actual'!F13</f>
        <v>208.24335938863067</v>
      </c>
      <c r="G13" s="155">
        <f>'Direct OH Actual'!G13</f>
        <v>272.96283379186241</v>
      </c>
      <c r="H13" s="155">
        <f>'Direct OH Actual'!H13</f>
        <v>0</v>
      </c>
      <c r="I13" s="156">
        <f>'Direct OH Actual'!I13</f>
        <v>35.312356698819521</v>
      </c>
      <c r="J13" s="155">
        <f>'Direct OH Actual'!J13</f>
        <v>211.3231001121292</v>
      </c>
      <c r="K13" s="155">
        <f>'Direct OH Actual'!K13</f>
        <v>0</v>
      </c>
      <c r="L13" s="156">
        <f>'Direct OH Actual'!L13</f>
        <v>31.084065408511233</v>
      </c>
      <c r="M13" s="155">
        <f>'Direct OH Actual'!M13</f>
        <v>18.272378650848417</v>
      </c>
      <c r="N13" s="155">
        <f>'Direct OH Actual'!N13</f>
        <v>0</v>
      </c>
      <c r="O13" s="156">
        <f>'Direct OH Actual'!O13</f>
        <v>5.2099421097260317</v>
      </c>
      <c r="P13" s="155">
        <f>'Direct OH Actual'!P13</f>
        <v>-10.971080083699652</v>
      </c>
      <c r="Q13" s="155">
        <f>'Direct OH Actual'!Q13</f>
        <v>0</v>
      </c>
      <c r="R13" s="156">
        <f>'Direct OH Actual'!R13</f>
        <v>-1.2219784492802019</v>
      </c>
      <c r="S13" s="154">
        <f>SUM('Base Capex'!$S13:$U13,'Real Price Change'!$S13:$U13)*'OH rate'!C$34</f>
        <v>0</v>
      </c>
      <c r="T13" s="155">
        <f>SUM('Base Capex'!$S13:$U13,'Real Price Change'!$S13:$U13)*'OH rate'!C$35</f>
        <v>0</v>
      </c>
      <c r="U13" s="156">
        <f>SUM('Base Capex'!$S13:$U13,'Real Price Change'!$S13:$U13)*'OH rate'!C$36</f>
        <v>0</v>
      </c>
      <c r="V13" s="154">
        <f>SUM('Base Capex'!$V13:$X13,'Real Price Change'!$V13:$X13)*'OH rate'!D$34</f>
        <v>0</v>
      </c>
      <c r="W13" s="155">
        <f>SUM('Base Capex'!$V13:$X13,'Real Price Change'!$V13:$X13)*'OH rate'!D$35</f>
        <v>0</v>
      </c>
      <c r="X13" s="156">
        <f>SUM('Base Capex'!$V13:$X13,'Real Price Change'!$V13:$X13)*'OH rate'!D$36</f>
        <v>0</v>
      </c>
      <c r="Y13" s="154">
        <f>SUM('Base Capex'!$Y13:$AA13,'Real Price Change'!$Y13:$AA13)*'OH rate'!E$34</f>
        <v>0</v>
      </c>
      <c r="Z13" s="155">
        <f>SUM('Base Capex'!$Y13:$AA13,'Real Price Change'!$Y13:$AA13)*'OH rate'!E$35</f>
        <v>0</v>
      </c>
      <c r="AA13" s="156">
        <f>SUM('Base Capex'!$Y13:$AA13,'Real Price Change'!$Y13:$AA13)*'OH rate'!E$36</f>
        <v>0</v>
      </c>
      <c r="AB13" s="154">
        <f>SUM('Base Capex'!$AB13:$AD13,'Real Price Change'!$AB13:$AD13)*'OH rate'!F$34</f>
        <v>0</v>
      </c>
      <c r="AC13" s="155">
        <f>SUM('Base Capex'!$AB13:$AD13,'Real Price Change'!$AB13:$AD13)*'OH rate'!F$35</f>
        <v>0</v>
      </c>
      <c r="AD13" s="156">
        <f>SUM('Base Capex'!$AB13:$AD13,'Real Price Change'!$AB13:$AD13)*'OH rate'!F$36</f>
        <v>0</v>
      </c>
      <c r="AE13" s="154">
        <f>SUM('Base Capex'!$AE13:$AG13,'Real Price Change'!$AE13:$AG13)*'OH rate'!G$34</f>
        <v>0</v>
      </c>
      <c r="AF13" s="155">
        <f>SUM('Base Capex'!$AE13:$AG13,'Real Price Change'!$AE13:$AG13)*'OH rate'!G$35</f>
        <v>0</v>
      </c>
      <c r="AG13" s="156">
        <f>SUM('Base Capex'!$AE13:$AG13,'Real Price Change'!$AE13:$AG13)*'OH rate'!G$36</f>
        <v>0</v>
      </c>
      <c r="AH13" s="154">
        <f>SUM('Base Capex'!$AH13:$AJ13,'Real Price Change'!$AH13:$AJ13)*'OH rate'!H$34</f>
        <v>0</v>
      </c>
      <c r="AI13" s="155">
        <f>SUM('Base Capex'!$AH13:$AJ13,'Real Price Change'!$AH13:$AJ13)*'OH rate'!H$35</f>
        <v>0</v>
      </c>
      <c r="AJ13" s="156">
        <f>SUM('Base Capex'!$AH13:$AJ13,'Real Price Change'!$AH13:$AJ13)*'OH rate'!H$36</f>
        <v>0</v>
      </c>
    </row>
    <row r="14" spans="1:36">
      <c r="A14" s="182">
        <f>'Base Capex Actual'!A14</f>
        <v>109</v>
      </c>
      <c r="B14" s="183" t="str">
        <f>'Base Capex Actual'!B14</f>
        <v>U/G Service Pits Ex O/H Supply</v>
      </c>
      <c r="C14" s="183" t="str">
        <f>'Base Capex Actual'!C14</f>
        <v>New Customer Connections</v>
      </c>
      <c r="D14" s="155">
        <f>'Direct OH Actual'!D14</f>
        <v>88.481568765595426</v>
      </c>
      <c r="E14" s="155">
        <f>'Direct OH Actual'!E14</f>
        <v>0</v>
      </c>
      <c r="F14" s="156">
        <f>'Direct OH Actual'!F14</f>
        <v>10.463153379398317</v>
      </c>
      <c r="G14" s="155">
        <f>'Direct OH Actual'!G14</f>
        <v>79.052571245119722</v>
      </c>
      <c r="H14" s="155">
        <f>'Direct OH Actual'!H14</f>
        <v>0</v>
      </c>
      <c r="I14" s="156">
        <f>'Direct OH Actual'!I14</f>
        <v>9.9124954398493514</v>
      </c>
      <c r="J14" s="155">
        <f>'Direct OH Actual'!J14</f>
        <v>66.414143297658256</v>
      </c>
      <c r="K14" s="155">
        <f>'Direct OH Actual'!K14</f>
        <v>0</v>
      </c>
      <c r="L14" s="156">
        <f>'Direct OH Actual'!L14</f>
        <v>8.4269931997061853</v>
      </c>
      <c r="M14" s="155">
        <f>'Direct OH Actual'!M14</f>
        <v>87.662873061928877</v>
      </c>
      <c r="N14" s="155">
        <f>'Direct OH Actual'!N14</f>
        <v>0</v>
      </c>
      <c r="O14" s="156">
        <f>'Direct OH Actual'!O14</f>
        <v>13.064439576696206</v>
      </c>
      <c r="P14" s="155">
        <f>'Direct OH Actual'!P14</f>
        <v>93.973811636353759</v>
      </c>
      <c r="Q14" s="155">
        <f>'Direct OH Actual'!Q14</f>
        <v>0</v>
      </c>
      <c r="R14" s="156">
        <f>'Direct OH Actual'!R14</f>
        <v>13.785703971982812</v>
      </c>
      <c r="S14" s="154">
        <f>SUM('Base Capex'!$S14:$U14,'Real Price Change'!$S14:$U14)*'OH rate'!C$34</f>
        <v>336.57044828289406</v>
      </c>
      <c r="T14" s="155">
        <f>SUM('Base Capex'!$S14:$U14,'Real Price Change'!$S14:$U14)*'OH rate'!C$35</f>
        <v>0</v>
      </c>
      <c r="U14" s="156">
        <f>SUM('Base Capex'!$S14:$U14,'Real Price Change'!$S14:$U14)*'OH rate'!C$36</f>
        <v>54.241030319901043</v>
      </c>
      <c r="V14" s="154">
        <f>SUM('Base Capex'!$V14:$X14,'Real Price Change'!$V14:$X14)*'OH rate'!D$34</f>
        <v>328.19604939074742</v>
      </c>
      <c r="W14" s="155">
        <f>SUM('Base Capex'!$V14:$X14,'Real Price Change'!$V14:$X14)*'OH rate'!D$35</f>
        <v>0</v>
      </c>
      <c r="X14" s="156">
        <f>SUM('Base Capex'!$V14:$X14,'Real Price Change'!$V14:$X14)*'OH rate'!D$36</f>
        <v>52.419771289414165</v>
      </c>
      <c r="Y14" s="154">
        <f>SUM('Base Capex'!$Y14:$AA14,'Real Price Change'!$Y14:$AA14)*'OH rate'!E$34</f>
        <v>237.03099351155183</v>
      </c>
      <c r="Z14" s="155">
        <f>SUM('Base Capex'!$Y14:$AA14,'Real Price Change'!$Y14:$AA14)*'OH rate'!E$35</f>
        <v>0</v>
      </c>
      <c r="AA14" s="156">
        <f>SUM('Base Capex'!$Y14:$AA14,'Real Price Change'!$Y14:$AA14)*'OH rate'!E$36</f>
        <v>38.033654152360604</v>
      </c>
      <c r="AB14" s="154">
        <f>SUM('Base Capex'!$AB14:$AD14,'Real Price Change'!$AB14:$AD14)*'OH rate'!F$34</f>
        <v>274.77756235725246</v>
      </c>
      <c r="AC14" s="155">
        <f>SUM('Base Capex'!$AB14:$AD14,'Real Price Change'!$AB14:$AD14)*'OH rate'!F$35</f>
        <v>0</v>
      </c>
      <c r="AD14" s="156">
        <f>SUM('Base Capex'!$AB14:$AD14,'Real Price Change'!$AB14:$AD14)*'OH rate'!F$36</f>
        <v>44.112319832787989</v>
      </c>
      <c r="AE14" s="154">
        <f>SUM('Base Capex'!$AE14:$AG14,'Real Price Change'!$AE14:$AG14)*'OH rate'!G$34</f>
        <v>342.15490937545019</v>
      </c>
      <c r="AF14" s="155">
        <f>SUM('Base Capex'!$AE14:$AG14,'Real Price Change'!$AE14:$AG14)*'OH rate'!G$35</f>
        <v>0</v>
      </c>
      <c r="AG14" s="156">
        <f>SUM('Base Capex'!$AE14:$AG14,'Real Price Change'!$AE14:$AG14)*'OH rate'!G$36</f>
        <v>54.945723939469509</v>
      </c>
      <c r="AH14" s="154">
        <f>SUM('Base Capex'!$AH14:$AJ14,'Real Price Change'!$AH14:$AJ14)*'OH rate'!H$34</f>
        <v>448.19781891997002</v>
      </c>
      <c r="AI14" s="155">
        <f>SUM('Base Capex'!$AH14:$AJ14,'Real Price Change'!$AH14:$AJ14)*'OH rate'!H$35</f>
        <v>0</v>
      </c>
      <c r="AJ14" s="156">
        <f>SUM('Base Capex'!$AH14:$AJ14,'Real Price Change'!$AH14:$AJ14)*'OH rate'!H$36</f>
        <v>72.017523469120178</v>
      </c>
    </row>
    <row r="15" spans="1:36">
      <c r="A15" s="182">
        <f>'Base Capex Actual'!A15</f>
        <v>110</v>
      </c>
      <c r="B15" s="183" t="str">
        <f>'Base Capex Actual'!B15</f>
        <v>Low Density SubDivisions</v>
      </c>
      <c r="C15" s="183" t="str">
        <f>'Base Capex Actual'!C15</f>
        <v>New Customer Connections</v>
      </c>
      <c r="D15" s="155">
        <f>'Direct OH Actual'!D15</f>
        <v>0</v>
      </c>
      <c r="E15" s="155">
        <f>'Direct OH Actual'!E15</f>
        <v>0</v>
      </c>
      <c r="F15" s="156">
        <f>'Direct OH Actual'!F15</f>
        <v>0</v>
      </c>
      <c r="G15" s="155">
        <f>'Direct OH Actual'!G15</f>
        <v>0</v>
      </c>
      <c r="H15" s="155">
        <f>'Direct OH Actual'!H15</f>
        <v>0</v>
      </c>
      <c r="I15" s="156">
        <f>'Direct OH Actual'!I15</f>
        <v>0</v>
      </c>
      <c r="J15" s="155">
        <f>'Direct OH Actual'!J15</f>
        <v>0</v>
      </c>
      <c r="K15" s="155">
        <f>'Direct OH Actual'!K15</f>
        <v>0</v>
      </c>
      <c r="L15" s="156">
        <f>'Direct OH Actual'!L15</f>
        <v>0</v>
      </c>
      <c r="M15" s="155">
        <f>'Direct OH Actual'!M15</f>
        <v>0</v>
      </c>
      <c r="N15" s="155">
        <f>'Direct OH Actual'!N15</f>
        <v>0</v>
      </c>
      <c r="O15" s="156">
        <f>'Direct OH Actual'!O15</f>
        <v>0</v>
      </c>
      <c r="P15" s="155">
        <f>'Direct OH Actual'!P15</f>
        <v>0</v>
      </c>
      <c r="Q15" s="155">
        <f>'Direct OH Actual'!Q15</f>
        <v>0</v>
      </c>
      <c r="R15" s="156">
        <f>'Direct OH Actual'!R15</f>
        <v>0</v>
      </c>
      <c r="S15" s="154">
        <f>SUM('Base Capex'!$S15:$U15,'Real Price Change'!$S15:$U15)*'OH rate'!C$34</f>
        <v>0</v>
      </c>
      <c r="T15" s="155">
        <f>SUM('Base Capex'!$S15:$U15,'Real Price Change'!$S15:$U15)*'OH rate'!C$35</f>
        <v>0</v>
      </c>
      <c r="U15" s="156">
        <f>SUM('Base Capex'!$S15:$U15,'Real Price Change'!$S15:$U15)*'OH rate'!C$36</f>
        <v>0</v>
      </c>
      <c r="V15" s="154">
        <f>SUM('Base Capex'!$V15:$X15,'Real Price Change'!$V15:$X15)*'OH rate'!D$34</f>
        <v>0</v>
      </c>
      <c r="W15" s="155">
        <f>SUM('Base Capex'!$V15:$X15,'Real Price Change'!$V15:$X15)*'OH rate'!D$35</f>
        <v>0</v>
      </c>
      <c r="X15" s="156">
        <f>SUM('Base Capex'!$V15:$X15,'Real Price Change'!$V15:$X15)*'OH rate'!D$36</f>
        <v>0</v>
      </c>
      <c r="Y15" s="154">
        <f>SUM('Base Capex'!$Y15:$AA15,'Real Price Change'!$Y15:$AA15)*'OH rate'!E$34</f>
        <v>0</v>
      </c>
      <c r="Z15" s="155">
        <f>SUM('Base Capex'!$Y15:$AA15,'Real Price Change'!$Y15:$AA15)*'OH rate'!E$35</f>
        <v>0</v>
      </c>
      <c r="AA15" s="156">
        <f>SUM('Base Capex'!$Y15:$AA15,'Real Price Change'!$Y15:$AA15)*'OH rate'!E$36</f>
        <v>0</v>
      </c>
      <c r="AB15" s="154">
        <f>SUM('Base Capex'!$AB15:$AD15,'Real Price Change'!$AB15:$AD15)*'OH rate'!F$34</f>
        <v>0</v>
      </c>
      <c r="AC15" s="155">
        <f>SUM('Base Capex'!$AB15:$AD15,'Real Price Change'!$AB15:$AD15)*'OH rate'!F$35</f>
        <v>0</v>
      </c>
      <c r="AD15" s="156">
        <f>SUM('Base Capex'!$AB15:$AD15,'Real Price Change'!$AB15:$AD15)*'OH rate'!F$36</f>
        <v>0</v>
      </c>
      <c r="AE15" s="154">
        <f>SUM('Base Capex'!$AE15:$AG15,'Real Price Change'!$AE15:$AG15)*'OH rate'!G$34</f>
        <v>0</v>
      </c>
      <c r="AF15" s="155">
        <f>SUM('Base Capex'!$AE15:$AG15,'Real Price Change'!$AE15:$AG15)*'OH rate'!G$35</f>
        <v>0</v>
      </c>
      <c r="AG15" s="156">
        <f>SUM('Base Capex'!$AE15:$AG15,'Real Price Change'!$AE15:$AG15)*'OH rate'!G$36</f>
        <v>0</v>
      </c>
      <c r="AH15" s="154">
        <f>SUM('Base Capex'!$AH15:$AJ15,'Real Price Change'!$AH15:$AJ15)*'OH rate'!H$34</f>
        <v>0</v>
      </c>
      <c r="AI15" s="155">
        <f>SUM('Base Capex'!$AH15:$AJ15,'Real Price Change'!$AH15:$AJ15)*'OH rate'!H$35</f>
        <v>0</v>
      </c>
      <c r="AJ15" s="156">
        <f>SUM('Base Capex'!$AH15:$AJ15,'Real Price Change'!$AH15:$AJ15)*'OH rate'!H$36</f>
        <v>0</v>
      </c>
    </row>
    <row r="16" spans="1:36">
      <c r="A16" s="182">
        <f>'Base Capex Actual'!A16</f>
        <v>111</v>
      </c>
      <c r="B16" s="183" t="str">
        <f>'Base Capex Actual'!B16</f>
        <v>High Density Residential/Business</v>
      </c>
      <c r="C16" s="183" t="str">
        <f>'Base Capex Actual'!C16</f>
        <v>New Customer Connections</v>
      </c>
      <c r="D16" s="155">
        <f>'Direct OH Actual'!D16</f>
        <v>2016.4474466037939</v>
      </c>
      <c r="E16" s="155">
        <f>'Direct OH Actual'!E16</f>
        <v>0</v>
      </c>
      <c r="F16" s="156">
        <f>'Direct OH Actual'!F16</f>
        <v>249.58374595979956</v>
      </c>
      <c r="G16" s="155">
        <f>'Direct OH Actual'!G16</f>
        <v>2326.5414855600047</v>
      </c>
      <c r="H16" s="155">
        <f>'Direct OH Actual'!H16</f>
        <v>0</v>
      </c>
      <c r="I16" s="156">
        <f>'Direct OH Actual'!I16</f>
        <v>300.59020033547313</v>
      </c>
      <c r="J16" s="155">
        <f>'Direct OH Actual'!J16</f>
        <v>2758.8142354195752</v>
      </c>
      <c r="K16" s="155">
        <f>'Direct OH Actual'!K16</f>
        <v>0</v>
      </c>
      <c r="L16" s="156">
        <f>'Direct OH Actual'!L16</f>
        <v>379.70815568467452</v>
      </c>
      <c r="M16" s="155">
        <f>'Direct OH Actual'!M16</f>
        <v>2070.7534424789333</v>
      </c>
      <c r="N16" s="155">
        <f>'Direct OH Actual'!N16</f>
        <v>0</v>
      </c>
      <c r="O16" s="156">
        <f>'Direct OH Actual'!O16</f>
        <v>341.1884619331496</v>
      </c>
      <c r="P16" s="155">
        <f>'Direct OH Actual'!P16</f>
        <v>2429.8891222383686</v>
      </c>
      <c r="Q16" s="155">
        <f>'Direct OH Actual'!Q16</f>
        <v>0</v>
      </c>
      <c r="R16" s="156">
        <f>'Direct OH Actual'!R16</f>
        <v>384.41538098014558</v>
      </c>
      <c r="S16" s="154">
        <f>SUM('Base Capex'!$S16:$U16,'Real Price Change'!$S16:$U16)*'OH rate'!C$34</f>
        <v>1439.5532940269873</v>
      </c>
      <c r="T16" s="155">
        <f>SUM('Base Capex'!$S16:$U16,'Real Price Change'!$S16:$U16)*'OH rate'!C$35</f>
        <v>0</v>
      </c>
      <c r="U16" s="156">
        <f>SUM('Base Capex'!$S16:$U16,'Real Price Change'!$S16:$U16)*'OH rate'!C$36</f>
        <v>231.99557259644217</v>
      </c>
      <c r="V16" s="154">
        <f>SUM('Base Capex'!$V16:$X16,'Real Price Change'!$V16:$X16)*'OH rate'!D$34</f>
        <v>1404.9920908346267</v>
      </c>
      <c r="W16" s="155">
        <f>SUM('Base Capex'!$V16:$X16,'Real Price Change'!$V16:$X16)*'OH rate'!D$35</f>
        <v>0</v>
      </c>
      <c r="X16" s="156">
        <f>SUM('Base Capex'!$V16:$X16,'Real Price Change'!$V16:$X16)*'OH rate'!D$36</f>
        <v>224.40661367407455</v>
      </c>
      <c r="Y16" s="154">
        <f>SUM('Base Capex'!$Y16:$AA16,'Real Price Change'!$Y16:$AA16)*'OH rate'!E$34</f>
        <v>1043.6383925119219</v>
      </c>
      <c r="Z16" s="155">
        <f>SUM('Base Capex'!$Y16:$AA16,'Real Price Change'!$Y16:$AA16)*'OH rate'!E$35</f>
        <v>0</v>
      </c>
      <c r="AA16" s="156">
        <f>SUM('Base Capex'!$Y16:$AA16,'Real Price Change'!$Y16:$AA16)*'OH rate'!E$36</f>
        <v>167.4607235656274</v>
      </c>
      <c r="AB16" s="154">
        <f>SUM('Base Capex'!$AB16:$AD16,'Real Price Change'!$AB16:$AD16)*'OH rate'!F$34</f>
        <v>1234.8553677221746</v>
      </c>
      <c r="AC16" s="155">
        <f>SUM('Base Capex'!$AB16:$AD16,'Real Price Change'!$AB16:$AD16)*'OH rate'!F$35</f>
        <v>0</v>
      </c>
      <c r="AD16" s="156">
        <f>SUM('Base Capex'!$AB16:$AD16,'Real Price Change'!$AB16:$AD16)*'OH rate'!F$36</f>
        <v>198.24156841952512</v>
      </c>
      <c r="AE16" s="154">
        <f>SUM('Base Capex'!$AE16:$AG16,'Real Price Change'!$AE16:$AG16)*'OH rate'!G$34</f>
        <v>1528.0352745472283</v>
      </c>
      <c r="AF16" s="155">
        <f>SUM('Base Capex'!$AE16:$AG16,'Real Price Change'!$AE16:$AG16)*'OH rate'!G$35</f>
        <v>0</v>
      </c>
      <c r="AG16" s="156">
        <f>SUM('Base Capex'!$AE16:$AG16,'Real Price Change'!$AE16:$AG16)*'OH rate'!G$36</f>
        <v>245.38301823082833</v>
      </c>
      <c r="AH16" s="154">
        <f>SUM('Base Capex'!$AH16:$AJ16,'Real Price Change'!$AH16:$AJ16)*'OH rate'!H$34</f>
        <v>2007.9812173713453</v>
      </c>
      <c r="AI16" s="155">
        <f>SUM('Base Capex'!$AH16:$AJ16,'Real Price Change'!$AH16:$AJ16)*'OH rate'!H$35</f>
        <v>0</v>
      </c>
      <c r="AJ16" s="156">
        <f>SUM('Base Capex'!$AH16:$AJ16,'Real Price Change'!$AH16:$AJ16)*'OH rate'!H$36</f>
        <v>322.64734084619636</v>
      </c>
    </row>
    <row r="17" spans="1:36">
      <c r="A17" s="182">
        <f>'Base Capex Actual'!A17</f>
        <v>114</v>
      </c>
      <c r="B17" s="183" t="str">
        <f>'Base Capex Actual'!B17</f>
        <v>New Connections - Other Materials</v>
      </c>
      <c r="C17" s="183" t="str">
        <f>'Base Capex Actual'!C17</f>
        <v>New Customer Connections</v>
      </c>
      <c r="D17" s="155">
        <f>'Direct OH Actual'!D17</f>
        <v>46.830112900885375</v>
      </c>
      <c r="E17" s="155">
        <f>'Direct OH Actual'!E17</f>
        <v>0</v>
      </c>
      <c r="F17" s="156">
        <f>'Direct OH Actual'!F17</f>
        <v>2.1357114610895134</v>
      </c>
      <c r="G17" s="155">
        <f>'Direct OH Actual'!G17</f>
        <v>0</v>
      </c>
      <c r="H17" s="155">
        <f>'Direct OH Actual'!H17</f>
        <v>0</v>
      </c>
      <c r="I17" s="156">
        <f>'Direct OH Actual'!I17</f>
        <v>1.1917640795400495</v>
      </c>
      <c r="J17" s="155">
        <f>'Direct OH Actual'!J17</f>
        <v>0</v>
      </c>
      <c r="K17" s="155">
        <f>'Direct OH Actual'!K17</f>
        <v>0</v>
      </c>
      <c r="L17" s="156">
        <f>'Direct OH Actual'!L17</f>
        <v>1.2837671456944699</v>
      </c>
      <c r="M17" s="155">
        <f>'Direct OH Actual'!M17</f>
        <v>0</v>
      </c>
      <c r="N17" s="155">
        <f>'Direct OH Actual'!N17</f>
        <v>0</v>
      </c>
      <c r="O17" s="156">
        <f>'Direct OH Actual'!O17</f>
        <v>0.90461617693508189</v>
      </c>
      <c r="P17" s="155">
        <f>'Direct OH Actual'!P17</f>
        <v>0</v>
      </c>
      <c r="Q17" s="155">
        <f>'Direct OH Actual'!Q17</f>
        <v>0</v>
      </c>
      <c r="R17" s="156">
        <f>'Direct OH Actual'!R17</f>
        <v>1.01989744621076</v>
      </c>
      <c r="S17" s="154">
        <f>SUM('Base Capex'!$S17:$U17,'Real Price Change'!$S17:$U17)*'OH rate'!C$34</f>
        <v>31.279590681432317</v>
      </c>
      <c r="T17" s="155">
        <f>SUM('Base Capex'!$S17:$U17,'Real Price Change'!$S17:$U17)*'OH rate'!C$35</f>
        <v>0</v>
      </c>
      <c r="U17" s="156">
        <f>SUM('Base Capex'!$S17:$U17,'Real Price Change'!$S17:$U17)*'OH rate'!C$36</f>
        <v>5.040957205843597</v>
      </c>
      <c r="V17" s="154">
        <f>SUM('Base Capex'!$V17:$X17,'Real Price Change'!$V17:$X17)*'OH rate'!D$34</f>
        <v>30.103888824721853</v>
      </c>
      <c r="W17" s="155">
        <f>SUM('Base Capex'!$V17:$X17,'Real Price Change'!$V17:$X17)*'OH rate'!D$35</f>
        <v>0</v>
      </c>
      <c r="X17" s="156">
        <f>SUM('Base Capex'!$V17:$X17,'Real Price Change'!$V17:$X17)*'OH rate'!D$36</f>
        <v>4.8082204829804969</v>
      </c>
      <c r="Y17" s="154">
        <f>SUM('Base Capex'!$Y17:$AA17,'Real Price Change'!$Y17:$AA17)*'OH rate'!E$34</f>
        <v>27.491635057128388</v>
      </c>
      <c r="Z17" s="155">
        <f>SUM('Base Capex'!$Y17:$AA17,'Real Price Change'!$Y17:$AA17)*'OH rate'!E$35</f>
        <v>0</v>
      </c>
      <c r="AA17" s="156">
        <f>SUM('Base Capex'!$Y17:$AA17,'Real Price Change'!$Y17:$AA17)*'OH rate'!E$36</f>
        <v>4.4112684352174192</v>
      </c>
      <c r="AB17" s="154">
        <f>SUM('Base Capex'!$AB17:$AD17,'Real Price Change'!$AB17:$AD17)*'OH rate'!F$34</f>
        <v>30.541081816704082</v>
      </c>
      <c r="AC17" s="155">
        <f>SUM('Base Capex'!$AB17:$AD17,'Real Price Change'!$AB17:$AD17)*'OH rate'!F$35</f>
        <v>0</v>
      </c>
      <c r="AD17" s="156">
        <f>SUM('Base Capex'!$AB17:$AD17,'Real Price Change'!$AB17:$AD17)*'OH rate'!F$36</f>
        <v>4.9030130319963412</v>
      </c>
      <c r="AE17" s="154">
        <f>SUM('Base Capex'!$AE17:$AG17,'Real Price Change'!$AE17:$AG17)*'OH rate'!G$34</f>
        <v>37.276236586718113</v>
      </c>
      <c r="AF17" s="155">
        <f>SUM('Base Capex'!$AE17:$AG17,'Real Price Change'!$AE17:$AG17)*'OH rate'!G$35</f>
        <v>0</v>
      </c>
      <c r="AG17" s="156">
        <f>SUM('Base Capex'!$AE17:$AG17,'Real Price Change'!$AE17:$AG17)*'OH rate'!G$36</f>
        <v>5.9860891919825949</v>
      </c>
      <c r="AH17" s="154">
        <f>SUM('Base Capex'!$AH17:$AJ17,'Real Price Change'!$AH17:$AJ17)*'OH rate'!H$34</f>
        <v>48.465089917297938</v>
      </c>
      <c r="AI17" s="155">
        <f>SUM('Base Capex'!$AH17:$AJ17,'Real Price Change'!$AH17:$AJ17)*'OH rate'!H$35</f>
        <v>0</v>
      </c>
      <c r="AJ17" s="156">
        <f>SUM('Base Capex'!$AH17:$AJ17,'Real Price Change'!$AH17:$AJ17)*'OH rate'!H$36</f>
        <v>7.7874893701239909</v>
      </c>
    </row>
    <row r="18" spans="1:36">
      <c r="A18" s="182">
        <f>'Base Capex Actual'!A18</f>
        <v>115</v>
      </c>
      <c r="B18" s="183" t="str">
        <f>'Base Capex Actual'!B18</f>
        <v>New Connections - Other Labour</v>
      </c>
      <c r="C18" s="183" t="str">
        <f>'Base Capex Actual'!C18</f>
        <v>New Customer Connections</v>
      </c>
      <c r="D18" s="155">
        <f>'Direct OH Actual'!D18</f>
        <v>232.44595965580228</v>
      </c>
      <c r="E18" s="155">
        <f>'Direct OH Actual'!E18</f>
        <v>0</v>
      </c>
      <c r="F18" s="156">
        <f>'Direct OH Actual'!F18</f>
        <v>25.017416309043558</v>
      </c>
      <c r="G18" s="155">
        <f>'Direct OH Actual'!G18</f>
        <v>44.089739501350429</v>
      </c>
      <c r="H18" s="155">
        <f>'Direct OH Actual'!H18</f>
        <v>0</v>
      </c>
      <c r="I18" s="156">
        <f>'Direct OH Actual'!I18</f>
        <v>11.284284021118019</v>
      </c>
      <c r="J18" s="155">
        <f>'Direct OH Actual'!J18</f>
        <v>5.3145268713354836</v>
      </c>
      <c r="K18" s="155">
        <f>'Direct OH Actual'!K18</f>
        <v>0</v>
      </c>
      <c r="L18" s="156">
        <f>'Direct OH Actual'!L18</f>
        <v>7.714395415453672</v>
      </c>
      <c r="M18" s="155">
        <f>'Direct OH Actual'!M18</f>
        <v>0</v>
      </c>
      <c r="N18" s="155">
        <f>'Direct OH Actual'!N18</f>
        <v>0</v>
      </c>
      <c r="O18" s="156">
        <f>'Direct OH Actual'!O18</f>
        <v>6.0916842979677011</v>
      </c>
      <c r="P18" s="155">
        <f>'Direct OH Actual'!P18</f>
        <v>0.26120143765084325</v>
      </c>
      <c r="Q18" s="155">
        <f>'Direct OH Actual'!Q18</f>
        <v>0</v>
      </c>
      <c r="R18" s="156">
        <f>'Direct OH Actual'!R18</f>
        <v>7.2342851902708425</v>
      </c>
      <c r="S18" s="154">
        <f>SUM('Base Capex'!$S18:$U18,'Real Price Change'!$S18:$U18)*'OH rate'!C$34</f>
        <v>133.34983395768512</v>
      </c>
      <c r="T18" s="155">
        <f>SUM('Base Capex'!$S18:$U18,'Real Price Change'!$S18:$U18)*'OH rate'!C$35</f>
        <v>0</v>
      </c>
      <c r="U18" s="156">
        <f>SUM('Base Capex'!$S18:$U18,'Real Price Change'!$S18:$U18)*'OH rate'!C$36</f>
        <v>21.4903965091227</v>
      </c>
      <c r="V18" s="154">
        <f>SUM('Base Capex'!$V18:$X18,'Real Price Change'!$V18:$X18)*'OH rate'!D$34</f>
        <v>130.61351500609166</v>
      </c>
      <c r="W18" s="155">
        <f>SUM('Base Capex'!$V18:$X18,'Real Price Change'!$V18:$X18)*'OH rate'!D$35</f>
        <v>0</v>
      </c>
      <c r="X18" s="156">
        <f>SUM('Base Capex'!$V18:$X18,'Real Price Change'!$V18:$X18)*'OH rate'!D$36</f>
        <v>20.861709324764391</v>
      </c>
      <c r="Y18" s="154">
        <f>SUM('Base Capex'!$Y18:$AA18,'Real Price Change'!$Y18:$AA18)*'OH rate'!E$34</f>
        <v>121.03727556381139</v>
      </c>
      <c r="Z18" s="155">
        <f>SUM('Base Capex'!$Y18:$AA18,'Real Price Change'!$Y18:$AA18)*'OH rate'!E$35</f>
        <v>0</v>
      </c>
      <c r="AA18" s="156">
        <f>SUM('Base Capex'!$Y18:$AA18,'Real Price Change'!$Y18:$AA18)*'OH rate'!E$36</f>
        <v>19.421468096380469</v>
      </c>
      <c r="AB18" s="154">
        <f>SUM('Base Capex'!$AB18:$AD18,'Real Price Change'!$AB18:$AD18)*'OH rate'!F$34</f>
        <v>136.49308516822123</v>
      </c>
      <c r="AC18" s="155">
        <f>SUM('Base Capex'!$AB18:$AD18,'Real Price Change'!$AB18:$AD18)*'OH rate'!F$35</f>
        <v>0</v>
      </c>
      <c r="AD18" s="156">
        <f>SUM('Base Capex'!$AB18:$AD18,'Real Price Change'!$AB18:$AD18)*'OH rate'!F$36</f>
        <v>21.912366411040139</v>
      </c>
      <c r="AE18" s="154">
        <f>SUM('Base Capex'!$AE18:$AG18,'Real Price Change'!$AE18:$AG18)*'OH rate'!G$34</f>
        <v>169.10768663569718</v>
      </c>
      <c r="AF18" s="155">
        <f>SUM('Base Capex'!$AE18:$AG18,'Real Price Change'!$AE18:$AG18)*'OH rate'!G$35</f>
        <v>0</v>
      </c>
      <c r="AG18" s="156">
        <f>SUM('Base Capex'!$AE18:$AG18,'Real Price Change'!$AE18:$AG18)*'OH rate'!G$36</f>
        <v>27.156542289245383</v>
      </c>
      <c r="AH18" s="154">
        <f>SUM('Base Capex'!$AH18:$AJ18,'Real Price Change'!$AH18:$AJ18)*'OH rate'!H$34</f>
        <v>223.17341041484923</v>
      </c>
      <c r="AI18" s="155">
        <f>SUM('Base Capex'!$AH18:$AJ18,'Real Price Change'!$AH18:$AJ18)*'OH rate'!H$35</f>
        <v>0</v>
      </c>
      <c r="AJ18" s="156">
        <f>SUM('Base Capex'!$AH18:$AJ18,'Real Price Change'!$AH18:$AJ18)*'OH rate'!H$36</f>
        <v>35.860050280844568</v>
      </c>
    </row>
    <row r="19" spans="1:36">
      <c r="A19" s="182">
        <f>'Base Capex Actual'!A19</f>
        <v>116</v>
      </c>
      <c r="B19" s="183" t="str">
        <f>'Base Capex Actual'!B19</f>
        <v>Recoverable Works</v>
      </c>
      <c r="C19" s="183" t="str">
        <f>'Base Capex Actual'!C19</f>
        <v>New Customer Connections</v>
      </c>
      <c r="D19" s="155">
        <f>'Direct OH Actual'!D19</f>
        <v>1247.1768227773211</v>
      </c>
      <c r="E19" s="155">
        <f>'Direct OH Actual'!E19</f>
        <v>0</v>
      </c>
      <c r="F19" s="156">
        <f>'Direct OH Actual'!F19</f>
        <v>153.31562023593168</v>
      </c>
      <c r="G19" s="155">
        <f>'Direct OH Actual'!G19</f>
        <v>1177.2057432662946</v>
      </c>
      <c r="H19" s="155">
        <f>'Direct OH Actual'!H19</f>
        <v>0</v>
      </c>
      <c r="I19" s="156">
        <f>'Direct OH Actual'!I19</f>
        <v>144.91294038551163</v>
      </c>
      <c r="J19" s="155">
        <f>'Direct OH Actual'!J19</f>
        <v>1426.9595490980191</v>
      </c>
      <c r="K19" s="155">
        <f>'Direct OH Actual'!K19</f>
        <v>0</v>
      </c>
      <c r="L19" s="156">
        <f>'Direct OH Actual'!L19</f>
        <v>193.88975436655696</v>
      </c>
      <c r="M19" s="155">
        <f>'Direct OH Actual'!M19</f>
        <v>1377.1065765858355</v>
      </c>
      <c r="N19" s="155">
        <f>'Direct OH Actual'!N19</f>
        <v>0</v>
      </c>
      <c r="O19" s="156">
        <f>'Direct OH Actual'!O19</f>
        <v>231.80012510727119</v>
      </c>
      <c r="P19" s="155">
        <f>'Direct OH Actual'!P19</f>
        <v>1010.8705693390694</v>
      </c>
      <c r="Q19" s="155">
        <f>'Direct OH Actual'!Q19</f>
        <v>0</v>
      </c>
      <c r="R19" s="156">
        <f>'Direct OH Actual'!R19</f>
        <v>150.91724632027555</v>
      </c>
      <c r="S19" s="154">
        <f>SUM('Base Capex'!$S19:$U19,'Real Price Change'!$S19:$U19)*'OH rate'!C$34</f>
        <v>1481.9581773669579</v>
      </c>
      <c r="T19" s="155">
        <f>SUM('Base Capex'!$S19:$U19,'Real Price Change'!$S19:$U19)*'OH rate'!C$35</f>
        <v>0</v>
      </c>
      <c r="U19" s="156">
        <f>SUM('Base Capex'!$S19:$U19,'Real Price Change'!$S19:$U19)*'OH rate'!C$36</f>
        <v>238.82946004761243</v>
      </c>
      <c r="V19" s="154">
        <f>SUM('Base Capex'!$V19:$X19,'Real Price Change'!$V19:$X19)*'OH rate'!D$34</f>
        <v>1014.5296694538665</v>
      </c>
      <c r="W19" s="155">
        <f>SUM('Base Capex'!$V19:$X19,'Real Price Change'!$V19:$X19)*'OH rate'!D$35</f>
        <v>0</v>
      </c>
      <c r="X19" s="156">
        <f>SUM('Base Capex'!$V19:$X19,'Real Price Change'!$V19:$X19)*'OH rate'!D$36</f>
        <v>162.04160085967183</v>
      </c>
      <c r="Y19" s="154">
        <f>SUM('Base Capex'!$Y19:$AA19,'Real Price Change'!$Y19:$AA19)*'OH rate'!E$34</f>
        <v>1642.7865103009499</v>
      </c>
      <c r="Z19" s="155">
        <f>SUM('Base Capex'!$Y19:$AA19,'Real Price Change'!$Y19:$AA19)*'OH rate'!E$35</f>
        <v>0</v>
      </c>
      <c r="AA19" s="156">
        <f>SUM('Base Capex'!$Y19:$AA19,'Real Price Change'!$Y19:$AA19)*'OH rate'!E$36</f>
        <v>263.59917348068092</v>
      </c>
      <c r="AB19" s="154">
        <f>SUM('Base Capex'!$AB19:$AD19,'Real Price Change'!$AB19:$AD19)*'OH rate'!F$34</f>
        <v>1463.5374022330923</v>
      </c>
      <c r="AC19" s="155">
        <f>SUM('Base Capex'!$AB19:$AD19,'Real Price Change'!$AB19:$AD19)*'OH rate'!F$35</f>
        <v>0</v>
      </c>
      <c r="AD19" s="156">
        <f>SUM('Base Capex'!$AB19:$AD19,'Real Price Change'!$AB19:$AD19)*'OH rate'!F$36</f>
        <v>234.95379106178993</v>
      </c>
      <c r="AE19" s="154">
        <f>SUM('Base Capex'!$AE19:$AG19,'Real Price Change'!$AE19:$AG19)*'OH rate'!G$34</f>
        <v>1290.782048450905</v>
      </c>
      <c r="AF19" s="155">
        <f>SUM('Base Capex'!$AE19:$AG19,'Real Price Change'!$AE19:$AG19)*'OH rate'!G$35</f>
        <v>0</v>
      </c>
      <c r="AG19" s="156">
        <f>SUM('Base Capex'!$AE19:$AG19,'Real Price Change'!$AE19:$AG19)*'OH rate'!G$36</f>
        <v>207.2831695727092</v>
      </c>
      <c r="AH19" s="154">
        <f>SUM('Base Capex'!$AH19:$AJ19,'Real Price Change'!$AH19:$AJ19)*'OH rate'!H$34</f>
        <v>1662.8387438523773</v>
      </c>
      <c r="AI19" s="155">
        <f>SUM('Base Capex'!$AH19:$AJ19,'Real Price Change'!$AH19:$AJ19)*'OH rate'!H$35</f>
        <v>0</v>
      </c>
      <c r="AJ19" s="156">
        <f>SUM('Base Capex'!$AH19:$AJ19,'Real Price Change'!$AH19:$AJ19)*'OH rate'!H$36</f>
        <v>267.18900272500883</v>
      </c>
    </row>
    <row r="20" spans="1:36">
      <c r="A20" s="182">
        <f>'Base Capex Actual'!A20</f>
        <v>118</v>
      </c>
      <c r="B20" s="183" t="str">
        <f>'Base Capex Actual'!B20</f>
        <v>CO Generation Projects</v>
      </c>
      <c r="C20" s="183" t="str">
        <f>'Base Capex Actual'!C20</f>
        <v>New Customer Connections</v>
      </c>
      <c r="D20" s="155">
        <f>'Direct OH Actual'!D20</f>
        <v>47.465734773121028</v>
      </c>
      <c r="E20" s="155">
        <f>'Direct OH Actual'!E20</f>
        <v>0</v>
      </c>
      <c r="F20" s="156">
        <f>'Direct OH Actual'!F20</f>
        <v>4.3205368282657082</v>
      </c>
      <c r="G20" s="155">
        <f>'Direct OH Actual'!G20</f>
        <v>118.13355904763279</v>
      </c>
      <c r="H20" s="155">
        <f>'Direct OH Actual'!H20</f>
        <v>0</v>
      </c>
      <c r="I20" s="156">
        <f>'Direct OH Actual'!I20</f>
        <v>14.048589556882785</v>
      </c>
      <c r="J20" s="155">
        <f>'Direct OH Actual'!J20</f>
        <v>27.203109833722973</v>
      </c>
      <c r="K20" s="155">
        <f>'Direct OH Actual'!K20</f>
        <v>0</v>
      </c>
      <c r="L20" s="156">
        <f>'Direct OH Actual'!L20</f>
        <v>3.0415944511203805</v>
      </c>
      <c r="M20" s="155">
        <f>'Direct OH Actual'!M20</f>
        <v>38.279091793671967</v>
      </c>
      <c r="N20" s="155">
        <f>'Direct OH Actual'!N20</f>
        <v>0</v>
      </c>
      <c r="O20" s="156">
        <f>'Direct OH Actual'!O20</f>
        <v>5.2115957786299978</v>
      </c>
      <c r="P20" s="155">
        <f>'Direct OH Actual'!P20</f>
        <v>14.946930863736279</v>
      </c>
      <c r="Q20" s="155">
        <f>'Direct OH Actual'!Q20</f>
        <v>0</v>
      </c>
      <c r="R20" s="156">
        <f>'Direct OH Actual'!R20</f>
        <v>2.315365549106644</v>
      </c>
      <c r="S20" s="154">
        <f>SUM('Base Capex'!$S20:$U20,'Real Price Change'!$S20:$U20)*'OH rate'!C$34</f>
        <v>34.389668971728071</v>
      </c>
      <c r="T20" s="155">
        <f>SUM('Base Capex'!$S20:$U20,'Real Price Change'!$S20:$U20)*'OH rate'!C$35</f>
        <v>0</v>
      </c>
      <c r="U20" s="156">
        <f>SUM('Base Capex'!$S20:$U20,'Real Price Change'!$S20:$U20)*'OH rate'!C$36</f>
        <v>5.5421712954995241</v>
      </c>
      <c r="V20" s="154">
        <f>SUM('Base Capex'!$V20:$X20,'Real Price Change'!$V20:$X20)*'OH rate'!D$34</f>
        <v>32.759661598003142</v>
      </c>
      <c r="W20" s="155">
        <f>SUM('Base Capex'!$V20:$X20,'Real Price Change'!$V20:$X20)*'OH rate'!D$35</f>
        <v>0</v>
      </c>
      <c r="X20" s="156">
        <f>SUM('Base Capex'!$V20:$X20,'Real Price Change'!$V20:$X20)*'OH rate'!D$36</f>
        <v>5.2324029240260019</v>
      </c>
      <c r="Y20" s="154">
        <f>SUM('Base Capex'!$Y20:$AA20,'Real Price Change'!$Y20:$AA20)*'OH rate'!E$34</f>
        <v>29.748029792903083</v>
      </c>
      <c r="Z20" s="155">
        <f>SUM('Base Capex'!$Y20:$AA20,'Real Price Change'!$Y20:$AA20)*'OH rate'!E$35</f>
        <v>0</v>
      </c>
      <c r="AA20" s="156">
        <f>SUM('Base Capex'!$Y20:$AA20,'Real Price Change'!$Y20:$AA20)*'OH rate'!E$36</f>
        <v>4.7733263068074461</v>
      </c>
      <c r="AB20" s="154">
        <f>SUM('Base Capex'!$AB20:$AD20,'Real Price Change'!$AB20:$AD20)*'OH rate'!F$34</f>
        <v>33.857217013800515</v>
      </c>
      <c r="AC20" s="155">
        <f>SUM('Base Capex'!$AB20:$AD20,'Real Price Change'!$AB20:$AD20)*'OH rate'!F$35</f>
        <v>0</v>
      </c>
      <c r="AD20" s="156">
        <f>SUM('Base Capex'!$AB20:$AD20,'Real Price Change'!$AB20:$AD20)*'OH rate'!F$36</f>
        <v>5.4353797040352108</v>
      </c>
      <c r="AE20" s="154">
        <f>SUM('Base Capex'!$AE20:$AG20,'Real Price Change'!$AE20:$AG20)*'OH rate'!G$34</f>
        <v>41.391175299199034</v>
      </c>
      <c r="AF20" s="155">
        <f>SUM('Base Capex'!$AE20:$AG20,'Real Price Change'!$AE20:$AG20)*'OH rate'!G$35</f>
        <v>0</v>
      </c>
      <c r="AG20" s="156">
        <f>SUM('Base Capex'!$AE20:$AG20,'Real Price Change'!$AE20:$AG20)*'OH rate'!G$36</f>
        <v>6.6468959795763185</v>
      </c>
      <c r="AH20" s="154">
        <f>SUM('Base Capex'!$AH20:$AJ20,'Real Price Change'!$AH20:$AJ20)*'OH rate'!H$34</f>
        <v>53.228520885832587</v>
      </c>
      <c r="AI20" s="155">
        <f>SUM('Base Capex'!$AH20:$AJ20,'Real Price Change'!$AH20:$AJ20)*'OH rate'!H$35</f>
        <v>0</v>
      </c>
      <c r="AJ20" s="156">
        <f>SUM('Base Capex'!$AH20:$AJ20,'Real Price Change'!$AH20:$AJ20)*'OH rate'!H$36</f>
        <v>8.5528891268578207</v>
      </c>
    </row>
    <row r="21" spans="1:36">
      <c r="A21" s="182">
        <f>'Base Capex Actual'!A21</f>
        <v>121</v>
      </c>
      <c r="B21" s="183" t="str">
        <f>'Base Capex Actual'!B21</f>
        <v>Docklands</v>
      </c>
      <c r="C21" s="183" t="str">
        <f>'Base Capex Actual'!C21</f>
        <v>New Customer Connections</v>
      </c>
      <c r="D21" s="155">
        <f>'Direct OH Actual'!D21</f>
        <v>150.22218875523018</v>
      </c>
      <c r="E21" s="155">
        <f>'Direct OH Actual'!E21</f>
        <v>0</v>
      </c>
      <c r="F21" s="156">
        <f>'Direct OH Actual'!F21</f>
        <v>14.704334858023245</v>
      </c>
      <c r="G21" s="155">
        <f>'Direct OH Actual'!G21</f>
        <v>800.95954514689106</v>
      </c>
      <c r="H21" s="155">
        <f>'Direct OH Actual'!H21</f>
        <v>0</v>
      </c>
      <c r="I21" s="156">
        <f>'Direct OH Actual'!I21</f>
        <v>130.71848532659484</v>
      </c>
      <c r="J21" s="155">
        <f>'Direct OH Actual'!J21</f>
        <v>577.47546393141772</v>
      </c>
      <c r="K21" s="155">
        <f>'Direct OH Actual'!K21</f>
        <v>0</v>
      </c>
      <c r="L21" s="156">
        <f>'Direct OH Actual'!L21</f>
        <v>76.818581525906154</v>
      </c>
      <c r="M21" s="155">
        <f>'Direct OH Actual'!M21</f>
        <v>435.56552506013622</v>
      </c>
      <c r="N21" s="155">
        <f>'Direct OH Actual'!N21</f>
        <v>0</v>
      </c>
      <c r="O21" s="156">
        <f>'Direct OH Actual'!O21</f>
        <v>71.765675361626052</v>
      </c>
      <c r="P21" s="155">
        <f>'Direct OH Actual'!P21</f>
        <v>493.623860200058</v>
      </c>
      <c r="Q21" s="155">
        <f>'Direct OH Actual'!Q21</f>
        <v>0</v>
      </c>
      <c r="R21" s="156">
        <f>'Direct OH Actual'!R21</f>
        <v>68.582435779028103</v>
      </c>
      <c r="S21" s="154">
        <f>SUM('Base Capex'!$S21:$U21,'Real Price Change'!$S21:$U21)*'OH rate'!C$34</f>
        <v>819.12056703127405</v>
      </c>
      <c r="T21" s="155">
        <f>SUM('Base Capex'!$S21:$U21,'Real Price Change'!$S21:$U21)*'OH rate'!C$35</f>
        <v>0</v>
      </c>
      <c r="U21" s="156">
        <f>SUM('Base Capex'!$S21:$U21,'Real Price Change'!$S21:$U21)*'OH rate'!C$36</f>
        <v>132.00785671668248</v>
      </c>
      <c r="V21" s="154">
        <f>SUM('Base Capex'!$V21:$X21,'Real Price Change'!$V21:$X21)*'OH rate'!D$34</f>
        <v>800.80671845112829</v>
      </c>
      <c r="W21" s="155">
        <f>SUM('Base Capex'!$V21:$X21,'Real Price Change'!$V21:$X21)*'OH rate'!D$35</f>
        <v>0</v>
      </c>
      <c r="X21" s="156">
        <f>SUM('Base Capex'!$V21:$X21,'Real Price Change'!$V21:$X21)*'OH rate'!D$36</f>
        <v>127.90557688357686</v>
      </c>
      <c r="Y21" s="154">
        <f>SUM('Base Capex'!$Y21:$AA21,'Real Price Change'!$Y21:$AA21)*'OH rate'!E$34</f>
        <v>664.07181321853045</v>
      </c>
      <c r="Z21" s="155">
        <f>SUM('Base Capex'!$Y21:$AA21,'Real Price Change'!$Y21:$AA21)*'OH rate'!E$35</f>
        <v>0</v>
      </c>
      <c r="AA21" s="156">
        <f>SUM('Base Capex'!$Y21:$AA21,'Real Price Change'!$Y21:$AA21)*'OH rate'!E$36</f>
        <v>106.55601321205988</v>
      </c>
      <c r="AB21" s="154">
        <f>SUM('Base Capex'!$AB21:$AD21,'Real Price Change'!$AB21:$AD21)*'OH rate'!F$34</f>
        <v>844.36645120375874</v>
      </c>
      <c r="AC21" s="155">
        <f>SUM('Base Capex'!$AB21:$AD21,'Real Price Change'!$AB21:$AD21)*'OH rate'!F$35</f>
        <v>0</v>
      </c>
      <c r="AD21" s="156">
        <f>SUM('Base Capex'!$AB21:$AD21,'Real Price Change'!$AB21:$AD21)*'OH rate'!F$36</f>
        <v>135.55314572282902</v>
      </c>
      <c r="AE21" s="154">
        <f>SUM('Base Capex'!$AE21:$AG21,'Real Price Change'!$AE21:$AG21)*'OH rate'!G$34</f>
        <v>1008.4918281243228</v>
      </c>
      <c r="AF21" s="155">
        <f>SUM('Base Capex'!$AE21:$AG21,'Real Price Change'!$AE21:$AG21)*'OH rate'!G$35</f>
        <v>0</v>
      </c>
      <c r="AG21" s="156">
        <f>SUM('Base Capex'!$AE21:$AG21,'Real Price Change'!$AE21:$AG21)*'OH rate'!G$36</f>
        <v>161.9509528139649</v>
      </c>
      <c r="AH21" s="154">
        <f>SUM('Base Capex'!$AH21:$AJ21,'Real Price Change'!$AH21:$AJ21)*'OH rate'!H$34</f>
        <v>1327.6574904414483</v>
      </c>
      <c r="AI21" s="155">
        <f>SUM('Base Capex'!$AH21:$AJ21,'Real Price Change'!$AH21:$AJ21)*'OH rate'!H$35</f>
        <v>0</v>
      </c>
      <c r="AJ21" s="156">
        <f>SUM('Base Capex'!$AH21:$AJ21,'Real Price Change'!$AH21:$AJ21)*'OH rate'!H$36</f>
        <v>213.33125785222325</v>
      </c>
    </row>
    <row r="22" spans="1:36">
      <c r="A22" s="182">
        <f>'Base Capex Actual'!A22</f>
        <v>122</v>
      </c>
      <c r="B22" s="183" t="str">
        <f>'Base Capex Actual'!B22</f>
        <v>Major Generation Projects</v>
      </c>
      <c r="C22" s="183" t="str">
        <f>'Base Capex Actual'!C22</f>
        <v>New Customer Connections</v>
      </c>
      <c r="D22" s="155">
        <f>'Direct OH Actual'!D22</f>
        <v>0</v>
      </c>
      <c r="E22" s="155">
        <f>'Direct OH Actual'!E22</f>
        <v>0</v>
      </c>
      <c r="F22" s="156">
        <f>'Direct OH Actual'!F22</f>
        <v>0</v>
      </c>
      <c r="G22" s="155">
        <f>'Direct OH Actual'!G22</f>
        <v>0</v>
      </c>
      <c r="H22" s="155">
        <f>'Direct OH Actual'!H22</f>
        <v>0</v>
      </c>
      <c r="I22" s="156">
        <f>'Direct OH Actual'!I22</f>
        <v>0</v>
      </c>
      <c r="J22" s="155">
        <f>'Direct OH Actual'!J22</f>
        <v>0</v>
      </c>
      <c r="K22" s="155">
        <f>'Direct OH Actual'!K22</f>
        <v>0</v>
      </c>
      <c r="L22" s="156">
        <f>'Direct OH Actual'!L22</f>
        <v>0</v>
      </c>
      <c r="M22" s="155">
        <f>'Direct OH Actual'!M22</f>
        <v>0</v>
      </c>
      <c r="N22" s="155">
        <f>'Direct OH Actual'!N22</f>
        <v>0</v>
      </c>
      <c r="O22" s="156">
        <f>'Direct OH Actual'!O22</f>
        <v>0</v>
      </c>
      <c r="P22" s="155">
        <f>'Direct OH Actual'!P22</f>
        <v>0</v>
      </c>
      <c r="Q22" s="155">
        <f>'Direct OH Actual'!Q22</f>
        <v>0</v>
      </c>
      <c r="R22" s="156">
        <f>'Direct OH Actual'!R22</f>
        <v>0</v>
      </c>
      <c r="S22" s="154">
        <f>SUM('Base Capex'!$S22:$U22,'Real Price Change'!$S22:$U22)*'OH rate'!C$34</f>
        <v>0</v>
      </c>
      <c r="T22" s="155">
        <f>SUM('Base Capex'!$S22:$U22,'Real Price Change'!$S22:$U22)*'OH rate'!C$35</f>
        <v>0</v>
      </c>
      <c r="U22" s="156">
        <f>SUM('Base Capex'!$S22:$U22,'Real Price Change'!$S22:$U22)*'OH rate'!C$36</f>
        <v>0</v>
      </c>
      <c r="V22" s="154">
        <f>SUM('Base Capex'!$V22:$X22,'Real Price Change'!$V22:$X22)*'OH rate'!D$34</f>
        <v>0</v>
      </c>
      <c r="W22" s="155">
        <f>SUM('Base Capex'!$V22:$X22,'Real Price Change'!$V22:$X22)*'OH rate'!D$35</f>
        <v>0</v>
      </c>
      <c r="X22" s="156">
        <f>SUM('Base Capex'!$V22:$X22,'Real Price Change'!$V22:$X22)*'OH rate'!D$36</f>
        <v>0</v>
      </c>
      <c r="Y22" s="154">
        <f>SUM('Base Capex'!$Y22:$AA22,'Real Price Change'!$Y22:$AA22)*'OH rate'!E$34</f>
        <v>0</v>
      </c>
      <c r="Z22" s="155">
        <f>SUM('Base Capex'!$Y22:$AA22,'Real Price Change'!$Y22:$AA22)*'OH rate'!E$35</f>
        <v>0</v>
      </c>
      <c r="AA22" s="156">
        <f>SUM('Base Capex'!$Y22:$AA22,'Real Price Change'!$Y22:$AA22)*'OH rate'!E$36</f>
        <v>0</v>
      </c>
      <c r="AB22" s="154">
        <f>SUM('Base Capex'!$AB22:$AD22,'Real Price Change'!$AB22:$AD22)*'OH rate'!F$34</f>
        <v>0</v>
      </c>
      <c r="AC22" s="155">
        <f>SUM('Base Capex'!$AB22:$AD22,'Real Price Change'!$AB22:$AD22)*'OH rate'!F$35</f>
        <v>0</v>
      </c>
      <c r="AD22" s="156">
        <f>SUM('Base Capex'!$AB22:$AD22,'Real Price Change'!$AB22:$AD22)*'OH rate'!F$36</f>
        <v>0</v>
      </c>
      <c r="AE22" s="154">
        <f>SUM('Base Capex'!$AE22:$AG22,'Real Price Change'!$AE22:$AG22)*'OH rate'!G$34</f>
        <v>0</v>
      </c>
      <c r="AF22" s="155">
        <f>SUM('Base Capex'!$AE22:$AG22,'Real Price Change'!$AE22:$AG22)*'OH rate'!G$35</f>
        <v>0</v>
      </c>
      <c r="AG22" s="156">
        <f>SUM('Base Capex'!$AE22:$AG22,'Real Price Change'!$AE22:$AG22)*'OH rate'!G$36</f>
        <v>0</v>
      </c>
      <c r="AH22" s="154">
        <f>SUM('Base Capex'!$AH22:$AJ22,'Real Price Change'!$AH22:$AJ22)*'OH rate'!H$34</f>
        <v>0</v>
      </c>
      <c r="AI22" s="155">
        <f>SUM('Base Capex'!$AH22:$AJ22,'Real Price Change'!$AH22:$AJ22)*'OH rate'!H$35</f>
        <v>0</v>
      </c>
      <c r="AJ22" s="156">
        <f>SUM('Base Capex'!$AH22:$AJ22,'Real Price Change'!$AH22:$AJ22)*'OH rate'!H$36</f>
        <v>0</v>
      </c>
    </row>
    <row r="23" spans="1:36">
      <c r="A23" s="182">
        <f>'Base Capex Actual'!A23</f>
        <v>139</v>
      </c>
      <c r="B23" s="183" t="str">
        <f>'Base Capex Actual'!B23</f>
        <v>Maintenance Related Fault Capital</v>
      </c>
      <c r="C23" s="183" t="str">
        <f>'Base Capex Actual'!C23</f>
        <v>Reliability &amp; Quality Maintained</v>
      </c>
      <c r="D23" s="155">
        <f>'Direct OH Actual'!D23</f>
        <v>387.58228072060183</v>
      </c>
      <c r="E23" s="155">
        <f>'Direct OH Actual'!E23</f>
        <v>0</v>
      </c>
      <c r="F23" s="156">
        <f>'Direct OH Actual'!F23</f>
        <v>60.976912653834695</v>
      </c>
      <c r="G23" s="155">
        <f>'Direct OH Actual'!G23</f>
        <v>139.21100559259676</v>
      </c>
      <c r="H23" s="155">
        <f>'Direct OH Actual'!H23</f>
        <v>0</v>
      </c>
      <c r="I23" s="156">
        <f>'Direct OH Actual'!I23</f>
        <v>19.207716425405973</v>
      </c>
      <c r="J23" s="155">
        <f>'Direct OH Actual'!J23</f>
        <v>51.321699070157763</v>
      </c>
      <c r="K23" s="155">
        <f>'Direct OH Actual'!K23</f>
        <v>0</v>
      </c>
      <c r="L23" s="155">
        <f>'Direct OH Actual'!L23</f>
        <v>9.1167056785602565</v>
      </c>
      <c r="M23" s="184">
        <f>'Direct OH Actual'!M23</f>
        <v>83.806504473635528</v>
      </c>
      <c r="N23" s="155">
        <f>'Direct OH Actual'!N23</f>
        <v>0</v>
      </c>
      <c r="O23" s="155">
        <f>'Direct OH Actual'!O23</f>
        <v>15.53062525130389</v>
      </c>
      <c r="P23" s="184">
        <f>'Direct OH Actual'!P23</f>
        <v>94.330016140800126</v>
      </c>
      <c r="Q23" s="155">
        <f>'Direct OH Actual'!Q23</f>
        <v>0</v>
      </c>
      <c r="R23" s="156">
        <f>'Direct OH Actual'!R23</f>
        <v>17.206595740472192</v>
      </c>
      <c r="S23" s="154">
        <f>SUM('Base Capex'!$S23:$U23,'Real Price Change'!$S23:$U23)*'OH rate'!C$34</f>
        <v>76.084344309996297</v>
      </c>
      <c r="T23" s="155">
        <f>SUM('Base Capex'!$S23:$U23,'Real Price Change'!$S23:$U23)*'OH rate'!C$35</f>
        <v>0</v>
      </c>
      <c r="U23" s="156">
        <f>SUM('Base Capex'!$S23:$U23,'Real Price Change'!$S23:$U23)*'OH rate'!C$36</f>
        <v>12.261603024397331</v>
      </c>
      <c r="V23" s="154">
        <f>SUM('Base Capex'!$V23:$X23,'Real Price Change'!$V23:$X23)*'OH rate'!D$34</f>
        <v>72.462724890809625</v>
      </c>
      <c r="W23" s="155">
        <f>SUM('Base Capex'!$V23:$X23,'Real Price Change'!$V23:$X23)*'OH rate'!D$35</f>
        <v>0</v>
      </c>
      <c r="X23" s="156">
        <f>SUM('Base Capex'!$V23:$X23,'Real Price Change'!$V23:$X23)*'OH rate'!D$36</f>
        <v>11.573812277251218</v>
      </c>
      <c r="Y23" s="154">
        <f>SUM('Base Capex'!$Y23:$AA23,'Real Price Change'!$Y23:$AA23)*'OH rate'!E$34</f>
        <v>65.982221350669064</v>
      </c>
      <c r="Z23" s="155">
        <f>SUM('Base Capex'!$Y23:$AA23,'Real Price Change'!$Y23:$AA23)*'OH rate'!E$35</f>
        <v>0</v>
      </c>
      <c r="AA23" s="156">
        <f>SUM('Base Capex'!$Y23:$AA23,'Real Price Change'!$Y23:$AA23)*'OH rate'!E$36</f>
        <v>10.587412852123691</v>
      </c>
      <c r="AB23" s="154">
        <f>SUM('Base Capex'!$AB23:$AD23,'Real Price Change'!$AB23:$AD23)*'OH rate'!F$34</f>
        <v>75.22955293134963</v>
      </c>
      <c r="AC23" s="155">
        <f>SUM('Base Capex'!$AB23:$AD23,'Real Price Change'!$AB23:$AD23)*'OH rate'!F$35</f>
        <v>0</v>
      </c>
      <c r="AD23" s="156">
        <f>SUM('Base Capex'!$AB23:$AD23,'Real Price Change'!$AB23:$AD23)*'OH rate'!F$36</f>
        <v>12.077223741692309</v>
      </c>
      <c r="AE23" s="154">
        <f>SUM('Base Capex'!$AE23:$AG23,'Real Price Change'!$AE23:$AG23)*'OH rate'!G$34</f>
        <v>92.126767769080686</v>
      </c>
      <c r="AF23" s="155">
        <f>SUM('Base Capex'!$AE23:$AG23,'Real Price Change'!$AE23:$AG23)*'OH rate'!G$35</f>
        <v>0</v>
      </c>
      <c r="AG23" s="156">
        <f>SUM('Base Capex'!$AE23:$AG23,'Real Price Change'!$AE23:$AG23)*'OH rate'!G$36</f>
        <v>14.794386433078971</v>
      </c>
      <c r="AH23" s="154">
        <f>SUM('Base Capex'!$AH23:$AJ23,'Real Price Change'!$AH23:$AJ23)*'OH rate'!H$34</f>
        <v>118.68189847413107</v>
      </c>
      <c r="AI23" s="155">
        <f>SUM('Base Capex'!$AH23:$AJ23,'Real Price Change'!$AH23:$AJ23)*'OH rate'!H$35</f>
        <v>0</v>
      </c>
      <c r="AJ23" s="156">
        <f>SUM('Base Capex'!$AH23:$AJ23,'Real Price Change'!$AH23:$AJ23)*'OH rate'!H$36</f>
        <v>19.07009817521368</v>
      </c>
    </row>
    <row r="24" spans="1:36">
      <c r="A24" s="182">
        <f>'Base Capex Actual'!A24</f>
        <v>141</v>
      </c>
      <c r="B24" s="183" t="str">
        <f>'Base Capex Actual'!B24</f>
        <v>Fault Related Capital</v>
      </c>
      <c r="C24" s="183" t="str">
        <f>'Base Capex Actual'!C24</f>
        <v>Reliability &amp; Quality Maintained</v>
      </c>
      <c r="D24" s="155">
        <f>'Direct OH Actual'!D24</f>
        <v>242.1500916408404</v>
      </c>
      <c r="E24" s="155">
        <f>'Direct OH Actual'!E24</f>
        <v>0</v>
      </c>
      <c r="F24" s="156">
        <f>'Direct OH Actual'!F24</f>
        <v>39.317875412924877</v>
      </c>
      <c r="G24" s="155">
        <f>'Direct OH Actual'!G24</f>
        <v>248.66236332585146</v>
      </c>
      <c r="H24" s="155">
        <f>'Direct OH Actual'!H24</f>
        <v>0</v>
      </c>
      <c r="I24" s="156">
        <f>'Direct OH Actual'!I24</f>
        <v>37.177599509018506</v>
      </c>
      <c r="J24" s="155">
        <f>'Direct OH Actual'!J24</f>
        <v>277.63625087671539</v>
      </c>
      <c r="K24" s="155">
        <f>'Direct OH Actual'!K24</f>
        <v>0</v>
      </c>
      <c r="L24" s="155">
        <f>'Direct OH Actual'!L24</f>
        <v>46.772747866815671</v>
      </c>
      <c r="M24" s="184">
        <f>'Direct OH Actual'!M24</f>
        <v>396.98877498112398</v>
      </c>
      <c r="N24" s="155">
        <f>'Direct OH Actual'!N24</f>
        <v>0</v>
      </c>
      <c r="O24" s="156">
        <f>'Direct OH Actual'!O24</f>
        <v>75.125619320544544</v>
      </c>
      <c r="P24" s="155">
        <f>'Direct OH Actual'!P24</f>
        <v>493.87233597711895</v>
      </c>
      <c r="Q24" s="155">
        <f>'Direct OH Actual'!Q24</f>
        <v>0</v>
      </c>
      <c r="R24" s="156">
        <f>'Direct OH Actual'!R24</f>
        <v>90.186292342716541</v>
      </c>
      <c r="S24" s="154">
        <f>SUM('Base Capex'!$S24:$U24,'Real Price Change'!$S24:$U24)*'OH rate'!C$34</f>
        <v>341.80859023319516</v>
      </c>
      <c r="T24" s="155">
        <f>SUM('Base Capex'!$S24:$U24,'Real Price Change'!$S24:$U24)*'OH rate'!C$35</f>
        <v>0</v>
      </c>
      <c r="U24" s="156">
        <f>SUM('Base Capex'!$S24:$U24,'Real Price Change'!$S24:$U24)*'OH rate'!C$36</f>
        <v>55.085198956202156</v>
      </c>
      <c r="V24" s="154">
        <f>SUM('Base Capex'!$V24:$X24,'Real Price Change'!$V24:$X24)*'OH rate'!D$34</f>
        <v>324.75296607396052</v>
      </c>
      <c r="W24" s="155">
        <f>SUM('Base Capex'!$V24:$X24,'Real Price Change'!$V24:$X24)*'OH rate'!D$35</f>
        <v>0</v>
      </c>
      <c r="X24" s="156">
        <f>SUM('Base Capex'!$V24:$X24,'Real Price Change'!$V24:$X24)*'OH rate'!D$36</f>
        <v>51.869838892813362</v>
      </c>
      <c r="Y24" s="154">
        <f>SUM('Base Capex'!$Y24:$AA24,'Real Price Change'!$Y24:$AA24)*'OH rate'!E$34</f>
        <v>295.90255089150628</v>
      </c>
      <c r="Z24" s="155">
        <f>SUM('Base Capex'!$Y24:$AA24,'Real Price Change'!$Y24:$AA24)*'OH rate'!E$35</f>
        <v>0</v>
      </c>
      <c r="AA24" s="156">
        <f>SUM('Base Capex'!$Y24:$AA24,'Real Price Change'!$Y24:$AA24)*'OH rate'!E$36</f>
        <v>47.480100035358248</v>
      </c>
      <c r="AB24" s="154">
        <f>SUM('Base Capex'!$AB24:$AD24,'Real Price Change'!$AB24:$AD24)*'OH rate'!F$34</f>
        <v>337.28569144877963</v>
      </c>
      <c r="AC24" s="155">
        <f>SUM('Base Capex'!$AB24:$AD24,'Real Price Change'!$AB24:$AD24)*'OH rate'!F$35</f>
        <v>0</v>
      </c>
      <c r="AD24" s="156">
        <f>SUM('Base Capex'!$AB24:$AD24,'Real Price Change'!$AB24:$AD24)*'OH rate'!F$36</f>
        <v>54.147267952204068</v>
      </c>
      <c r="AE24" s="154">
        <f>SUM('Base Capex'!$AE24:$AG24,'Real Price Change'!$AE24:$AG24)*'OH rate'!G$34</f>
        <v>412.92058363972467</v>
      </c>
      <c r="AF24" s="155">
        <f>SUM('Base Capex'!$AE24:$AG24,'Real Price Change'!$AE24:$AG24)*'OH rate'!G$35</f>
        <v>0</v>
      </c>
      <c r="AG24" s="156">
        <f>SUM('Base Capex'!$AE24:$AG24,'Real Price Change'!$AE24:$AG24)*'OH rate'!G$36</f>
        <v>66.309790612114</v>
      </c>
      <c r="AH24" s="154">
        <f>SUM('Base Capex'!$AH24:$AJ24,'Real Price Change'!$AH24:$AJ24)*'OH rate'!H$34</f>
        <v>531.82257188009623</v>
      </c>
      <c r="AI24" s="155">
        <f>SUM('Base Capex'!$AH24:$AJ24,'Real Price Change'!$AH24:$AJ24)*'OH rate'!H$35</f>
        <v>0</v>
      </c>
      <c r="AJ24" s="156">
        <f>SUM('Base Capex'!$AH24:$AJ24,'Real Price Change'!$AH24:$AJ24)*'OH rate'!H$36</f>
        <v>85.454553625620406</v>
      </c>
    </row>
    <row r="25" spans="1:36">
      <c r="A25" s="182">
        <f>'Base Capex Actual'!A25</f>
        <v>142</v>
      </c>
      <c r="B25" s="183" t="str">
        <f>'Base Capex Actual'!B25</f>
        <v xml:space="preserve">Conductor Clearance </v>
      </c>
      <c r="C25" s="183" t="str">
        <f>'Base Capex Actual'!C25</f>
        <v>Environmental, Safety &amp; Legal</v>
      </c>
      <c r="D25" s="155">
        <f>'Direct OH Actual'!D25</f>
        <v>85.811278486358191</v>
      </c>
      <c r="E25" s="155">
        <f>'Direct OH Actual'!E25</f>
        <v>0</v>
      </c>
      <c r="F25" s="156">
        <f>'Direct OH Actual'!F25</f>
        <v>13.295004072181657</v>
      </c>
      <c r="G25" s="155">
        <f>'Direct OH Actual'!G25</f>
        <v>97.284312417829796</v>
      </c>
      <c r="H25" s="155">
        <f>'Direct OH Actual'!H25</f>
        <v>0</v>
      </c>
      <c r="I25" s="156">
        <f>'Direct OH Actual'!I25</f>
        <v>17.278428285566203</v>
      </c>
      <c r="J25" s="155">
        <f>'Direct OH Actual'!J25</f>
        <v>79.426746089582309</v>
      </c>
      <c r="K25" s="155">
        <f>'Direct OH Actual'!K25</f>
        <v>0</v>
      </c>
      <c r="L25" s="156">
        <f>'Direct OH Actual'!L25</f>
        <v>14.028020509547561</v>
      </c>
      <c r="M25" s="155">
        <f>'Direct OH Actual'!M25</f>
        <v>156.88798364362256</v>
      </c>
      <c r="N25" s="155">
        <f>'Direct OH Actual'!N25</f>
        <v>0</v>
      </c>
      <c r="O25" s="156">
        <f>'Direct OH Actual'!O25</f>
        <v>29.427874508724894</v>
      </c>
      <c r="P25" s="155">
        <f>'Direct OH Actual'!P25</f>
        <v>139.54187987544753</v>
      </c>
      <c r="Q25" s="155">
        <f>'Direct OH Actual'!Q25</f>
        <v>0</v>
      </c>
      <c r="R25" s="156">
        <f>'Direct OH Actual'!R25</f>
        <v>23.449355075381874</v>
      </c>
      <c r="S25" s="154">
        <f>SUM('Base Capex'!$S25:$U25,'Real Price Change'!$S25:$U25)*'OH rate'!C$34</f>
        <v>149.69407276388296</v>
      </c>
      <c r="T25" s="155">
        <f>SUM('Base Capex'!$S25:$U25,'Real Price Change'!$S25:$U25)*'OH rate'!C$35</f>
        <v>0</v>
      </c>
      <c r="U25" s="156">
        <f>SUM('Base Capex'!$S25:$U25,'Real Price Change'!$S25:$U25)*'OH rate'!C$36</f>
        <v>24.124401833017135</v>
      </c>
      <c r="V25" s="154">
        <f>SUM('Base Capex'!$V25:$X25,'Real Price Change'!$V25:$X25)*'OH rate'!D$34</f>
        <v>144.18005147474125</v>
      </c>
      <c r="W25" s="155">
        <f>SUM('Base Capex'!$V25:$X25,'Real Price Change'!$V25:$X25)*'OH rate'!D$35</f>
        <v>0</v>
      </c>
      <c r="X25" s="156">
        <f>SUM('Base Capex'!$V25:$X25,'Real Price Change'!$V25:$X25)*'OH rate'!D$36</f>
        <v>23.028568859473207</v>
      </c>
      <c r="Y25" s="154">
        <f>SUM('Base Capex'!$Y25:$AA25,'Real Price Change'!$Y25:$AA25)*'OH rate'!E$34</f>
        <v>134.74718817194059</v>
      </c>
      <c r="Z25" s="155">
        <f>SUM('Base Capex'!$Y25:$AA25,'Real Price Change'!$Y25:$AA25)*'OH rate'!E$35</f>
        <v>0</v>
      </c>
      <c r="AA25" s="156">
        <f>SUM('Base Capex'!$Y25:$AA25,'Real Price Change'!$Y25:$AA25)*'OH rate'!E$36</f>
        <v>21.621341061817208</v>
      </c>
      <c r="AB25" s="154">
        <f>SUM('Base Capex'!$AB25:$AD25,'Real Price Change'!$AB25:$AD25)*'OH rate'!F$34</f>
        <v>137.36072329097263</v>
      </c>
      <c r="AC25" s="155">
        <f>SUM('Base Capex'!$AB25:$AD25,'Real Price Change'!$AB25:$AD25)*'OH rate'!F$35</f>
        <v>0</v>
      </c>
      <c r="AD25" s="156">
        <f>SUM('Base Capex'!$AB25:$AD25,'Real Price Change'!$AB25:$AD25)*'OH rate'!F$36</f>
        <v>22.051655551105252</v>
      </c>
      <c r="AE25" s="154">
        <f>SUM('Base Capex'!$AE25:$AG25,'Real Price Change'!$AE25:$AG25)*'OH rate'!G$34</f>
        <v>184.39101285485253</v>
      </c>
      <c r="AF25" s="155">
        <f>SUM('Base Capex'!$AE25:$AG25,'Real Price Change'!$AE25:$AG25)*'OH rate'!G$35</f>
        <v>0</v>
      </c>
      <c r="AG25" s="156">
        <f>SUM('Base Capex'!$AE25:$AG25,'Real Price Change'!$AE25:$AG25)*'OH rate'!G$36</f>
        <v>29.610849973584635</v>
      </c>
      <c r="AH25" s="154">
        <f>SUM('Base Capex'!$AH25:$AJ25,'Real Price Change'!$AH25:$AJ25)*'OH rate'!H$34</f>
        <v>233.94984707245209</v>
      </c>
      <c r="AI25" s="155">
        <f>SUM('Base Capex'!$AH25:$AJ25,'Real Price Change'!$AH25:$AJ25)*'OH rate'!H$35</f>
        <v>0</v>
      </c>
      <c r="AJ25" s="156">
        <f>SUM('Base Capex'!$AH25:$AJ25,'Real Price Change'!$AH25:$AJ25)*'OH rate'!H$36</f>
        <v>37.591634521420666</v>
      </c>
    </row>
    <row r="26" spans="1:36">
      <c r="A26" s="182">
        <f>'Base Capex Actual'!A26</f>
        <v>143</v>
      </c>
      <c r="B26" s="183" t="str">
        <f>'Base Capex Actual'!B26</f>
        <v xml:space="preserve">HV Switch Replacement </v>
      </c>
      <c r="C26" s="183" t="str">
        <f>'Base Capex Actual'!C26</f>
        <v>Reliability &amp; Quality Maintained</v>
      </c>
      <c r="D26" s="155">
        <f>'Direct OH Actual'!D26</f>
        <v>390.34835587147768</v>
      </c>
      <c r="E26" s="155">
        <f>'Direct OH Actual'!E26</f>
        <v>0</v>
      </c>
      <c r="F26" s="156">
        <f>'Direct OH Actual'!F26</f>
        <v>49.597219924103705</v>
      </c>
      <c r="G26" s="155">
        <f>'Direct OH Actual'!G26</f>
        <v>237.64501496211912</v>
      </c>
      <c r="H26" s="155">
        <f>'Direct OH Actual'!H26</f>
        <v>0</v>
      </c>
      <c r="I26" s="156">
        <f>'Direct OH Actual'!I26</f>
        <v>29.241487716900473</v>
      </c>
      <c r="J26" s="155">
        <f>'Direct OH Actual'!J26</f>
        <v>202.85036653891143</v>
      </c>
      <c r="K26" s="155">
        <f>'Direct OH Actual'!K26</f>
        <v>0</v>
      </c>
      <c r="L26" s="156">
        <f>'Direct OH Actual'!L26</f>
        <v>29.90089987098531</v>
      </c>
      <c r="M26" s="155">
        <f>'Direct OH Actual'!M26</f>
        <v>359.59152065751277</v>
      </c>
      <c r="N26" s="155">
        <f>'Direct OH Actual'!N26</f>
        <v>0</v>
      </c>
      <c r="O26" s="156">
        <f>'Direct OH Actual'!O26</f>
        <v>56.201589252845352</v>
      </c>
      <c r="P26" s="155">
        <f>'Direct OH Actual'!P26</f>
        <v>278.306551429568</v>
      </c>
      <c r="Q26" s="155">
        <f>'Direct OH Actual'!Q26</f>
        <v>0</v>
      </c>
      <c r="R26" s="156">
        <f>'Direct OH Actual'!R26</f>
        <v>47.975634722566348</v>
      </c>
      <c r="S26" s="154">
        <f>SUM('Base Capex'!$S26:$U26,'Real Price Change'!$S26:$U26)*'OH rate'!C$34</f>
        <v>552.69249318215486</v>
      </c>
      <c r="T26" s="155">
        <f>SUM('Base Capex'!$S26:$U26,'Real Price Change'!$S26:$U26)*'OH rate'!C$35</f>
        <v>0</v>
      </c>
      <c r="U26" s="156">
        <f>SUM('Base Capex'!$S26:$U26,'Real Price Change'!$S26:$U26)*'OH rate'!C$36</f>
        <v>89.070833263047959</v>
      </c>
      <c r="V26" s="154">
        <f>SUM('Base Capex'!$V26:$X26,'Real Price Change'!$V26:$X26)*'OH rate'!D$34</f>
        <v>378.29881975391112</v>
      </c>
      <c r="W26" s="155">
        <f>SUM('Base Capex'!$V26:$X26,'Real Price Change'!$V26:$X26)*'OH rate'!D$35</f>
        <v>0</v>
      </c>
      <c r="X26" s="156">
        <f>SUM('Base Capex'!$V26:$X26,'Real Price Change'!$V26:$X26)*'OH rate'!D$36</f>
        <v>60.422231307682516</v>
      </c>
      <c r="Y26" s="154">
        <f>SUM('Base Capex'!$Y26:$AA26,'Real Price Change'!$Y26:$AA26)*'OH rate'!E$34</f>
        <v>338.00060944427645</v>
      </c>
      <c r="Z26" s="155">
        <f>SUM('Base Capex'!$Y26:$AA26,'Real Price Change'!$Y26:$AA26)*'OH rate'!E$35</f>
        <v>0</v>
      </c>
      <c r="AA26" s="156">
        <f>SUM('Base Capex'!$Y26:$AA26,'Real Price Change'!$Y26:$AA26)*'OH rate'!E$36</f>
        <v>54.235094290587803</v>
      </c>
      <c r="AB26" s="154">
        <f>SUM('Base Capex'!$AB26:$AD26,'Real Price Change'!$AB26:$AD26)*'OH rate'!F$34</f>
        <v>382.91429437394856</v>
      </c>
      <c r="AC26" s="155">
        <f>SUM('Base Capex'!$AB26:$AD26,'Real Price Change'!$AB26:$AD26)*'OH rate'!F$35</f>
        <v>0</v>
      </c>
      <c r="AD26" s="156">
        <f>SUM('Base Capex'!$AB26:$AD26,'Real Price Change'!$AB26:$AD26)*'OH rate'!F$36</f>
        <v>61.472405814594069</v>
      </c>
      <c r="AE26" s="154">
        <f>SUM('Base Capex'!$AE26:$AG26,'Real Price Change'!$AE26:$AG26)*'OH rate'!G$34</f>
        <v>526.19362097619512</v>
      </c>
      <c r="AF26" s="155">
        <f>SUM('Base Capex'!$AE26:$AG26,'Real Price Change'!$AE26:$AG26)*'OH rate'!G$35</f>
        <v>0</v>
      </c>
      <c r="AG26" s="156">
        <f>SUM('Base Capex'!$AE26:$AG26,'Real Price Change'!$AE26:$AG26)*'OH rate'!G$36</f>
        <v>84.499998815280279</v>
      </c>
      <c r="AH26" s="154">
        <f>SUM('Base Capex'!$AH26:$AJ26,'Real Price Change'!$AH26:$AJ26)*'OH rate'!H$34</f>
        <v>675.07590105400061</v>
      </c>
      <c r="AI26" s="155">
        <f>SUM('Base Capex'!$AH26:$AJ26,'Real Price Change'!$AH26:$AJ26)*'OH rate'!H$35</f>
        <v>0</v>
      </c>
      <c r="AJ26" s="156">
        <f>SUM('Base Capex'!$AH26:$AJ26,'Real Price Change'!$AH26:$AJ26)*'OH rate'!H$36</f>
        <v>108.47284947692933</v>
      </c>
    </row>
    <row r="27" spans="1:36">
      <c r="A27" s="182">
        <f>'Base Capex Actual'!A27</f>
        <v>144</v>
      </c>
      <c r="B27" s="183" t="str">
        <f>'Base Capex Actual'!B27</f>
        <v>Transformer Replacement</v>
      </c>
      <c r="C27" s="183" t="str">
        <f>'Base Capex Actual'!C27</f>
        <v>Reliability &amp; Quality Maintained</v>
      </c>
      <c r="D27" s="155">
        <f>'Direct OH Actual'!D27</f>
        <v>42.465616931932473</v>
      </c>
      <c r="E27" s="155">
        <f>'Direct OH Actual'!E27</f>
        <v>0</v>
      </c>
      <c r="F27" s="156">
        <f>'Direct OH Actual'!F27</f>
        <v>5.9097765104663713</v>
      </c>
      <c r="G27" s="155">
        <f>'Direct OH Actual'!G27</f>
        <v>49.57014162200845</v>
      </c>
      <c r="H27" s="155">
        <f>'Direct OH Actual'!H27</f>
        <v>0</v>
      </c>
      <c r="I27" s="156">
        <f>'Direct OH Actual'!I27</f>
        <v>6.6909583452715768</v>
      </c>
      <c r="J27" s="155">
        <f>'Direct OH Actual'!J27</f>
        <v>9.0835288971120267</v>
      </c>
      <c r="K27" s="155">
        <f>'Direct OH Actual'!K27</f>
        <v>0</v>
      </c>
      <c r="L27" s="156">
        <f>'Direct OH Actual'!L27</f>
        <v>1.1004644022851096</v>
      </c>
      <c r="M27" s="155">
        <f>'Direct OH Actual'!M27</f>
        <v>31.757747895625052</v>
      </c>
      <c r="N27" s="155">
        <f>'Direct OH Actual'!N27</f>
        <v>0</v>
      </c>
      <c r="O27" s="156">
        <f>'Direct OH Actual'!O27</f>
        <v>5.411393283684057</v>
      </c>
      <c r="P27" s="155">
        <f>'Direct OH Actual'!P27</f>
        <v>38.034754895955778</v>
      </c>
      <c r="Q27" s="155">
        <f>'Direct OH Actual'!Q27</f>
        <v>0</v>
      </c>
      <c r="R27" s="156">
        <f>'Direct OH Actual'!R27</f>
        <v>5.442443783954352</v>
      </c>
      <c r="S27" s="154">
        <f>SUM('Base Capex'!$S27:$U27,'Real Price Change'!$S27:$U27)*'OH rate'!C$34</f>
        <v>82.33689487755322</v>
      </c>
      <c r="T27" s="155">
        <f>SUM('Base Capex'!$S27:$U27,'Real Price Change'!$S27:$U27)*'OH rate'!C$35</f>
        <v>0</v>
      </c>
      <c r="U27" s="156">
        <f>SUM('Base Capex'!$S27:$U27,'Real Price Change'!$S27:$U27)*'OH rate'!C$36</f>
        <v>13.269251754824525</v>
      </c>
      <c r="V27" s="154">
        <f>SUM('Base Capex'!$V27:$X27,'Real Price Change'!$V27:$X27)*'OH rate'!D$34</f>
        <v>150.61001741929749</v>
      </c>
      <c r="W27" s="155">
        <f>SUM('Base Capex'!$V27:$X27,'Real Price Change'!$V27:$X27)*'OH rate'!D$35</f>
        <v>0</v>
      </c>
      <c r="X27" s="156">
        <f>SUM('Base Capex'!$V27:$X27,'Real Price Change'!$V27:$X27)*'OH rate'!D$36</f>
        <v>24.055568864007277</v>
      </c>
      <c r="Y27" s="154">
        <f>SUM('Base Capex'!$Y27:$AA27,'Real Price Change'!$Y27:$AA27)*'OH rate'!E$34</f>
        <v>136.25283127871532</v>
      </c>
      <c r="Z27" s="155">
        <f>SUM('Base Capex'!$Y27:$AA27,'Real Price Change'!$Y27:$AA27)*'OH rate'!E$35</f>
        <v>0</v>
      </c>
      <c r="AA27" s="156">
        <f>SUM('Base Capex'!$Y27:$AA27,'Real Price Change'!$Y27:$AA27)*'OH rate'!E$36</f>
        <v>21.862934400948049</v>
      </c>
      <c r="AB27" s="154">
        <f>SUM('Base Capex'!$AB27:$AD27,'Real Price Change'!$AB27:$AD27)*'OH rate'!F$34</f>
        <v>154.40997770994204</v>
      </c>
      <c r="AC27" s="155">
        <f>SUM('Base Capex'!$AB27:$AD27,'Real Price Change'!$AB27:$AD27)*'OH rate'!F$35</f>
        <v>0</v>
      </c>
      <c r="AD27" s="156">
        <f>SUM('Base Capex'!$AB27:$AD27,'Real Price Change'!$AB27:$AD27)*'OH rate'!F$36</f>
        <v>24.788713691472374</v>
      </c>
      <c r="AE27" s="154">
        <f>SUM('Base Capex'!$AE27:$AG27,'Real Price Change'!$AE27:$AG27)*'OH rate'!G$34</f>
        <v>187.96105331724061</v>
      </c>
      <c r="AF27" s="155">
        <f>SUM('Base Capex'!$AE27:$AG27,'Real Price Change'!$AE27:$AG27)*'OH rate'!G$35</f>
        <v>0</v>
      </c>
      <c r="AG27" s="156">
        <f>SUM('Base Capex'!$AE27:$AG27,'Real Price Change'!$AE27:$AG27)*'OH rate'!G$36</f>
        <v>30.184153036975328</v>
      </c>
      <c r="AH27" s="154">
        <f>SUM('Base Capex'!$AH27:$AJ27,'Real Price Change'!$AH27:$AJ27)*'OH rate'!H$34</f>
        <v>240.69648261908705</v>
      </c>
      <c r="AI27" s="155">
        <f>SUM('Base Capex'!$AH27:$AJ27,'Real Price Change'!$AH27:$AJ27)*'OH rate'!H$35</f>
        <v>0</v>
      </c>
      <c r="AJ27" s="156">
        <f>SUM('Base Capex'!$AH27:$AJ27,'Real Price Change'!$AH27:$AJ27)*'OH rate'!H$36</f>
        <v>38.675700447908682</v>
      </c>
    </row>
    <row r="28" spans="1:36">
      <c r="A28" s="182">
        <f>'Base Capex Actual'!A28</f>
        <v>145</v>
      </c>
      <c r="B28" s="183" t="str">
        <f>'Base Capex Actual'!B28</f>
        <v>HV Fuse Unit &amp; Surge Divert. Repl.</v>
      </c>
      <c r="C28" s="183" t="str">
        <f>'Base Capex Actual'!C28</f>
        <v>Reliability &amp; Quality Maintained</v>
      </c>
      <c r="D28" s="155">
        <f>'Direct OH Actual'!D28</f>
        <v>1.6359933813924386</v>
      </c>
      <c r="E28" s="155">
        <f>'Direct OH Actual'!E28</f>
        <v>0</v>
      </c>
      <c r="F28" s="156">
        <f>'Direct OH Actual'!F28</f>
        <v>0.30555831385863735</v>
      </c>
      <c r="G28" s="155">
        <f>'Direct OH Actual'!G28</f>
        <v>27.313194521088981</v>
      </c>
      <c r="H28" s="155">
        <f>'Direct OH Actual'!H28</f>
        <v>0</v>
      </c>
      <c r="I28" s="156">
        <f>'Direct OH Actual'!I28</f>
        <v>4.8854077051109757</v>
      </c>
      <c r="J28" s="155">
        <f>'Direct OH Actual'!J28</f>
        <v>58.25720361303317</v>
      </c>
      <c r="K28" s="155">
        <f>'Direct OH Actual'!K28</f>
        <v>0</v>
      </c>
      <c r="L28" s="156">
        <f>'Direct OH Actual'!L28</f>
        <v>10.579725931233163</v>
      </c>
      <c r="M28" s="155">
        <f>'Direct OH Actual'!M28</f>
        <v>177.528447925558</v>
      </c>
      <c r="N28" s="155">
        <f>'Direct OH Actual'!N28</f>
        <v>0</v>
      </c>
      <c r="O28" s="156">
        <f>'Direct OH Actual'!O28</f>
        <v>32.797825176017476</v>
      </c>
      <c r="P28" s="155">
        <f>'Direct OH Actual'!P28</f>
        <v>59.249137850345925</v>
      </c>
      <c r="Q28" s="155">
        <f>'Direct OH Actual'!Q28</f>
        <v>0</v>
      </c>
      <c r="R28" s="156">
        <f>'Direct OH Actual'!R28</f>
        <v>9.6047068383860879</v>
      </c>
      <c r="S28" s="154">
        <f>SUM('Base Capex'!$S28:$U28,'Real Price Change'!$S28:$U28)*'OH rate'!C$34</f>
        <v>52.205718531708854</v>
      </c>
      <c r="T28" s="155">
        <f>SUM('Base Capex'!$S28:$U28,'Real Price Change'!$S28:$U28)*'OH rate'!C$35</f>
        <v>0</v>
      </c>
      <c r="U28" s="156">
        <f>SUM('Base Capex'!$S28:$U28,'Real Price Change'!$S28:$U28)*'OH rate'!C$36</f>
        <v>8.4133707406496576</v>
      </c>
      <c r="V28" s="154">
        <f>SUM('Base Capex'!$V28:$X28,'Real Price Change'!$V28:$X28)*'OH rate'!D$34</f>
        <v>52.513307739739098</v>
      </c>
      <c r="W28" s="155">
        <f>SUM('Base Capex'!$V28:$X28,'Real Price Change'!$V28:$X28)*'OH rate'!D$35</f>
        <v>0</v>
      </c>
      <c r="X28" s="156">
        <f>SUM('Base Capex'!$V28:$X28,'Real Price Change'!$V28:$X28)*'OH rate'!D$36</f>
        <v>8.3874732388699851</v>
      </c>
      <c r="Y28" s="154">
        <f>SUM('Base Capex'!$Y28:$AA28,'Real Price Change'!$Y28:$AA28)*'OH rate'!E$34</f>
        <v>51.184898370531251</v>
      </c>
      <c r="Z28" s="155">
        <f>SUM('Base Capex'!$Y28:$AA28,'Real Price Change'!$Y28:$AA28)*'OH rate'!E$35</f>
        <v>0</v>
      </c>
      <c r="AA28" s="156">
        <f>SUM('Base Capex'!$Y28:$AA28,'Real Price Change'!$Y28:$AA28)*'OH rate'!E$36</f>
        <v>8.2130555739059314</v>
      </c>
      <c r="AB28" s="154">
        <f>SUM('Base Capex'!$AB28:$AD28,'Real Price Change'!$AB28:$AD28)*'OH rate'!F$34</f>
        <v>53.777447441860836</v>
      </c>
      <c r="AC28" s="155">
        <f>SUM('Base Capex'!$AB28:$AD28,'Real Price Change'!$AB28:$AD28)*'OH rate'!F$35</f>
        <v>0</v>
      </c>
      <c r="AD28" s="156">
        <f>SUM('Base Capex'!$AB28:$AD28,'Real Price Change'!$AB28:$AD28)*'OH rate'!F$36</f>
        <v>8.6333394218776487</v>
      </c>
      <c r="AE28" s="154">
        <f>SUM('Base Capex'!$AE28:$AG28,'Real Price Change'!$AE28:$AG28)*'OH rate'!G$34</f>
        <v>75.473674591066526</v>
      </c>
      <c r="AF28" s="155">
        <f>SUM('Base Capex'!$AE28:$AG28,'Real Price Change'!$AE28:$AG28)*'OH rate'!G$35</f>
        <v>0</v>
      </c>
      <c r="AG28" s="156">
        <f>SUM('Base Capex'!$AE28:$AG28,'Real Price Change'!$AE28:$AG28)*'OH rate'!G$36</f>
        <v>12.120111607773534</v>
      </c>
      <c r="AH28" s="154">
        <f>SUM('Base Capex'!$AH28:$AJ28,'Real Price Change'!$AH28:$AJ28)*'OH rate'!H$34</f>
        <v>99.1561443859799</v>
      </c>
      <c r="AI28" s="155">
        <f>SUM('Base Capex'!$AH28:$AJ28,'Real Price Change'!$AH28:$AJ28)*'OH rate'!H$35</f>
        <v>0</v>
      </c>
      <c r="AJ28" s="156">
        <f>SUM('Base Capex'!$AH28:$AJ28,'Real Price Change'!$AH28:$AJ28)*'OH rate'!H$36</f>
        <v>15.932652177184881</v>
      </c>
    </row>
    <row r="29" spans="1:36">
      <c r="A29" s="182">
        <f>'Base Capex Actual'!A29</f>
        <v>146</v>
      </c>
      <c r="B29" s="183" t="str">
        <f>'Base Capex Actual'!B29</f>
        <v>Recoverable Works - Asset Damage</v>
      </c>
      <c r="C29" s="183" t="str">
        <f>'Base Capex Actual'!C29</f>
        <v>Reliability &amp; Quality Maintained</v>
      </c>
      <c r="D29" s="155">
        <f>'Direct OH Actual'!D29</f>
        <v>126.91242694870559</v>
      </c>
      <c r="E29" s="155">
        <f>'Direct OH Actual'!E29</f>
        <v>0</v>
      </c>
      <c r="F29" s="156">
        <f>'Direct OH Actual'!F29</f>
        <v>19.504421143094415</v>
      </c>
      <c r="G29" s="155">
        <f>'Direct OH Actual'!G29</f>
        <v>0</v>
      </c>
      <c r="H29" s="155">
        <f>'Direct OH Actual'!H29</f>
        <v>0</v>
      </c>
      <c r="I29" s="156">
        <f>'Direct OH Actual'!I29</f>
        <v>0</v>
      </c>
      <c r="J29" s="155">
        <f>'Direct OH Actual'!J29</f>
        <v>0</v>
      </c>
      <c r="K29" s="155">
        <f>'Direct OH Actual'!K29</f>
        <v>0</v>
      </c>
      <c r="L29" s="156">
        <f>'Direct OH Actual'!L29</f>
        <v>0</v>
      </c>
      <c r="M29" s="155">
        <f>'Direct OH Actual'!M29</f>
        <v>0</v>
      </c>
      <c r="N29" s="155">
        <f>'Direct OH Actual'!N29</f>
        <v>0</v>
      </c>
      <c r="O29" s="156">
        <f>'Direct OH Actual'!O29</f>
        <v>0</v>
      </c>
      <c r="P29" s="155">
        <f>'Direct OH Actual'!P29</f>
        <v>0</v>
      </c>
      <c r="Q29" s="155">
        <f>'Direct OH Actual'!Q29</f>
        <v>0</v>
      </c>
      <c r="R29" s="156">
        <f>'Direct OH Actual'!R29</f>
        <v>0</v>
      </c>
      <c r="S29" s="154">
        <f>SUM('Base Capex'!$S29:$U29,'Real Price Change'!$S29:$U29)*'OH rate'!C$34</f>
        <v>0</v>
      </c>
      <c r="T29" s="155">
        <f>SUM('Base Capex'!$S29:$U29,'Real Price Change'!$S29:$U29)*'OH rate'!C$35</f>
        <v>0</v>
      </c>
      <c r="U29" s="156">
        <f>SUM('Base Capex'!$S29:$U29,'Real Price Change'!$S29:$U29)*'OH rate'!C$36</f>
        <v>0</v>
      </c>
      <c r="V29" s="154">
        <f>SUM('Base Capex'!$V29:$X29,'Real Price Change'!$V29:$X29)*'OH rate'!D$34</f>
        <v>0</v>
      </c>
      <c r="W29" s="155">
        <f>SUM('Base Capex'!$V29:$X29,'Real Price Change'!$V29:$X29)*'OH rate'!D$35</f>
        <v>0</v>
      </c>
      <c r="X29" s="156">
        <f>SUM('Base Capex'!$V29:$X29,'Real Price Change'!$V29:$X29)*'OH rate'!D$36</f>
        <v>0</v>
      </c>
      <c r="Y29" s="154">
        <f>SUM('Base Capex'!$Y29:$AA29,'Real Price Change'!$Y29:$AA29)*'OH rate'!E$34</f>
        <v>0</v>
      </c>
      <c r="Z29" s="155">
        <f>SUM('Base Capex'!$Y29:$AA29,'Real Price Change'!$Y29:$AA29)*'OH rate'!E$35</f>
        <v>0</v>
      </c>
      <c r="AA29" s="156">
        <f>SUM('Base Capex'!$Y29:$AA29,'Real Price Change'!$Y29:$AA29)*'OH rate'!E$36</f>
        <v>0</v>
      </c>
      <c r="AB29" s="154">
        <f>SUM('Base Capex'!$AB29:$AD29,'Real Price Change'!$AB29:$AD29)*'OH rate'!F$34</f>
        <v>0</v>
      </c>
      <c r="AC29" s="155">
        <f>SUM('Base Capex'!$AB29:$AD29,'Real Price Change'!$AB29:$AD29)*'OH rate'!F$35</f>
        <v>0</v>
      </c>
      <c r="AD29" s="156">
        <f>SUM('Base Capex'!$AB29:$AD29,'Real Price Change'!$AB29:$AD29)*'OH rate'!F$36</f>
        <v>0</v>
      </c>
      <c r="AE29" s="154">
        <f>SUM('Base Capex'!$AE29:$AG29,'Real Price Change'!$AE29:$AG29)*'OH rate'!G$34</f>
        <v>0</v>
      </c>
      <c r="AF29" s="155">
        <f>SUM('Base Capex'!$AE29:$AG29,'Real Price Change'!$AE29:$AG29)*'OH rate'!G$35</f>
        <v>0</v>
      </c>
      <c r="AG29" s="156">
        <f>SUM('Base Capex'!$AE29:$AG29,'Real Price Change'!$AE29:$AG29)*'OH rate'!G$36</f>
        <v>0</v>
      </c>
      <c r="AH29" s="154">
        <f>SUM('Base Capex'!$AH29:$AJ29,'Real Price Change'!$AH29:$AJ29)*'OH rate'!H$34</f>
        <v>0</v>
      </c>
      <c r="AI29" s="155">
        <f>SUM('Base Capex'!$AH29:$AJ29,'Real Price Change'!$AH29:$AJ29)*'OH rate'!H$35</f>
        <v>0</v>
      </c>
      <c r="AJ29" s="156">
        <f>SUM('Base Capex'!$AH29:$AJ29,'Real Price Change'!$AH29:$AJ29)*'OH rate'!H$36</f>
        <v>0</v>
      </c>
    </row>
    <row r="30" spans="1:36">
      <c r="A30" s="182">
        <f>'Base Capex Actual'!A30</f>
        <v>147</v>
      </c>
      <c r="B30" s="183" t="str">
        <f>'Base Capex Actual'!B30</f>
        <v>Pole Life Extension - Treatment</v>
      </c>
      <c r="C30" s="183" t="str">
        <f>'Base Capex Actual'!C30</f>
        <v>Environmental, Safety &amp; Legal</v>
      </c>
      <c r="D30" s="155">
        <f>'Direct OH Actual'!D30</f>
        <v>29.268806199574204</v>
      </c>
      <c r="E30" s="155">
        <f>'Direct OH Actual'!E30</f>
        <v>0</v>
      </c>
      <c r="F30" s="156">
        <f>'Direct OH Actual'!F30</f>
        <v>0</v>
      </c>
      <c r="G30" s="155">
        <f>'Direct OH Actual'!G30</f>
        <v>21.588206092498577</v>
      </c>
      <c r="H30" s="155">
        <f>'Direct OH Actual'!H30</f>
        <v>0</v>
      </c>
      <c r="I30" s="156">
        <f>'Direct OH Actual'!I30</f>
        <v>0</v>
      </c>
      <c r="J30" s="155">
        <f>'Direct OH Actual'!J30</f>
        <v>30.21951014672776</v>
      </c>
      <c r="K30" s="155">
        <f>'Direct OH Actual'!K30</f>
        <v>0</v>
      </c>
      <c r="L30" s="156">
        <f>'Direct OH Actual'!L30</f>
        <v>0</v>
      </c>
      <c r="M30" s="155">
        <f>'Direct OH Actual'!M30</f>
        <v>20.123043774389291</v>
      </c>
      <c r="N30" s="155">
        <f>'Direct OH Actual'!N30</f>
        <v>0</v>
      </c>
      <c r="O30" s="156">
        <f>'Direct OH Actual'!O30</f>
        <v>0</v>
      </c>
      <c r="P30" s="155">
        <f>'Direct OH Actual'!P30</f>
        <v>18.12668794471039</v>
      </c>
      <c r="Q30" s="155">
        <f>'Direct OH Actual'!Q30</f>
        <v>0</v>
      </c>
      <c r="R30" s="156">
        <f>'Direct OH Actual'!R30</f>
        <v>0</v>
      </c>
      <c r="S30" s="154">
        <f>SUM('Base Capex'!$S30:$U30,'Real Price Change'!$S30:$U30)*'OH rate'!C$34</f>
        <v>0</v>
      </c>
      <c r="T30" s="155">
        <f>SUM('Base Capex'!$S30:$U30,'Real Price Change'!$S30:$U30)*'OH rate'!C$35</f>
        <v>0</v>
      </c>
      <c r="U30" s="156">
        <f>SUM('Base Capex'!$S30:$U30,'Real Price Change'!$S30:$U30)*'OH rate'!C$36</f>
        <v>0</v>
      </c>
      <c r="V30" s="154">
        <f>SUM('Base Capex'!$V30:$X30,'Real Price Change'!$V30:$X30)*'OH rate'!D$34</f>
        <v>0</v>
      </c>
      <c r="W30" s="155">
        <f>SUM('Base Capex'!$V30:$X30,'Real Price Change'!$V30:$X30)*'OH rate'!D$35</f>
        <v>0</v>
      </c>
      <c r="X30" s="156">
        <f>SUM('Base Capex'!$V30:$X30,'Real Price Change'!$V30:$X30)*'OH rate'!D$36</f>
        <v>0</v>
      </c>
      <c r="Y30" s="154">
        <f>SUM('Base Capex'!$Y30:$AA30,'Real Price Change'!$Y30:$AA30)*'OH rate'!E$34</f>
        <v>0</v>
      </c>
      <c r="Z30" s="155">
        <f>SUM('Base Capex'!$Y30:$AA30,'Real Price Change'!$Y30:$AA30)*'OH rate'!E$35</f>
        <v>0</v>
      </c>
      <c r="AA30" s="156">
        <f>SUM('Base Capex'!$Y30:$AA30,'Real Price Change'!$Y30:$AA30)*'OH rate'!E$36</f>
        <v>0</v>
      </c>
      <c r="AB30" s="154">
        <f>SUM('Base Capex'!$AB30:$AD30,'Real Price Change'!$AB30:$AD30)*'OH rate'!F$34</f>
        <v>0</v>
      </c>
      <c r="AC30" s="155">
        <f>SUM('Base Capex'!$AB30:$AD30,'Real Price Change'!$AB30:$AD30)*'OH rate'!F$35</f>
        <v>0</v>
      </c>
      <c r="AD30" s="156">
        <f>SUM('Base Capex'!$AB30:$AD30,'Real Price Change'!$AB30:$AD30)*'OH rate'!F$36</f>
        <v>0</v>
      </c>
      <c r="AE30" s="154">
        <f>SUM('Base Capex'!$AE30:$AG30,'Real Price Change'!$AE30:$AG30)*'OH rate'!G$34</f>
        <v>0</v>
      </c>
      <c r="AF30" s="155">
        <f>SUM('Base Capex'!$AE30:$AG30,'Real Price Change'!$AE30:$AG30)*'OH rate'!G$35</f>
        <v>0</v>
      </c>
      <c r="AG30" s="156">
        <f>SUM('Base Capex'!$AE30:$AG30,'Real Price Change'!$AE30:$AG30)*'OH rate'!G$36</f>
        <v>0</v>
      </c>
      <c r="AH30" s="154">
        <f>SUM('Base Capex'!$AH30:$AJ30,'Real Price Change'!$AH30:$AJ30)*'OH rate'!H$34</f>
        <v>0</v>
      </c>
      <c r="AI30" s="155">
        <f>SUM('Base Capex'!$AH30:$AJ30,'Real Price Change'!$AH30:$AJ30)*'OH rate'!H$35</f>
        <v>0</v>
      </c>
      <c r="AJ30" s="156">
        <f>SUM('Base Capex'!$AH30:$AJ30,'Real Price Change'!$AH30:$AJ30)*'OH rate'!H$36</f>
        <v>0</v>
      </c>
    </row>
    <row r="31" spans="1:36">
      <c r="A31" s="182">
        <f>'Base Capex Actual'!A31</f>
        <v>148</v>
      </c>
      <c r="B31" s="183" t="str">
        <f>'Base Capex Actual'!B31</f>
        <v>Pole Replacement</v>
      </c>
      <c r="C31" s="183" t="str">
        <f>'Base Capex Actual'!C31</f>
        <v>Environmental, Safety &amp; Legal</v>
      </c>
      <c r="D31" s="155">
        <f>'Direct OH Actual'!D31</f>
        <v>208.95374719164718</v>
      </c>
      <c r="E31" s="155">
        <f>'Direct OH Actual'!E31</f>
        <v>0</v>
      </c>
      <c r="F31" s="156">
        <f>'Direct OH Actual'!F31</f>
        <v>34.560633662558402</v>
      </c>
      <c r="G31" s="155">
        <f>'Direct OH Actual'!G31</f>
        <v>198.26861598054802</v>
      </c>
      <c r="H31" s="155">
        <f>'Direct OH Actual'!H31</f>
        <v>0</v>
      </c>
      <c r="I31" s="156">
        <f>'Direct OH Actual'!I31</f>
        <v>32.872499056933705</v>
      </c>
      <c r="J31" s="155">
        <f>'Direct OH Actual'!J31</f>
        <v>198.9485256391701</v>
      </c>
      <c r="K31" s="155">
        <f>'Direct OH Actual'!K31</f>
        <v>0</v>
      </c>
      <c r="L31" s="156">
        <f>'Direct OH Actual'!L31</f>
        <v>36.25468223983129</v>
      </c>
      <c r="M31" s="155">
        <f>'Direct OH Actual'!M31</f>
        <v>306.45845486133283</v>
      </c>
      <c r="N31" s="155">
        <f>'Direct OH Actual'!N31</f>
        <v>0</v>
      </c>
      <c r="O31" s="156">
        <f>'Direct OH Actual'!O31</f>
        <v>57.810767899436897</v>
      </c>
      <c r="P31" s="155">
        <f>'Direct OH Actual'!P31</f>
        <v>307.32076119538095</v>
      </c>
      <c r="Q31" s="155">
        <f>'Direct OH Actual'!Q31</f>
        <v>0</v>
      </c>
      <c r="R31" s="156">
        <f>'Direct OH Actual'!R31</f>
        <v>54.887799038423822</v>
      </c>
      <c r="S31" s="154">
        <f>SUM('Base Capex'!$S31:$U31,'Real Price Change'!$S31:$U31)*'OH rate'!C$34</f>
        <v>391.59063538003409</v>
      </c>
      <c r="T31" s="155">
        <f>SUM('Base Capex'!$S31:$U31,'Real Price Change'!$S31:$U31)*'OH rate'!C$35</f>
        <v>0</v>
      </c>
      <c r="U31" s="156">
        <f>SUM('Base Capex'!$S31:$U31,'Real Price Change'!$S31:$U31)*'OH rate'!C$36</f>
        <v>63.107975269370264</v>
      </c>
      <c r="V31" s="154">
        <f>SUM('Base Capex'!$V31:$X31,'Real Price Change'!$V31:$X31)*'OH rate'!D$34</f>
        <v>375.30571865239307</v>
      </c>
      <c r="W31" s="155">
        <f>SUM('Base Capex'!$V31:$X31,'Real Price Change'!$V31:$X31)*'OH rate'!D$35</f>
        <v>0</v>
      </c>
      <c r="X31" s="156">
        <f>SUM('Base Capex'!$V31:$X31,'Real Price Change'!$V31:$X31)*'OH rate'!D$36</f>
        <v>59.944170479470436</v>
      </c>
      <c r="Y31" s="154">
        <f>SUM('Base Capex'!$Y31:$AA31,'Real Price Change'!$Y31:$AA31)*'OH rate'!E$34</f>
        <v>346.93035794562263</v>
      </c>
      <c r="Z31" s="155">
        <f>SUM('Base Capex'!$Y31:$AA31,'Real Price Change'!$Y31:$AA31)*'OH rate'!E$35</f>
        <v>0</v>
      </c>
      <c r="AA31" s="156">
        <f>SUM('Base Capex'!$Y31:$AA31,'Real Price Change'!$Y31:$AA31)*'OH rate'!E$36</f>
        <v>55.667948961347179</v>
      </c>
      <c r="AB31" s="154">
        <f>SUM('Base Capex'!$AB31:$AD31,'Real Price Change'!$AB31:$AD31)*'OH rate'!F$34</f>
        <v>373.30176450372051</v>
      </c>
      <c r="AC31" s="155">
        <f>SUM('Base Capex'!$AB31:$AD31,'Real Price Change'!$AB31:$AD31)*'OH rate'!F$35</f>
        <v>0</v>
      </c>
      <c r="AD31" s="156">
        <f>SUM('Base Capex'!$AB31:$AD31,'Real Price Change'!$AB31:$AD31)*'OH rate'!F$36</f>
        <v>59.929226712195508</v>
      </c>
      <c r="AE31" s="154">
        <f>SUM('Base Capex'!$AE31:$AG31,'Real Price Change'!$AE31:$AG31)*'OH rate'!G$34</f>
        <v>480.05321042461981</v>
      </c>
      <c r="AF31" s="155">
        <f>SUM('Base Capex'!$AE31:$AG31,'Real Price Change'!$AE31:$AG31)*'OH rate'!G$35</f>
        <v>0</v>
      </c>
      <c r="AG31" s="156">
        <f>SUM('Base Capex'!$AE31:$AG31,'Real Price Change'!$AE31:$AG31)*'OH rate'!G$36</f>
        <v>77.090436096311009</v>
      </c>
      <c r="AH31" s="154">
        <f>SUM('Base Capex'!$AH31:$AJ31,'Real Price Change'!$AH31:$AJ31)*'OH rate'!H$34</f>
        <v>613.97915246886862</v>
      </c>
      <c r="AI31" s="155">
        <f>SUM('Base Capex'!$AH31:$AJ31,'Real Price Change'!$AH31:$AJ31)*'OH rate'!H$35</f>
        <v>0</v>
      </c>
      <c r="AJ31" s="156">
        <f>SUM('Base Capex'!$AH31:$AJ31,'Real Price Change'!$AH31:$AJ31)*'OH rate'!H$36</f>
        <v>98.655674248991971</v>
      </c>
    </row>
    <row r="32" spans="1:36">
      <c r="A32" s="182">
        <f>'Base Capex Actual'!A32</f>
        <v>149</v>
      </c>
      <c r="B32" s="183" t="str">
        <f>'Base Capex Actual'!B32</f>
        <v>Pole Life Extension - Staking</v>
      </c>
      <c r="C32" s="183" t="str">
        <f>'Base Capex Actual'!C32</f>
        <v>Environmental, Safety &amp; Legal</v>
      </c>
      <c r="D32" s="155">
        <f>'Direct OH Actual'!D32</f>
        <v>38.564433942947147</v>
      </c>
      <c r="E32" s="155">
        <f>'Direct OH Actual'!E32</f>
        <v>0</v>
      </c>
      <c r="F32" s="156">
        <f>'Direct OH Actual'!F32</f>
        <v>5.1463219718994493</v>
      </c>
      <c r="G32" s="155">
        <f>'Direct OH Actual'!G32</f>
        <v>22.98936229132115</v>
      </c>
      <c r="H32" s="155">
        <f>'Direct OH Actual'!H32</f>
        <v>0</v>
      </c>
      <c r="I32" s="156">
        <f>'Direct OH Actual'!I32</f>
        <v>3.9768292901421201</v>
      </c>
      <c r="J32" s="155">
        <f>'Direct OH Actual'!J32</f>
        <v>38.407142835790111</v>
      </c>
      <c r="K32" s="155">
        <f>'Direct OH Actual'!K32</f>
        <v>0</v>
      </c>
      <c r="L32" s="156">
        <f>'Direct OH Actual'!L32</f>
        <v>6.7434740230301164</v>
      </c>
      <c r="M32" s="155">
        <f>'Direct OH Actual'!M32</f>
        <v>46.987742068834272</v>
      </c>
      <c r="N32" s="155">
        <f>'Direct OH Actual'!N32</f>
        <v>0</v>
      </c>
      <c r="O32" s="156">
        <f>'Direct OH Actual'!O32</f>
        <v>8.7636088283906872</v>
      </c>
      <c r="P32" s="155">
        <f>'Direct OH Actual'!P32</f>
        <v>54.005079653690331</v>
      </c>
      <c r="Q32" s="155">
        <f>'Direct OH Actual'!Q32</f>
        <v>0</v>
      </c>
      <c r="R32" s="156">
        <f>'Direct OH Actual'!R32</f>
        <v>9.3017967372640395</v>
      </c>
      <c r="S32" s="154">
        <f>SUM('Base Capex'!$S32:$U32,'Real Price Change'!$S32:$U32)*'OH rate'!C$34</f>
        <v>49.871529588729508</v>
      </c>
      <c r="T32" s="155">
        <f>SUM('Base Capex'!$S32:$U32,'Real Price Change'!$S32:$U32)*'OH rate'!C$35</f>
        <v>0</v>
      </c>
      <c r="U32" s="156">
        <f>SUM('Base Capex'!$S32:$U32,'Real Price Change'!$S32:$U32)*'OH rate'!C$36</f>
        <v>8.0371974495171479</v>
      </c>
      <c r="V32" s="154">
        <f>SUM('Base Capex'!$V32:$X32,'Real Price Change'!$V32:$X32)*'OH rate'!D$34</f>
        <v>54.996477575934335</v>
      </c>
      <c r="W32" s="155">
        <f>SUM('Base Capex'!$V32:$X32,'Real Price Change'!$V32:$X32)*'OH rate'!D$35</f>
        <v>0</v>
      </c>
      <c r="X32" s="156">
        <f>SUM('Base Capex'!$V32:$X32,'Real Price Change'!$V32:$X32)*'OH rate'!D$36</f>
        <v>8.7840873819340626</v>
      </c>
      <c r="Y32" s="154">
        <f>SUM('Base Capex'!$Y32:$AA32,'Real Price Change'!$Y32:$AA32)*'OH rate'!E$34</f>
        <v>58.328893844332789</v>
      </c>
      <c r="Z32" s="155">
        <f>SUM('Base Capex'!$Y32:$AA32,'Real Price Change'!$Y32:$AA32)*'OH rate'!E$35</f>
        <v>0</v>
      </c>
      <c r="AA32" s="156">
        <f>SUM('Base Capex'!$Y32:$AA32,'Real Price Change'!$Y32:$AA32)*'OH rate'!E$36</f>
        <v>9.3593708683374821</v>
      </c>
      <c r="AB32" s="154">
        <f>SUM('Base Capex'!$AB32:$AD32,'Real Price Change'!$AB32:$AD32)*'OH rate'!F$34</f>
        <v>65.766423580652145</v>
      </c>
      <c r="AC32" s="155">
        <f>SUM('Base Capex'!$AB32:$AD32,'Real Price Change'!$AB32:$AD32)*'OH rate'!F$35</f>
        <v>0</v>
      </c>
      <c r="AD32" s="156">
        <f>SUM('Base Capex'!$AB32:$AD32,'Real Price Change'!$AB32:$AD32)*'OH rate'!F$36</f>
        <v>10.558029143138171</v>
      </c>
      <c r="AE32" s="154">
        <f>SUM('Base Capex'!$AE32:$AG32,'Real Price Change'!$AE32:$AG32)*'OH rate'!G$34</f>
        <v>98.144258893910845</v>
      </c>
      <c r="AF32" s="155">
        <f>SUM('Base Capex'!$AE32:$AG32,'Real Price Change'!$AE32:$AG32)*'OH rate'!G$35</f>
        <v>0</v>
      </c>
      <c r="AG32" s="156">
        <f>SUM('Base Capex'!$AE32:$AG32,'Real Price Change'!$AE32:$AG32)*'OH rate'!G$36</f>
        <v>15.760718924863607</v>
      </c>
      <c r="AH32" s="154">
        <f>SUM('Base Capex'!$AH32:$AJ32,'Real Price Change'!$AH32:$AJ32)*'OH rate'!H$34</f>
        <v>136.1263096158012</v>
      </c>
      <c r="AI32" s="155">
        <f>SUM('Base Capex'!$AH32:$AJ32,'Real Price Change'!$AH32:$AJ32)*'OH rate'!H$35</f>
        <v>0</v>
      </c>
      <c r="AJ32" s="156">
        <f>SUM('Base Capex'!$AH32:$AJ32,'Real Price Change'!$AH32:$AJ32)*'OH rate'!H$36</f>
        <v>21.873108890052823</v>
      </c>
    </row>
    <row r="33" spans="1:36">
      <c r="A33" s="182">
        <f>'Base Capex Actual'!A33</f>
        <v>150</v>
      </c>
      <c r="B33" s="183" t="str">
        <f>'Base Capex Actual'!B33</f>
        <v>OH/UG Line Replacement</v>
      </c>
      <c r="C33" s="183" t="str">
        <f>'Base Capex Actual'!C33</f>
        <v>Reliability &amp; Quality Maintained</v>
      </c>
      <c r="D33" s="155">
        <f>'Direct OH Actual'!D33</f>
        <v>430.27316067067619</v>
      </c>
      <c r="E33" s="155">
        <f>'Direct OH Actual'!E33</f>
        <v>0</v>
      </c>
      <c r="F33" s="156">
        <f>'Direct OH Actual'!F33</f>
        <v>57.8246460643538</v>
      </c>
      <c r="G33" s="155">
        <f>'Direct OH Actual'!G33</f>
        <v>277.84319666122587</v>
      </c>
      <c r="H33" s="155">
        <f>'Direct OH Actual'!H33</f>
        <v>0</v>
      </c>
      <c r="I33" s="156">
        <f>'Direct OH Actual'!I33</f>
        <v>39.107402694490524</v>
      </c>
      <c r="J33" s="155">
        <f>'Direct OH Actual'!J33</f>
        <v>156.65125971563455</v>
      </c>
      <c r="K33" s="155">
        <f>'Direct OH Actual'!K33</f>
        <v>0</v>
      </c>
      <c r="L33" s="156">
        <f>'Direct OH Actual'!L33</f>
        <v>19.464535389019066</v>
      </c>
      <c r="M33" s="155">
        <f>'Direct OH Actual'!M33</f>
        <v>476.59637408209846</v>
      </c>
      <c r="N33" s="155">
        <f>'Direct OH Actual'!N33</f>
        <v>0</v>
      </c>
      <c r="O33" s="156">
        <f>'Direct OH Actual'!O33</f>
        <v>82.349612768101196</v>
      </c>
      <c r="P33" s="155">
        <f>'Direct OH Actual'!P33</f>
        <v>245.46790966407431</v>
      </c>
      <c r="Q33" s="155">
        <f>'Direct OH Actual'!Q33</f>
        <v>0</v>
      </c>
      <c r="R33" s="156">
        <f>'Direct OH Actual'!R33</f>
        <v>42.195616884172715</v>
      </c>
      <c r="S33" s="154">
        <f>SUM('Base Capex'!$S33:$U33,'Real Price Change'!$S33:$U33)*'OH rate'!C$34</f>
        <v>358.02653693103468</v>
      </c>
      <c r="T33" s="155">
        <f>SUM('Base Capex'!$S33:$U33,'Real Price Change'!$S33:$U33)*'OH rate'!C$35</f>
        <v>0</v>
      </c>
      <c r="U33" s="156">
        <f>SUM('Base Capex'!$S33:$U33,'Real Price Change'!$S33:$U33)*'OH rate'!C$36</f>
        <v>57.69885129273964</v>
      </c>
      <c r="V33" s="154">
        <f>SUM('Base Capex'!$V33:$X33,'Real Price Change'!$V33:$X33)*'OH rate'!D$34</f>
        <v>385.19932504030362</v>
      </c>
      <c r="W33" s="155">
        <f>SUM('Base Capex'!$V33:$X33,'Real Price Change'!$V33:$X33)*'OH rate'!D$35</f>
        <v>0</v>
      </c>
      <c r="X33" s="156">
        <f>SUM('Base Capex'!$V33:$X33,'Real Price Change'!$V33:$X33)*'OH rate'!D$36</f>
        <v>61.524386283543976</v>
      </c>
      <c r="Y33" s="154">
        <f>SUM('Base Capex'!$Y33:$AA33,'Real Price Change'!$Y33:$AA33)*'OH rate'!E$34</f>
        <v>479.82656095264508</v>
      </c>
      <c r="Z33" s="155">
        <f>SUM('Base Capex'!$Y33:$AA33,'Real Price Change'!$Y33:$AA33)*'OH rate'!E$35</f>
        <v>0</v>
      </c>
      <c r="AA33" s="156">
        <f>SUM('Base Capex'!$Y33:$AA33,'Real Price Change'!$Y33:$AA33)*'OH rate'!E$36</f>
        <v>76.992283591386439</v>
      </c>
      <c r="AB33" s="154">
        <f>SUM('Base Capex'!$AB33:$AD33,'Real Price Change'!$AB33:$AD33)*'OH rate'!F$34</f>
        <v>570.38089516830041</v>
      </c>
      <c r="AC33" s="155">
        <f>SUM('Base Capex'!$AB33:$AD33,'Real Price Change'!$AB33:$AD33)*'OH rate'!F$35</f>
        <v>0</v>
      </c>
      <c r="AD33" s="156">
        <f>SUM('Base Capex'!$AB33:$AD33,'Real Price Change'!$AB33:$AD33)*'OH rate'!F$36</f>
        <v>91.56797323015445</v>
      </c>
      <c r="AE33" s="154">
        <f>SUM('Base Capex'!$AE33:$AG33,'Real Price Change'!$AE33:$AG33)*'OH rate'!G$34</f>
        <v>644.47826819626812</v>
      </c>
      <c r="AF33" s="155">
        <f>SUM('Base Capex'!$AE33:$AG33,'Real Price Change'!$AE33:$AG33)*'OH rate'!G$35</f>
        <v>0</v>
      </c>
      <c r="AG33" s="156">
        <f>SUM('Base Capex'!$AE33:$AG33,'Real Price Change'!$AE33:$AG33)*'OH rate'!G$36</f>
        <v>103.49500778444865</v>
      </c>
      <c r="AH33" s="154">
        <f>SUM('Base Capex'!$AH33:$AJ33,'Real Price Change'!$AH33:$AJ33)*'OH rate'!H$34</f>
        <v>598.63045385886971</v>
      </c>
      <c r="AI33" s="155">
        <f>SUM('Base Capex'!$AH33:$AJ33,'Real Price Change'!$AH33:$AJ33)*'OH rate'!H$35</f>
        <v>0</v>
      </c>
      <c r="AJ33" s="156">
        <f>SUM('Base Capex'!$AH33:$AJ33,'Real Price Change'!$AH33:$AJ33)*'OH rate'!H$36</f>
        <v>96.189407757491225</v>
      </c>
    </row>
    <row r="34" spans="1:36">
      <c r="A34" s="182">
        <f>'Base Capex Actual'!A34</f>
        <v>150</v>
      </c>
      <c r="B34" s="183" t="str">
        <f>'Base Capex Actual'!B34</f>
        <v>OH/UG Line Replacement</v>
      </c>
      <c r="C34" s="183" t="str">
        <f>'Base Capex Actual'!C34</f>
        <v>Environmental, Safety &amp; Legal</v>
      </c>
      <c r="D34" s="155">
        <f>'Direct OH Actual'!D34</f>
        <v>0</v>
      </c>
      <c r="E34" s="155">
        <f>'Direct OH Actual'!E34</f>
        <v>0</v>
      </c>
      <c r="F34" s="156">
        <f>'Direct OH Actual'!F34</f>
        <v>0</v>
      </c>
      <c r="G34" s="155">
        <f>'Direct OH Actual'!G34</f>
        <v>37.887708635621713</v>
      </c>
      <c r="H34" s="155">
        <f>'Direct OH Actual'!H34</f>
        <v>0</v>
      </c>
      <c r="I34" s="156">
        <f>'Direct OH Actual'!I34</f>
        <v>5.3328276401577988</v>
      </c>
      <c r="J34" s="155">
        <f>'Direct OH Actual'!J34</f>
        <v>21.361535415768348</v>
      </c>
      <c r="K34" s="155">
        <f>'Direct OH Actual'!K34</f>
        <v>0</v>
      </c>
      <c r="L34" s="156">
        <f>'Direct OH Actual'!L34</f>
        <v>2.6542548257753267</v>
      </c>
      <c r="M34" s="155">
        <f>'Direct OH Actual'!M34</f>
        <v>64.990414647558879</v>
      </c>
      <c r="N34" s="155">
        <f>'Direct OH Actual'!N34</f>
        <v>0</v>
      </c>
      <c r="O34" s="156">
        <f>'Direct OH Actual'!O34</f>
        <v>11.229492650195619</v>
      </c>
      <c r="P34" s="155">
        <f>'Direct OH Actual'!P34</f>
        <v>0</v>
      </c>
      <c r="Q34" s="155">
        <f>'Direct OH Actual'!Q34</f>
        <v>0</v>
      </c>
      <c r="R34" s="156">
        <f>'Direct OH Actual'!R34</f>
        <v>0</v>
      </c>
      <c r="S34" s="154">
        <f>SUM('Base Capex'!$S34:$U34,'Real Price Change'!$S34:$U34)*'OH rate'!C$34</f>
        <v>0</v>
      </c>
      <c r="T34" s="155">
        <f>SUM('Base Capex'!$S34:$U34,'Real Price Change'!$S34:$U34)*'OH rate'!C$35</f>
        <v>0</v>
      </c>
      <c r="U34" s="156">
        <f>SUM('Base Capex'!$S34:$U34,'Real Price Change'!$S34:$U34)*'OH rate'!C$36</f>
        <v>0</v>
      </c>
      <c r="V34" s="154">
        <f>SUM('Base Capex'!$V34:$X34,'Real Price Change'!$V34:$X34)*'OH rate'!D$34</f>
        <v>0</v>
      </c>
      <c r="W34" s="155">
        <f>SUM('Base Capex'!$V34:$X34,'Real Price Change'!$V34:$X34)*'OH rate'!D$35</f>
        <v>0</v>
      </c>
      <c r="X34" s="156">
        <f>SUM('Base Capex'!$V34:$X34,'Real Price Change'!$V34:$X34)*'OH rate'!D$36</f>
        <v>0</v>
      </c>
      <c r="Y34" s="154">
        <f>SUM('Base Capex'!$Y34:$AA34,'Real Price Change'!$Y34:$AA34)*'OH rate'!E$34</f>
        <v>0</v>
      </c>
      <c r="Z34" s="155">
        <f>SUM('Base Capex'!$Y34:$AA34,'Real Price Change'!$Y34:$AA34)*'OH rate'!E$35</f>
        <v>0</v>
      </c>
      <c r="AA34" s="156">
        <f>SUM('Base Capex'!$Y34:$AA34,'Real Price Change'!$Y34:$AA34)*'OH rate'!E$36</f>
        <v>0</v>
      </c>
      <c r="AB34" s="154">
        <f>SUM('Base Capex'!$AB34:$AD34,'Real Price Change'!$AB34:$AD34)*'OH rate'!F$34</f>
        <v>0</v>
      </c>
      <c r="AC34" s="155">
        <f>SUM('Base Capex'!$AB34:$AD34,'Real Price Change'!$AB34:$AD34)*'OH rate'!F$35</f>
        <v>0</v>
      </c>
      <c r="AD34" s="156">
        <f>SUM('Base Capex'!$AB34:$AD34,'Real Price Change'!$AB34:$AD34)*'OH rate'!F$36</f>
        <v>0</v>
      </c>
      <c r="AE34" s="154">
        <f>SUM('Base Capex'!$AE34:$AG34,'Real Price Change'!$AE34:$AG34)*'OH rate'!G$34</f>
        <v>0</v>
      </c>
      <c r="AF34" s="155">
        <f>SUM('Base Capex'!$AE34:$AG34,'Real Price Change'!$AE34:$AG34)*'OH rate'!G$35</f>
        <v>0</v>
      </c>
      <c r="AG34" s="156">
        <f>SUM('Base Capex'!$AE34:$AG34,'Real Price Change'!$AE34:$AG34)*'OH rate'!G$36</f>
        <v>0</v>
      </c>
      <c r="AH34" s="154">
        <f>SUM('Base Capex'!$AH34:$AJ34,'Real Price Change'!$AH34:$AJ34)*'OH rate'!H$34</f>
        <v>0</v>
      </c>
      <c r="AI34" s="155">
        <f>SUM('Base Capex'!$AH34:$AJ34,'Real Price Change'!$AH34:$AJ34)*'OH rate'!H$35</f>
        <v>0</v>
      </c>
      <c r="AJ34" s="156">
        <f>SUM('Base Capex'!$AH34:$AJ34,'Real Price Change'!$AH34:$AJ34)*'OH rate'!H$36</f>
        <v>0</v>
      </c>
    </row>
    <row r="35" spans="1:36">
      <c r="A35" s="182">
        <f>'Base Capex Actual'!A35</f>
        <v>152</v>
      </c>
      <c r="B35" s="183" t="str">
        <f>'Base Capex Actual'!B35</f>
        <v>Neutral Screen Services</v>
      </c>
      <c r="C35" s="183" t="str">
        <f>'Base Capex Actual'!C35</f>
        <v>Reliability &amp; Quality Maintained</v>
      </c>
      <c r="D35" s="155">
        <f>'Direct OH Actual'!D35</f>
        <v>24.435893044700862</v>
      </c>
      <c r="E35" s="155">
        <f>'Direct OH Actual'!E35</f>
        <v>0</v>
      </c>
      <c r="F35" s="156">
        <f>'Direct OH Actual'!F35</f>
        <v>3.0599657233464361</v>
      </c>
      <c r="G35" s="155">
        <f>'Direct OH Actual'!G35</f>
        <v>22.851869969929641</v>
      </c>
      <c r="H35" s="155">
        <f>'Direct OH Actual'!H35</f>
        <v>0</v>
      </c>
      <c r="I35" s="156">
        <f>'Direct OH Actual'!I35</f>
        <v>2.3869422703861374</v>
      </c>
      <c r="J35" s="155">
        <f>'Direct OH Actual'!J35</f>
        <v>45.287691112540244</v>
      </c>
      <c r="K35" s="155">
        <f>'Direct OH Actual'!K35</f>
        <v>0</v>
      </c>
      <c r="L35" s="156">
        <f>'Direct OH Actual'!L35</f>
        <v>3.9610498240706051</v>
      </c>
      <c r="M35" s="155">
        <f>'Direct OH Actual'!M35</f>
        <v>122.44820499263392</v>
      </c>
      <c r="N35" s="155">
        <f>'Direct OH Actual'!N35</f>
        <v>0</v>
      </c>
      <c r="O35" s="156">
        <f>'Direct OH Actual'!O35</f>
        <v>18.257103916567733</v>
      </c>
      <c r="P35" s="155">
        <f>'Direct OH Actual'!P35</f>
        <v>74.302201552436074</v>
      </c>
      <c r="Q35" s="155">
        <f>'Direct OH Actual'!Q35</f>
        <v>0</v>
      </c>
      <c r="R35" s="156">
        <f>'Direct OH Actual'!R35</f>
        <v>14.247618507818832</v>
      </c>
      <c r="S35" s="154">
        <f>SUM('Base Capex'!$S35:$U35,'Real Price Change'!$S35:$U35)*'OH rate'!C$34</f>
        <v>68.619933518650768</v>
      </c>
      <c r="T35" s="155">
        <f>SUM('Base Capex'!$S35:$U35,'Real Price Change'!$S35:$U35)*'OH rate'!C$35</f>
        <v>0</v>
      </c>
      <c r="U35" s="156">
        <f>SUM('Base Capex'!$S35:$U35,'Real Price Change'!$S35:$U35)*'OH rate'!C$36</f>
        <v>11.058653287962771</v>
      </c>
      <c r="V35" s="154">
        <f>SUM('Base Capex'!$V35:$X35,'Real Price Change'!$V35:$X35)*'OH rate'!D$34</f>
        <v>71.947391127586684</v>
      </c>
      <c r="W35" s="155">
        <f>SUM('Base Capex'!$V35:$X35,'Real Price Change'!$V35:$X35)*'OH rate'!D$35</f>
        <v>0</v>
      </c>
      <c r="X35" s="156">
        <f>SUM('Base Capex'!$V35:$X35,'Real Price Change'!$V35:$X35)*'OH rate'!D$36</f>
        <v>11.49150270022856</v>
      </c>
      <c r="Y35" s="154">
        <f>SUM('Base Capex'!$Y35:$AA35,'Real Price Change'!$Y35:$AA35)*'OH rate'!E$34</f>
        <v>72.578710001468437</v>
      </c>
      <c r="Z35" s="155">
        <f>SUM('Base Capex'!$Y35:$AA35,'Real Price Change'!$Y35:$AA35)*'OH rate'!E$35</f>
        <v>0</v>
      </c>
      <c r="AA35" s="156">
        <f>SUM('Base Capex'!$Y35:$AA35,'Real Price Change'!$Y35:$AA35)*'OH rate'!E$36</f>
        <v>11.645875984930194</v>
      </c>
      <c r="AB35" s="154">
        <f>SUM('Base Capex'!$AB35:$AD35,'Real Price Change'!$AB35:$AD35)*'OH rate'!F$34</f>
        <v>81.291114779221843</v>
      </c>
      <c r="AC35" s="155">
        <f>SUM('Base Capex'!$AB35:$AD35,'Real Price Change'!$AB35:$AD35)*'OH rate'!F$35</f>
        <v>0</v>
      </c>
      <c r="AD35" s="156">
        <f>SUM('Base Capex'!$AB35:$AD35,'Real Price Change'!$AB35:$AD35)*'OH rate'!F$36</f>
        <v>13.050336511984366</v>
      </c>
      <c r="AE35" s="154">
        <f>SUM('Base Capex'!$AE35:$AG35,'Real Price Change'!$AE35:$AG35)*'OH rate'!G$34</f>
        <v>115.17658995284894</v>
      </c>
      <c r="AF35" s="155">
        <f>SUM('Base Capex'!$AE35:$AG35,'Real Price Change'!$AE35:$AG35)*'OH rate'!G$35</f>
        <v>0</v>
      </c>
      <c r="AG35" s="156">
        <f>SUM('Base Capex'!$AE35:$AG35,'Real Price Change'!$AE35:$AG35)*'OH rate'!G$36</f>
        <v>18.495894527394984</v>
      </c>
      <c r="AH35" s="154">
        <f>SUM('Base Capex'!$AH35:$AJ35,'Real Price Change'!$AH35:$AJ35)*'OH rate'!H$34</f>
        <v>156.27665026359918</v>
      </c>
      <c r="AI35" s="155">
        <f>SUM('Base Capex'!$AH35:$AJ35,'Real Price Change'!$AH35:$AJ35)*'OH rate'!H$35</f>
        <v>0</v>
      </c>
      <c r="AJ35" s="156">
        <f>SUM('Base Capex'!$AH35:$AJ35,'Real Price Change'!$AH35:$AJ35)*'OH rate'!H$36</f>
        <v>25.110914986500337</v>
      </c>
    </row>
    <row r="36" spans="1:36">
      <c r="A36" s="182">
        <f>'Base Capex Actual'!A36</f>
        <v>153</v>
      </c>
      <c r="B36" s="183" t="str">
        <f>'Base Capex Actual'!B36</f>
        <v>Servicing Replacement</v>
      </c>
      <c r="C36" s="183" t="str">
        <f>'Base Capex Actual'!C36</f>
        <v>Reliability &amp; Quality Maintained</v>
      </c>
      <c r="D36" s="155">
        <f>'Direct OH Actual'!D36</f>
        <v>128.72109003296251</v>
      </c>
      <c r="E36" s="155">
        <f>'Direct OH Actual'!E36</f>
        <v>0</v>
      </c>
      <c r="F36" s="156">
        <f>'Direct OH Actual'!F36</f>
        <v>5.8805094853382132</v>
      </c>
      <c r="G36" s="155">
        <f>'Direct OH Actual'!G36</f>
        <v>-2.2566224893153707E-2</v>
      </c>
      <c r="H36" s="155">
        <f>'Direct OH Actual'!H36</f>
        <v>0</v>
      </c>
      <c r="I36" s="156">
        <f>'Direct OH Actual'!I36</f>
        <v>6.9587234953190338</v>
      </c>
      <c r="J36" s="155">
        <f>'Direct OH Actual'!J36</f>
        <v>0</v>
      </c>
      <c r="K36" s="155">
        <f>'Direct OH Actual'!K36</f>
        <v>0</v>
      </c>
      <c r="L36" s="156">
        <f>'Direct OH Actual'!L36</f>
        <v>6.1773694068844334</v>
      </c>
      <c r="M36" s="155">
        <f>'Direct OH Actual'!M36</f>
        <v>0</v>
      </c>
      <c r="N36" s="155">
        <f>'Direct OH Actual'!N36</f>
        <v>0</v>
      </c>
      <c r="O36" s="156">
        <f>'Direct OH Actual'!O36</f>
        <v>5.6193723209339286</v>
      </c>
      <c r="P36" s="155">
        <f>'Direct OH Actual'!P36</f>
        <v>0</v>
      </c>
      <c r="Q36" s="155">
        <f>'Direct OH Actual'!Q36</f>
        <v>0</v>
      </c>
      <c r="R36" s="156">
        <f>'Direct OH Actual'!R36</f>
        <v>4.5206976583560881</v>
      </c>
      <c r="S36" s="154">
        <f>SUM('Base Capex'!$S36:$U36,'Real Price Change'!$S36:$U36)*'OH rate'!C$34</f>
        <v>119.9874758335561</v>
      </c>
      <c r="T36" s="155">
        <f>SUM('Base Capex'!$S36:$U36,'Real Price Change'!$S36:$U36)*'OH rate'!C$35</f>
        <v>0</v>
      </c>
      <c r="U36" s="156">
        <f>SUM('Base Capex'!$S36:$U36,'Real Price Change'!$S36:$U36)*'OH rate'!C$36</f>
        <v>19.336945200922699</v>
      </c>
      <c r="V36" s="154">
        <f>SUM('Base Capex'!$V36:$X36,'Real Price Change'!$V36:$X36)*'OH rate'!D$34</f>
        <v>114.08026295230464</v>
      </c>
      <c r="W36" s="155">
        <f>SUM('Base Capex'!$V36:$X36,'Real Price Change'!$V36:$X36)*'OH rate'!D$35</f>
        <v>0</v>
      </c>
      <c r="X36" s="156">
        <f>SUM('Base Capex'!$V36:$X36,'Real Price Change'!$V36:$X36)*'OH rate'!D$36</f>
        <v>18.22100328050027</v>
      </c>
      <c r="Y36" s="154">
        <f>SUM('Base Capex'!$Y36:$AA36,'Real Price Change'!$Y36:$AA36)*'OH rate'!E$34</f>
        <v>104.26626755592748</v>
      </c>
      <c r="Z36" s="155">
        <f>SUM('Base Capex'!$Y36:$AA36,'Real Price Change'!$Y36:$AA36)*'OH rate'!E$35</f>
        <v>0</v>
      </c>
      <c r="AA36" s="156">
        <f>SUM('Base Capex'!$Y36:$AA36,'Real Price Change'!$Y36:$AA36)*'OH rate'!E$36</f>
        <v>16.730416141914269</v>
      </c>
      <c r="AB36" s="154">
        <f>SUM('Base Capex'!$AB36:$AD36,'Real Price Change'!$AB36:$AD36)*'OH rate'!F$34</f>
        <v>119.11520744551201</v>
      </c>
      <c r="AC36" s="155">
        <f>SUM('Base Capex'!$AB36:$AD36,'Real Price Change'!$AB36:$AD36)*'OH rate'!F$35</f>
        <v>0</v>
      </c>
      <c r="AD36" s="156">
        <f>SUM('Base Capex'!$AB36:$AD36,'Real Price Change'!$AB36:$AD36)*'OH rate'!F$36</f>
        <v>19.122551647625933</v>
      </c>
      <c r="AE36" s="154">
        <f>SUM('Base Capex'!$AE36:$AG36,'Real Price Change'!$AE36:$AG36)*'OH rate'!G$34</f>
        <v>146.1436727073997</v>
      </c>
      <c r="AF36" s="155">
        <f>SUM('Base Capex'!$AE36:$AG36,'Real Price Change'!$AE36:$AG36)*'OH rate'!G$35</f>
        <v>0</v>
      </c>
      <c r="AG36" s="156">
        <f>SUM('Base Capex'!$AE36:$AG36,'Real Price Change'!$AE36:$AG36)*'OH rate'!G$36</f>
        <v>23.468813908701215</v>
      </c>
      <c r="AH36" s="154">
        <f>SUM('Base Capex'!$AH36:$AJ36,'Real Price Change'!$AH36:$AJ36)*'OH rate'!H$34</f>
        <v>188.64033120363899</v>
      </c>
      <c r="AI36" s="155">
        <f>SUM('Base Capex'!$AH36:$AJ36,'Real Price Change'!$AH36:$AJ36)*'OH rate'!H$35</f>
        <v>0</v>
      </c>
      <c r="AJ36" s="156">
        <f>SUM('Base Capex'!$AH36:$AJ36,'Real Price Change'!$AH36:$AJ36)*'OH rate'!H$36</f>
        <v>30.311190519439982</v>
      </c>
    </row>
    <row r="37" spans="1:36">
      <c r="A37" s="182">
        <f>'Base Capex Actual'!A37</f>
        <v>154</v>
      </c>
      <c r="B37" s="183" t="str">
        <f>'Base Capex Actual'!B37</f>
        <v>Bird Cover Replacement</v>
      </c>
      <c r="C37" s="183" t="str">
        <f>'Base Capex Actual'!C37</f>
        <v>Reliability &amp; Quality Maintained</v>
      </c>
      <c r="D37" s="155">
        <f>'Direct OH Actual'!D37</f>
        <v>0</v>
      </c>
      <c r="E37" s="155">
        <f>'Direct OH Actual'!E37</f>
        <v>0</v>
      </c>
      <c r="F37" s="156">
        <f>'Direct OH Actual'!F37</f>
        <v>0</v>
      </c>
      <c r="G37" s="155">
        <f>'Direct OH Actual'!G37</f>
        <v>0.2346972350400513</v>
      </c>
      <c r="H37" s="155">
        <f>'Direct OH Actual'!H37</f>
        <v>0</v>
      </c>
      <c r="I37" s="156">
        <f>'Direct OH Actual'!I37</f>
        <v>1.3368023247415636E-2</v>
      </c>
      <c r="J37" s="155">
        <f>'Direct OH Actual'!J37</f>
        <v>24.27910386572006</v>
      </c>
      <c r="K37" s="155">
        <f>'Direct OH Actual'!K37</f>
        <v>0</v>
      </c>
      <c r="L37" s="156">
        <f>'Direct OH Actual'!L37</f>
        <v>3.8377378547974339</v>
      </c>
      <c r="M37" s="155">
        <f>'Direct OH Actual'!M37</f>
        <v>30.602578647314534</v>
      </c>
      <c r="N37" s="155">
        <f>'Direct OH Actual'!N37</f>
        <v>0</v>
      </c>
      <c r="O37" s="156">
        <f>'Direct OH Actual'!O37</f>
        <v>4.8694874660157339</v>
      </c>
      <c r="P37" s="155">
        <f>'Direct OH Actual'!P37</f>
        <v>16.44875778133968</v>
      </c>
      <c r="Q37" s="155">
        <f>'Direct OH Actual'!Q37</f>
        <v>0</v>
      </c>
      <c r="R37" s="156">
        <f>'Direct OH Actual'!R37</f>
        <v>2.327311918429245</v>
      </c>
      <c r="S37" s="154">
        <f>SUM('Base Capex'!$S37:$U37,'Real Price Change'!$S37:$U37)*'OH rate'!C$34</f>
        <v>31.150459623771649</v>
      </c>
      <c r="T37" s="155">
        <f>SUM('Base Capex'!$S37:$U37,'Real Price Change'!$S37:$U37)*'OH rate'!C$35</f>
        <v>0</v>
      </c>
      <c r="U37" s="156">
        <f>SUM('Base Capex'!$S37:$U37,'Real Price Change'!$S37:$U37)*'OH rate'!C$36</f>
        <v>5.020146699010489</v>
      </c>
      <c r="V37" s="154">
        <f>SUM('Base Capex'!$V37:$X37,'Real Price Change'!$V37:$X37)*'OH rate'!D$34</f>
        <v>29.589674557631142</v>
      </c>
      <c r="W37" s="155">
        <f>SUM('Base Capex'!$V37:$X37,'Real Price Change'!$V37:$X37)*'OH rate'!D$35</f>
        <v>0</v>
      </c>
      <c r="X37" s="156">
        <f>SUM('Base Capex'!$V37:$X37,'Real Price Change'!$V37:$X37)*'OH rate'!D$36</f>
        <v>4.7260897128975321</v>
      </c>
      <c r="Y37" s="154">
        <f>SUM('Base Capex'!$Y37:$AA37,'Real Price Change'!$Y37:$AA37)*'OH rate'!E$34</f>
        <v>26.945202653447005</v>
      </c>
      <c r="Z37" s="155">
        <f>SUM('Base Capex'!$Y37:$AA37,'Real Price Change'!$Y37:$AA37)*'OH rate'!E$35</f>
        <v>0</v>
      </c>
      <c r="AA37" s="156">
        <f>SUM('Base Capex'!$Y37:$AA37,'Real Price Change'!$Y37:$AA37)*'OH rate'!E$36</f>
        <v>4.3235886733796578</v>
      </c>
      <c r="AB37" s="154">
        <f>SUM('Base Capex'!$AB37:$AD37,'Real Price Change'!$AB37:$AD37)*'OH rate'!F$34</f>
        <v>30.699714728414083</v>
      </c>
      <c r="AC37" s="155">
        <f>SUM('Base Capex'!$AB37:$AD37,'Real Price Change'!$AB37:$AD37)*'OH rate'!F$35</f>
        <v>0</v>
      </c>
      <c r="AD37" s="156">
        <f>SUM('Base Capex'!$AB37:$AD37,'Real Price Change'!$AB37:$AD37)*'OH rate'!F$36</f>
        <v>4.9284796882885313</v>
      </c>
      <c r="AE37" s="154">
        <f>SUM('Base Capex'!$AE37:$AG37,'Real Price Change'!$AE37:$AG37)*'OH rate'!G$34</f>
        <v>37.567432963349958</v>
      </c>
      <c r="AF37" s="155">
        <f>SUM('Base Capex'!$AE37:$AG37,'Real Price Change'!$AE37:$AG37)*'OH rate'!G$35</f>
        <v>0</v>
      </c>
      <c r="AG37" s="156">
        <f>SUM('Base Capex'!$AE37:$AG37,'Real Price Change'!$AE37:$AG37)*'OH rate'!G$36</f>
        <v>6.0328516240978978</v>
      </c>
      <c r="AH37" s="154">
        <f>SUM('Base Capex'!$AH37:$AJ37,'Real Price Change'!$AH37:$AJ37)*'OH rate'!H$34</f>
        <v>48.363621727978895</v>
      </c>
      <c r="AI37" s="155">
        <f>SUM('Base Capex'!$AH37:$AJ37,'Real Price Change'!$AH37:$AJ37)*'OH rate'!H$35</f>
        <v>0</v>
      </c>
      <c r="AJ37" s="156">
        <f>SUM('Base Capex'!$AH37:$AJ37,'Real Price Change'!$AH37:$AJ37)*'OH rate'!H$36</f>
        <v>7.7711852129032746</v>
      </c>
    </row>
    <row r="38" spans="1:36">
      <c r="A38" s="182">
        <f>'Base Capex Actual'!A38</f>
        <v>155</v>
      </c>
      <c r="B38" s="183" t="str">
        <f>'Base Capex Actual'!B38</f>
        <v>Cross-arm Replacement</v>
      </c>
      <c r="C38" s="183" t="str">
        <f>'Base Capex Actual'!C38</f>
        <v>Environmental, Safety &amp; Legal</v>
      </c>
      <c r="D38" s="155">
        <f>'Direct OH Actual'!D38</f>
        <v>134.54523952424944</v>
      </c>
      <c r="E38" s="155">
        <f>'Direct OH Actual'!E38</f>
        <v>0</v>
      </c>
      <c r="F38" s="156">
        <f>'Direct OH Actual'!F38</f>
        <v>20.002486848149388</v>
      </c>
      <c r="G38" s="155">
        <f>'Direct OH Actual'!G38</f>
        <v>284.16819080367168</v>
      </c>
      <c r="H38" s="155">
        <f>'Direct OH Actual'!H38</f>
        <v>0</v>
      </c>
      <c r="I38" s="156">
        <f>'Direct OH Actual'!I38</f>
        <v>39.073596150923166</v>
      </c>
      <c r="J38" s="155">
        <f>'Direct OH Actual'!J38</f>
        <v>331.20291935755699</v>
      </c>
      <c r="K38" s="155">
        <f>'Direct OH Actual'!K38</f>
        <v>0</v>
      </c>
      <c r="L38" s="156">
        <f>'Direct OH Actual'!L38</f>
        <v>52.497087145930223</v>
      </c>
      <c r="M38" s="155">
        <f>'Direct OH Actual'!M38</f>
        <v>466.9142175197083</v>
      </c>
      <c r="N38" s="155">
        <f>'Direct OH Actual'!N38</f>
        <v>0</v>
      </c>
      <c r="O38" s="156">
        <f>'Direct OH Actual'!O38</f>
        <v>82.73002953836577</v>
      </c>
      <c r="P38" s="155">
        <f>'Direct OH Actual'!P38</f>
        <v>353.10492939002472</v>
      </c>
      <c r="Q38" s="155">
        <f>'Direct OH Actual'!Q38</f>
        <v>0</v>
      </c>
      <c r="R38" s="156">
        <f>'Direct OH Actual'!R38</f>
        <v>61.630929689665848</v>
      </c>
      <c r="S38" s="154">
        <f>SUM('Base Capex'!$S38:$U38,'Real Price Change'!$S38:$U38)*'OH rate'!C$34</f>
        <v>216.03760328578329</v>
      </c>
      <c r="T38" s="155">
        <f>SUM('Base Capex'!$S38:$U38,'Real Price Change'!$S38:$U38)*'OH rate'!C$35</f>
        <v>0</v>
      </c>
      <c r="U38" s="156">
        <f>SUM('Base Capex'!$S38:$U38,'Real Price Change'!$S38:$U38)*'OH rate'!C$36</f>
        <v>34.81619449908932</v>
      </c>
      <c r="V38" s="154">
        <f>SUM('Base Capex'!$V38:$X38,'Real Price Change'!$V38:$X38)*'OH rate'!D$34</f>
        <v>198.30351502688325</v>
      </c>
      <c r="W38" s="155">
        <f>SUM('Base Capex'!$V38:$X38,'Real Price Change'!$V38:$X38)*'OH rate'!D$35</f>
        <v>0</v>
      </c>
      <c r="X38" s="156">
        <f>SUM('Base Capex'!$V38:$X38,'Real Price Change'!$V38:$X38)*'OH rate'!D$36</f>
        <v>31.673217648089043</v>
      </c>
      <c r="Y38" s="154">
        <f>SUM('Base Capex'!$Y38:$AA38,'Real Price Change'!$Y38:$AA38)*'OH rate'!E$34</f>
        <v>176.58191886925238</v>
      </c>
      <c r="Z38" s="155">
        <f>SUM('Base Capex'!$Y38:$AA38,'Real Price Change'!$Y38:$AA38)*'OH rate'!E$35</f>
        <v>0</v>
      </c>
      <c r="AA38" s="156">
        <f>SUM('Base Capex'!$Y38:$AA38,'Real Price Change'!$Y38:$AA38)*'OH rate'!E$36</f>
        <v>28.334082106043375</v>
      </c>
      <c r="AB38" s="154">
        <f>SUM('Base Capex'!$AB38:$AD38,'Real Price Change'!$AB38:$AD38)*'OH rate'!F$34</f>
        <v>169.20958351292074</v>
      </c>
      <c r="AC38" s="155">
        <f>SUM('Base Capex'!$AB38:$AD38,'Real Price Change'!$AB38:$AD38)*'OH rate'!F$35</f>
        <v>0</v>
      </c>
      <c r="AD38" s="156">
        <f>SUM('Base Capex'!$AB38:$AD38,'Real Price Change'!$AB38:$AD38)*'OH rate'!F$36</f>
        <v>27.164617091224443</v>
      </c>
      <c r="AE38" s="154">
        <f>SUM('Base Capex'!$AE38:$AG38,'Real Price Change'!$AE38:$AG38)*'OH rate'!G$34</f>
        <v>216.25480892284247</v>
      </c>
      <c r="AF38" s="155">
        <f>SUM('Base Capex'!$AE38:$AG38,'Real Price Change'!$AE38:$AG38)*'OH rate'!G$35</f>
        <v>0</v>
      </c>
      <c r="AG38" s="156">
        <f>SUM('Base Capex'!$AE38:$AG38,'Real Price Change'!$AE38:$AG38)*'OH rate'!G$36</f>
        <v>34.727770100819107</v>
      </c>
      <c r="AH38" s="154">
        <f>SUM('Base Capex'!$AH38:$AJ38,'Real Price Change'!$AH38:$AJ38)*'OH rate'!H$34</f>
        <v>258.21998566798572</v>
      </c>
      <c r="AI38" s="155">
        <f>SUM('Base Capex'!$AH38:$AJ38,'Real Price Change'!$AH38:$AJ38)*'OH rate'!H$35</f>
        <v>0</v>
      </c>
      <c r="AJ38" s="156">
        <f>SUM('Base Capex'!$AH38:$AJ38,'Real Price Change'!$AH38:$AJ38)*'OH rate'!H$36</f>
        <v>41.491419844148311</v>
      </c>
    </row>
    <row r="39" spans="1:36">
      <c r="A39" s="182">
        <f>'Base Capex Actual'!A39</f>
        <v>156</v>
      </c>
      <c r="B39" s="183" t="str">
        <f>'Base Capex Actual'!B39</f>
        <v>ZSS - Major Plant Replacement</v>
      </c>
      <c r="C39" s="183" t="str">
        <f>'Base Capex Actual'!C39</f>
        <v>Reliability &amp; Quality Maintained</v>
      </c>
      <c r="D39" s="155">
        <f>'Direct OH Actual'!D39</f>
        <v>426.12880283050237</v>
      </c>
      <c r="E39" s="155">
        <f>'Direct OH Actual'!E39</f>
        <v>0</v>
      </c>
      <c r="F39" s="156">
        <f>'Direct OH Actual'!F39</f>
        <v>50.097726271536843</v>
      </c>
      <c r="G39" s="155">
        <f>'Direct OH Actual'!G39</f>
        <v>212.30016628251047</v>
      </c>
      <c r="H39" s="155">
        <f>'Direct OH Actual'!H39</f>
        <v>0</v>
      </c>
      <c r="I39" s="156">
        <f>'Direct OH Actual'!I39</f>
        <v>29.316289621193082</v>
      </c>
      <c r="J39" s="155">
        <f>'Direct OH Actual'!J39</f>
        <v>173.08868992871217</v>
      </c>
      <c r="K39" s="155">
        <f>'Direct OH Actual'!K39</f>
        <v>0</v>
      </c>
      <c r="L39" s="156">
        <f>'Direct OH Actual'!L39</f>
        <v>25.166131909937537</v>
      </c>
      <c r="M39" s="155">
        <f>'Direct OH Actual'!M39</f>
        <v>324.21963173135845</v>
      </c>
      <c r="N39" s="155">
        <f>'Direct OH Actual'!N39</f>
        <v>0</v>
      </c>
      <c r="O39" s="156">
        <f>'Direct OH Actual'!O39</f>
        <v>53.051748057054652</v>
      </c>
      <c r="P39" s="155">
        <f>'Direct OH Actual'!P39</f>
        <v>320.5432510570983</v>
      </c>
      <c r="Q39" s="155">
        <f>'Direct OH Actual'!Q39</f>
        <v>0</v>
      </c>
      <c r="R39" s="156">
        <f>'Direct OH Actual'!R39</f>
        <v>46.495516040959643</v>
      </c>
      <c r="S39" s="154">
        <f>SUM('Base Capex'!$S39:$U39,'Real Price Change'!$S39:$U39)*'OH rate'!C$34</f>
        <v>330.30897079383521</v>
      </c>
      <c r="T39" s="155">
        <f>SUM('Base Capex'!$S39:$U39,'Real Price Change'!$S39:$U39)*'OH rate'!C$35</f>
        <v>0</v>
      </c>
      <c r="U39" s="156">
        <f>SUM('Base Capex'!$S39:$U39,'Real Price Change'!$S39:$U39)*'OH rate'!C$36</f>
        <v>53.231942944392799</v>
      </c>
      <c r="V39" s="154">
        <f>SUM('Base Capex'!$V39:$X39,'Real Price Change'!$V39:$X39)*'OH rate'!D$34</f>
        <v>383.32734864760431</v>
      </c>
      <c r="W39" s="155">
        <f>SUM('Base Capex'!$V39:$X39,'Real Price Change'!$V39:$X39)*'OH rate'!D$35</f>
        <v>0</v>
      </c>
      <c r="X39" s="156">
        <f>SUM('Base Capex'!$V39:$X39,'Real Price Change'!$V39:$X39)*'OH rate'!D$36</f>
        <v>61.225392512757757</v>
      </c>
      <c r="Y39" s="154">
        <f>SUM('Base Capex'!$Y39:$AA39,'Real Price Change'!$Y39:$AA39)*'OH rate'!E$34</f>
        <v>341.36218829945824</v>
      </c>
      <c r="Z39" s="155">
        <f>SUM('Base Capex'!$Y39:$AA39,'Real Price Change'!$Y39:$AA39)*'OH rate'!E$35</f>
        <v>0</v>
      </c>
      <c r="AA39" s="156">
        <f>SUM('Base Capex'!$Y39:$AA39,'Real Price Change'!$Y39:$AA39)*'OH rate'!E$36</f>
        <v>54.774488425041547</v>
      </c>
      <c r="AB39" s="154">
        <f>SUM('Base Capex'!$AB39:$AD39,'Real Price Change'!$AB39:$AD39)*'OH rate'!F$34</f>
        <v>383.11745902826658</v>
      </c>
      <c r="AC39" s="155">
        <f>SUM('Base Capex'!$AB39:$AD39,'Real Price Change'!$AB39:$AD39)*'OH rate'!F$35</f>
        <v>0</v>
      </c>
      <c r="AD39" s="156">
        <f>SUM('Base Capex'!$AB39:$AD39,'Real Price Change'!$AB39:$AD39)*'OH rate'!F$36</f>
        <v>61.505021520669601</v>
      </c>
      <c r="AE39" s="154">
        <f>SUM('Base Capex'!$AE39:$AG39,'Real Price Change'!$AE39:$AG39)*'OH rate'!G$34</f>
        <v>489.62909990864802</v>
      </c>
      <c r="AF39" s="155">
        <f>SUM('Base Capex'!$AE39:$AG39,'Real Price Change'!$AE39:$AG39)*'OH rate'!G$35</f>
        <v>0</v>
      </c>
      <c r="AG39" s="156">
        <f>SUM('Base Capex'!$AE39:$AG39,'Real Price Change'!$AE39:$AG39)*'OH rate'!G$36</f>
        <v>78.628202077879692</v>
      </c>
      <c r="AH39" s="154">
        <f>SUM('Base Capex'!$AH39:$AJ39,'Real Price Change'!$AH39:$AJ39)*'OH rate'!H$34</f>
        <v>632.72618222866163</v>
      </c>
      <c r="AI39" s="155">
        <f>SUM('Base Capex'!$AH39:$AJ39,'Real Price Change'!$AH39:$AJ39)*'OH rate'!H$35</f>
        <v>0</v>
      </c>
      <c r="AJ39" s="156">
        <f>SUM('Base Capex'!$AH39:$AJ39,'Real Price Change'!$AH39:$AJ39)*'OH rate'!H$36</f>
        <v>101.66799291434288</v>
      </c>
    </row>
    <row r="40" spans="1:36">
      <c r="A40" s="182">
        <f>'Base Capex Actual'!A40</f>
        <v>157</v>
      </c>
      <c r="B40" s="183" t="str">
        <f>'Base Capex Actual'!B40</f>
        <v>Zone SubStation Plant Replacement</v>
      </c>
      <c r="C40" s="183" t="str">
        <f>'Base Capex Actual'!C40</f>
        <v>Reliability &amp; Quality Maintained</v>
      </c>
      <c r="D40" s="155">
        <f>'Direct OH Actual'!D40</f>
        <v>2394.474508996776</v>
      </c>
      <c r="E40" s="155">
        <f>'Direct OH Actual'!E40</f>
        <v>0</v>
      </c>
      <c r="F40" s="156">
        <f>'Direct OH Actual'!F40</f>
        <v>336.26847106086592</v>
      </c>
      <c r="G40" s="155">
        <f>'Direct OH Actual'!G40</f>
        <v>517.84459761990036</v>
      </c>
      <c r="H40" s="155">
        <f>'Direct OH Actual'!H40</f>
        <v>0</v>
      </c>
      <c r="I40" s="156">
        <f>'Direct OH Actual'!I40</f>
        <v>80.7852986898979</v>
      </c>
      <c r="J40" s="155">
        <f>'Direct OH Actual'!J40</f>
        <v>565.74984855607806</v>
      </c>
      <c r="K40" s="155">
        <f>'Direct OH Actual'!K40</f>
        <v>0</v>
      </c>
      <c r="L40" s="156">
        <f>'Direct OH Actual'!L40</f>
        <v>91.612385044832365</v>
      </c>
      <c r="M40" s="155">
        <f>'Direct OH Actual'!M40</f>
        <v>388.08471439933152</v>
      </c>
      <c r="N40" s="155">
        <f>'Direct OH Actual'!N40</f>
        <v>0</v>
      </c>
      <c r="O40" s="156">
        <f>'Direct OH Actual'!O40</f>
        <v>51.413156971609084</v>
      </c>
      <c r="P40" s="155">
        <f>'Direct OH Actual'!P40</f>
        <v>415.49490328222106</v>
      </c>
      <c r="Q40" s="155">
        <f>'Direct OH Actual'!Q40</f>
        <v>0</v>
      </c>
      <c r="R40" s="156">
        <f>'Direct OH Actual'!R40</f>
        <v>52.338971504652747</v>
      </c>
      <c r="S40" s="154">
        <f>SUM('Base Capex'!$S40:$U40,'Real Price Change'!$S40:$U40)*'OH rate'!C$34</f>
        <v>702.64426032335757</v>
      </c>
      <c r="T40" s="155">
        <f>SUM('Base Capex'!$S40:$U40,'Real Price Change'!$S40:$U40)*'OH rate'!C$35</f>
        <v>0</v>
      </c>
      <c r="U40" s="156">
        <f>SUM('Base Capex'!$S40:$U40,'Real Price Change'!$S40:$U40)*'OH rate'!C$36</f>
        <v>113.23676461419355</v>
      </c>
      <c r="V40" s="154">
        <f>SUM('Base Capex'!$V40:$X40,'Real Price Change'!$V40:$X40)*'OH rate'!D$34</f>
        <v>1022.0949097661677</v>
      </c>
      <c r="W40" s="155">
        <f>SUM('Base Capex'!$V40:$X40,'Real Price Change'!$V40:$X40)*'OH rate'!D$35</f>
        <v>0</v>
      </c>
      <c r="X40" s="156">
        <f>SUM('Base Capex'!$V40:$X40,'Real Price Change'!$V40:$X40)*'OH rate'!D$36</f>
        <v>163.24992791801535</v>
      </c>
      <c r="Y40" s="154">
        <f>SUM('Base Capex'!$Y40:$AA40,'Real Price Change'!$Y40:$AA40)*'OH rate'!E$34</f>
        <v>1304.3760259753567</v>
      </c>
      <c r="Z40" s="155">
        <f>SUM('Base Capex'!$Y40:$AA40,'Real Price Change'!$Y40:$AA40)*'OH rate'!E$35</f>
        <v>0</v>
      </c>
      <c r="AA40" s="156">
        <f>SUM('Base Capex'!$Y40:$AA40,'Real Price Change'!$Y40:$AA40)*'OH rate'!E$36</f>
        <v>209.29831125295212</v>
      </c>
      <c r="AB40" s="154">
        <f>SUM('Base Capex'!$AB40:$AD40,'Real Price Change'!$AB40:$AD40)*'OH rate'!F$34</f>
        <v>1782.341608181802</v>
      </c>
      <c r="AC40" s="155">
        <f>SUM('Base Capex'!$AB40:$AD40,'Real Price Change'!$AB40:$AD40)*'OH rate'!F$35</f>
        <v>0</v>
      </c>
      <c r="AD40" s="156">
        <f>SUM('Base Capex'!$AB40:$AD40,'Real Price Change'!$AB40:$AD40)*'OH rate'!F$36</f>
        <v>286.13407294580787</v>
      </c>
      <c r="AE40" s="154">
        <f>SUM('Base Capex'!$AE40:$AG40,'Real Price Change'!$AE40:$AG40)*'OH rate'!G$34</f>
        <v>2504.3648394827901</v>
      </c>
      <c r="AF40" s="155">
        <f>SUM('Base Capex'!$AE40:$AG40,'Real Price Change'!$AE40:$AG40)*'OH rate'!G$35</f>
        <v>0</v>
      </c>
      <c r="AG40" s="156">
        <f>SUM('Base Capex'!$AE40:$AG40,'Real Price Change'!$AE40:$AG40)*'OH rate'!G$36</f>
        <v>402.16912089646735</v>
      </c>
      <c r="AH40" s="154">
        <f>SUM('Base Capex'!$AH40:$AJ40,'Real Price Change'!$AH40:$AJ40)*'OH rate'!H$34</f>
        <v>1043.6690223579799</v>
      </c>
      <c r="AI40" s="155">
        <f>SUM('Base Capex'!$AH40:$AJ40,'Real Price Change'!$AH40:$AJ40)*'OH rate'!H$35</f>
        <v>0</v>
      </c>
      <c r="AJ40" s="156">
        <f>SUM('Base Capex'!$AH40:$AJ40,'Real Price Change'!$AH40:$AJ40)*'OH rate'!H$36</f>
        <v>167.69929512994906</v>
      </c>
    </row>
    <row r="41" spans="1:36">
      <c r="A41" s="182">
        <f>'Base Capex Actual'!A41</f>
        <v>158</v>
      </c>
      <c r="B41" s="183" t="str">
        <f>'Base Capex Actual'!B41</f>
        <v xml:space="preserve">Safety Compliance </v>
      </c>
      <c r="C41" s="183" t="str">
        <f>'Base Capex Actual'!C41</f>
        <v>Environmental, Safety &amp; Legal</v>
      </c>
      <c r="D41" s="155">
        <f>'Direct OH Actual'!D41</f>
        <v>48.330538020612309</v>
      </c>
      <c r="E41" s="155">
        <f>'Direct OH Actual'!E41</f>
        <v>0</v>
      </c>
      <c r="F41" s="156">
        <f>'Direct OH Actual'!F41</f>
        <v>5.5120437290898554</v>
      </c>
      <c r="G41" s="155">
        <f>'Direct OH Actual'!G41</f>
        <v>26.912126993715187</v>
      </c>
      <c r="H41" s="155">
        <f>'Direct OH Actual'!H41</f>
        <v>0</v>
      </c>
      <c r="I41" s="156">
        <f>'Direct OH Actual'!I41</f>
        <v>5.0031062299128566</v>
      </c>
      <c r="J41" s="155">
        <f>'Direct OH Actual'!J41</f>
        <v>2.1698211173624307</v>
      </c>
      <c r="K41" s="155">
        <f>'Direct OH Actual'!K41</f>
        <v>0</v>
      </c>
      <c r="L41" s="156">
        <f>'Direct OH Actual'!L41</f>
        <v>2.1836352371556003</v>
      </c>
      <c r="M41" s="155">
        <f>'Direct OH Actual'!M41</f>
        <v>15.996220918781473</v>
      </c>
      <c r="N41" s="155">
        <f>'Direct OH Actual'!N41</f>
        <v>0</v>
      </c>
      <c r="O41" s="156">
        <f>'Direct OH Actual'!O41</f>
        <v>3.8408397691618648</v>
      </c>
      <c r="P41" s="155">
        <f>'Direct OH Actual'!P41</f>
        <v>65.561194003142688</v>
      </c>
      <c r="Q41" s="155">
        <f>'Direct OH Actual'!Q41</f>
        <v>0</v>
      </c>
      <c r="R41" s="156">
        <f>'Direct OH Actual'!R41</f>
        <v>15.812234332193254</v>
      </c>
      <c r="S41" s="154">
        <f>SUM('Base Capex'!$S41:$U41,'Real Price Change'!$S41:$U41)*'OH rate'!C$34</f>
        <v>40.525506831103236</v>
      </c>
      <c r="T41" s="155">
        <f>SUM('Base Capex'!$S41:$U41,'Real Price Change'!$S41:$U41)*'OH rate'!C$35</f>
        <v>0</v>
      </c>
      <c r="U41" s="156">
        <f>SUM('Base Capex'!$S41:$U41,'Real Price Change'!$S41:$U41)*'OH rate'!C$36</f>
        <v>6.5310108358284724</v>
      </c>
      <c r="V41" s="154">
        <f>SUM('Base Capex'!$V41:$X41,'Real Price Change'!$V41:$X41)*'OH rate'!D$34</f>
        <v>38.569705290957053</v>
      </c>
      <c r="W41" s="155">
        <f>SUM('Base Capex'!$V41:$X41,'Real Price Change'!$V41:$X41)*'OH rate'!D$35</f>
        <v>0</v>
      </c>
      <c r="X41" s="156">
        <f>SUM('Base Capex'!$V41:$X41,'Real Price Change'!$V41:$X41)*'OH rate'!D$36</f>
        <v>6.1603883831182875</v>
      </c>
      <c r="Y41" s="154">
        <f>SUM('Base Capex'!$Y41:$AA41,'Real Price Change'!$Y41:$AA41)*'OH rate'!E$34</f>
        <v>35.138279449664076</v>
      </c>
      <c r="Z41" s="155">
        <f>SUM('Base Capex'!$Y41:$AA41,'Real Price Change'!$Y41:$AA41)*'OH rate'!E$35</f>
        <v>0</v>
      </c>
      <c r="AA41" s="156">
        <f>SUM('Base Capex'!$Y41:$AA41,'Real Price Change'!$Y41:$AA41)*'OH rate'!E$36</f>
        <v>5.6382380561232033</v>
      </c>
      <c r="AB41" s="154">
        <f>SUM('Base Capex'!$AB41:$AD41,'Real Price Change'!$AB41:$AD41)*'OH rate'!F$34</f>
        <v>40.068507696727174</v>
      </c>
      <c r="AC41" s="155">
        <f>SUM('Base Capex'!$AB41:$AD41,'Real Price Change'!$AB41:$AD41)*'OH rate'!F$35</f>
        <v>0</v>
      </c>
      <c r="AD41" s="156">
        <f>SUM('Base Capex'!$AB41:$AD41,'Real Price Change'!$AB41:$AD41)*'OH rate'!F$36</f>
        <v>6.4325296853842797</v>
      </c>
      <c r="AE41" s="154">
        <f>SUM('Base Capex'!$AE41:$AG41,'Real Price Change'!$AE41:$AG41)*'OH rate'!G$34</f>
        <v>49.074247124540513</v>
      </c>
      <c r="AF41" s="155">
        <f>SUM('Base Capex'!$AE41:$AG41,'Real Price Change'!$AE41:$AG41)*'OH rate'!G$35</f>
        <v>0</v>
      </c>
      <c r="AG41" s="156">
        <f>SUM('Base Capex'!$AE41:$AG41,'Real Price Change'!$AE41:$AG41)*'OH rate'!G$36</f>
        <v>7.8806995345009021</v>
      </c>
      <c r="AH41" s="154">
        <f>SUM('Base Capex'!$AH41:$AJ41,'Real Price Change'!$AH41:$AJ41)*'OH rate'!H$34</f>
        <v>63.228980012941655</v>
      </c>
      <c r="AI41" s="155">
        <f>SUM('Base Capex'!$AH41:$AJ41,'Real Price Change'!$AH41:$AJ41)*'OH rate'!H$35</f>
        <v>0</v>
      </c>
      <c r="AJ41" s="156">
        <f>SUM('Base Capex'!$AH41:$AJ41,'Real Price Change'!$AH41:$AJ41)*'OH rate'!H$36</f>
        <v>10.159787396965543</v>
      </c>
    </row>
    <row r="42" spans="1:36">
      <c r="A42" s="182">
        <f>'Base Capex Actual'!A42</f>
        <v>159</v>
      </c>
      <c r="B42" s="183" t="str">
        <f>'Base Capex Actual'!B42</f>
        <v>TV Interference Replacement Capital</v>
      </c>
      <c r="C42" s="183" t="str">
        <f>'Base Capex Actual'!C42</f>
        <v>Reliability &amp; Quality Maintained</v>
      </c>
      <c r="D42" s="155">
        <f>'Direct OH Actual'!D42</f>
        <v>1.6450711002189975</v>
      </c>
      <c r="E42" s="155">
        <f>'Direct OH Actual'!E42</f>
        <v>0</v>
      </c>
      <c r="F42" s="156">
        <f>'Direct OH Actual'!F42</f>
        <v>0.29561878628272159</v>
      </c>
      <c r="G42" s="155">
        <f>'Direct OH Actual'!G42</f>
        <v>0.83242830562218717</v>
      </c>
      <c r="H42" s="155">
        <f>'Direct OH Actual'!H42</f>
        <v>0</v>
      </c>
      <c r="I42" s="156">
        <f>'Direct OH Actual'!I42</f>
        <v>0.10612810829320588</v>
      </c>
      <c r="J42" s="155">
        <f>'Direct OH Actual'!J42</f>
        <v>0</v>
      </c>
      <c r="K42" s="155">
        <f>'Direct OH Actual'!K42</f>
        <v>0</v>
      </c>
      <c r="L42" s="156">
        <f>'Direct OH Actual'!L42</f>
        <v>0</v>
      </c>
      <c r="M42" s="155">
        <f>'Direct OH Actual'!M42</f>
        <v>0</v>
      </c>
      <c r="N42" s="155">
        <f>'Direct OH Actual'!N42</f>
        <v>0</v>
      </c>
      <c r="O42" s="156">
        <f>'Direct OH Actual'!O42</f>
        <v>0</v>
      </c>
      <c r="P42" s="155">
        <f>'Direct OH Actual'!P42</f>
        <v>0</v>
      </c>
      <c r="Q42" s="155">
        <f>'Direct OH Actual'!Q42</f>
        <v>0</v>
      </c>
      <c r="R42" s="156">
        <f>'Direct OH Actual'!R42</f>
        <v>0</v>
      </c>
      <c r="S42" s="154">
        <f>SUM('Base Capex'!$S42:$U42,'Real Price Change'!$S42:$U42)*'OH rate'!C$34</f>
        <v>0.54109244984991478</v>
      </c>
      <c r="T42" s="155">
        <f>SUM('Base Capex'!$S42:$U42,'Real Price Change'!$S42:$U42)*'OH rate'!C$35</f>
        <v>0</v>
      </c>
      <c r="U42" s="156">
        <f>SUM('Base Capex'!$S42:$U42,'Real Price Change'!$S42:$U42)*'OH rate'!C$36</f>
        <v>8.7201393134521438E-2</v>
      </c>
      <c r="V42" s="154">
        <f>SUM('Base Capex'!$V42:$X42,'Real Price Change'!$V42:$X42)*'OH rate'!D$34</f>
        <v>0.51591780520613262</v>
      </c>
      <c r="W42" s="155">
        <f>SUM('Base Capex'!$V42:$X42,'Real Price Change'!$V42:$X42)*'OH rate'!D$35</f>
        <v>0</v>
      </c>
      <c r="X42" s="156">
        <f>SUM('Base Capex'!$V42:$X42,'Real Price Change'!$V42:$X42)*'OH rate'!D$36</f>
        <v>8.2402860739019118E-2</v>
      </c>
      <c r="Y42" s="154">
        <f>SUM('Base Capex'!$Y42:$AA42,'Real Price Change'!$Y42:$AA42)*'OH rate'!E$34</f>
        <v>0.46874906799347005</v>
      </c>
      <c r="Z42" s="155">
        <f>SUM('Base Capex'!$Y42:$AA42,'Real Price Change'!$Y42:$AA42)*'OH rate'!E$35</f>
        <v>0</v>
      </c>
      <c r="AA42" s="156">
        <f>SUM('Base Capex'!$Y42:$AA42,'Real Price Change'!$Y42:$AA42)*'OH rate'!E$36</f>
        <v>7.5214804917214911E-2</v>
      </c>
      <c r="AB42" s="154">
        <f>SUM('Base Capex'!$AB42:$AD42,'Real Price Change'!$AB42:$AD42)*'OH rate'!F$34</f>
        <v>0.53383677620189662</v>
      </c>
      <c r="AC42" s="155">
        <f>SUM('Base Capex'!$AB42:$AD42,'Real Price Change'!$AB42:$AD42)*'OH rate'!F$35</f>
        <v>0</v>
      </c>
      <c r="AD42" s="156">
        <f>SUM('Base Capex'!$AB42:$AD42,'Real Price Change'!$AB42:$AD42)*'OH rate'!F$36</f>
        <v>8.5701242882799678E-2</v>
      </c>
      <c r="AE42" s="154">
        <f>SUM('Base Capex'!$AE42:$AG42,'Real Price Change'!$AE42:$AG42)*'OH rate'!G$34</f>
        <v>0.65303849565801253</v>
      </c>
      <c r="AF42" s="155">
        <f>SUM('Base Capex'!$AE42:$AG42,'Real Price Change'!$AE42:$AG42)*'OH rate'!G$35</f>
        <v>0</v>
      </c>
      <c r="AG42" s="156">
        <f>SUM('Base Capex'!$AE42:$AG42,'Real Price Change'!$AE42:$AG42)*'OH rate'!G$36</f>
        <v>0.10486967137127436</v>
      </c>
      <c r="AH42" s="154">
        <f>SUM('Base Capex'!$AH42:$AJ42,'Real Price Change'!$AH42:$AJ42)*'OH rate'!H$34</f>
        <v>0.84031786593372182</v>
      </c>
      <c r="AI42" s="155">
        <f>SUM('Base Capex'!$AH42:$AJ42,'Real Price Change'!$AH42:$AJ42)*'OH rate'!H$35</f>
        <v>0</v>
      </c>
      <c r="AJ42" s="156">
        <f>SUM('Base Capex'!$AH42:$AJ42,'Real Price Change'!$AH42:$AJ42)*'OH rate'!H$36</f>
        <v>0.13502433317777654</v>
      </c>
    </row>
    <row r="43" spans="1:36">
      <c r="A43" s="182">
        <f>'Base Capex Actual'!A43</f>
        <v>160</v>
      </c>
      <c r="B43" s="183" t="str">
        <f>'Base Capex Actual'!B43</f>
        <v>Augmentation Lines</v>
      </c>
      <c r="C43" s="183" t="str">
        <f>'Base Capex Actual'!C43</f>
        <v>Reinforcements</v>
      </c>
      <c r="D43" s="155">
        <f>'Direct OH Actual'!D43</f>
        <v>169.15018854177808</v>
      </c>
      <c r="E43" s="155">
        <f>'Direct OH Actual'!E43</f>
        <v>0</v>
      </c>
      <c r="F43" s="156">
        <f>'Direct OH Actual'!F43</f>
        <v>23.374806534612727</v>
      </c>
      <c r="G43" s="155">
        <f>'Direct OH Actual'!G43</f>
        <v>62.342944635120062</v>
      </c>
      <c r="H43" s="155">
        <f>'Direct OH Actual'!H43</f>
        <v>0</v>
      </c>
      <c r="I43" s="156">
        <f>'Direct OH Actual'!I43</f>
        <v>7.9400915682311686</v>
      </c>
      <c r="J43" s="155">
        <f>'Direct OH Actual'!J43</f>
        <v>95.120825903321887</v>
      </c>
      <c r="K43" s="155">
        <f>'Direct OH Actual'!K43</f>
        <v>0</v>
      </c>
      <c r="L43" s="156">
        <f>'Direct OH Actual'!L43</f>
        <v>14.391148708550924</v>
      </c>
      <c r="M43" s="155">
        <f>'Direct OH Actual'!M43</f>
        <v>106.75650265016438</v>
      </c>
      <c r="N43" s="155">
        <f>'Direct OH Actual'!N43</f>
        <v>0</v>
      </c>
      <c r="O43" s="156">
        <f>'Direct OH Actual'!O43</f>
        <v>18.935281791842204</v>
      </c>
      <c r="P43" s="155">
        <f>'Direct OH Actual'!P43</f>
        <v>224.31145955411603</v>
      </c>
      <c r="Q43" s="155">
        <f>'Direct OH Actual'!Q43</f>
        <v>0</v>
      </c>
      <c r="R43" s="156">
        <f>'Direct OH Actual'!R43</f>
        <v>35.605712305800203</v>
      </c>
      <c r="S43" s="154">
        <f>SUM('Base Capex'!$S43:$U43,'Real Price Change'!$S43:$U43)*'OH rate'!C$34</f>
        <v>262.91973235463064</v>
      </c>
      <c r="T43" s="155">
        <f>SUM('Base Capex'!$S43:$U43,'Real Price Change'!$S43:$U43)*'OH rate'!C$35</f>
        <v>0</v>
      </c>
      <c r="U43" s="156">
        <f>SUM('Base Capex'!$S43:$U43,'Real Price Change'!$S43:$U43)*'OH rate'!C$36</f>
        <v>42.371626050665938</v>
      </c>
      <c r="V43" s="154">
        <f>SUM('Base Capex'!$V43:$X43,'Real Price Change'!$V43:$X43)*'OH rate'!D$34</f>
        <v>289.46786466982553</v>
      </c>
      <c r="W43" s="155">
        <f>SUM('Base Capex'!$V43:$X43,'Real Price Change'!$V43:$X43)*'OH rate'!D$35</f>
        <v>0</v>
      </c>
      <c r="X43" s="156">
        <f>SUM('Base Capex'!$V43:$X43,'Real Price Change'!$V43:$X43)*'OH rate'!D$36</f>
        <v>46.234070427707991</v>
      </c>
      <c r="Y43" s="154">
        <f>SUM('Base Capex'!$Y43:$AA43,'Real Price Change'!$Y43:$AA43)*'OH rate'!E$34</f>
        <v>262.9494351770287</v>
      </c>
      <c r="Z43" s="155">
        <f>SUM('Base Capex'!$Y43:$AA43,'Real Price Change'!$Y43:$AA43)*'OH rate'!E$35</f>
        <v>0</v>
      </c>
      <c r="AA43" s="156">
        <f>SUM('Base Capex'!$Y43:$AA43,'Real Price Change'!$Y43:$AA43)*'OH rate'!E$36</f>
        <v>42.192490226364733</v>
      </c>
      <c r="AB43" s="154">
        <f>SUM('Base Capex'!$AB43:$AD43,'Real Price Change'!$AB43:$AD43)*'OH rate'!F$34</f>
        <v>299.04624359498405</v>
      </c>
      <c r="AC43" s="155">
        <f>SUM('Base Capex'!$AB43:$AD43,'Real Price Change'!$AB43:$AD43)*'OH rate'!F$35</f>
        <v>0</v>
      </c>
      <c r="AD43" s="156">
        <f>SUM('Base Capex'!$AB43:$AD43,'Real Price Change'!$AB43:$AD43)*'OH rate'!F$36</f>
        <v>48.008372405257219</v>
      </c>
      <c r="AE43" s="154">
        <f>SUM('Base Capex'!$AE43:$AG43,'Real Price Change'!$AE43:$AG43)*'OH rate'!G$34</f>
        <v>365.29945067180716</v>
      </c>
      <c r="AF43" s="155">
        <f>SUM('Base Capex'!$AE43:$AG43,'Real Price Change'!$AE43:$AG43)*'OH rate'!G$35</f>
        <v>0</v>
      </c>
      <c r="AG43" s="156">
        <f>SUM('Base Capex'!$AE43:$AG43,'Real Price Change'!$AE43:$AG43)*'OH rate'!G$36</f>
        <v>58.662442717804616</v>
      </c>
      <c r="AH43" s="154">
        <f>SUM('Base Capex'!$AH43:$AJ43,'Real Price Change'!$AH43:$AJ43)*'OH rate'!H$34</f>
        <v>469.43793544450511</v>
      </c>
      <c r="AI43" s="155">
        <f>SUM('Base Capex'!$AH43:$AJ43,'Real Price Change'!$AH43:$AJ43)*'OH rate'!H$35</f>
        <v>0</v>
      </c>
      <c r="AJ43" s="156">
        <f>SUM('Base Capex'!$AH43:$AJ43,'Real Price Change'!$AH43:$AJ43)*'OH rate'!H$36</f>
        <v>75.430437423004648</v>
      </c>
    </row>
    <row r="44" spans="1:36">
      <c r="A44" s="182">
        <f>'Base Capex Actual'!A44</f>
        <v>161</v>
      </c>
      <c r="B44" s="183" t="str">
        <f>'Base Capex Actual'!B44</f>
        <v>Augmentation of Zone SubStation</v>
      </c>
      <c r="C44" s="183" t="str">
        <f>'Base Capex Actual'!C44</f>
        <v>Reinforcements</v>
      </c>
      <c r="D44" s="155">
        <f>'Direct OH Actual'!D44</f>
        <v>1492.8396882473601</v>
      </c>
      <c r="E44" s="155">
        <f>'Direct OH Actual'!E44</f>
        <v>0</v>
      </c>
      <c r="F44" s="156">
        <f>'Direct OH Actual'!F44</f>
        <v>240.976776948176</v>
      </c>
      <c r="G44" s="155">
        <f>'Direct OH Actual'!G44</f>
        <v>1506.5426736012694</v>
      </c>
      <c r="H44" s="155">
        <f>'Direct OH Actual'!H44</f>
        <v>0</v>
      </c>
      <c r="I44" s="156">
        <f>'Direct OH Actual'!I44</f>
        <v>234.17555793815691</v>
      </c>
      <c r="J44" s="155">
        <f>'Direct OH Actual'!J44</f>
        <v>460.90237261390354</v>
      </c>
      <c r="K44" s="155">
        <f>'Direct OH Actual'!K44</f>
        <v>0</v>
      </c>
      <c r="L44" s="156">
        <f>'Direct OH Actual'!L44</f>
        <v>71.984630949295223</v>
      </c>
      <c r="M44" s="155">
        <f>'Direct OH Actual'!M44</f>
        <v>187.45181858593739</v>
      </c>
      <c r="N44" s="155">
        <f>'Direct OH Actual'!N44</f>
        <v>0</v>
      </c>
      <c r="O44" s="156">
        <f>'Direct OH Actual'!O44</f>
        <v>27.012003986697195</v>
      </c>
      <c r="P44" s="155">
        <f>'Direct OH Actual'!P44</f>
        <v>474.11484426488397</v>
      </c>
      <c r="Q44" s="155">
        <f>'Direct OH Actual'!Q44</f>
        <v>0</v>
      </c>
      <c r="R44" s="156">
        <f>'Direct OH Actual'!R44</f>
        <v>80.597664604470054</v>
      </c>
      <c r="S44" s="154">
        <f>SUM('Base Capex'!$S44:$U44,'Real Price Change'!$S44:$U44)*'OH rate'!C$34</f>
        <v>610.29544613418989</v>
      </c>
      <c r="T44" s="155">
        <f>SUM('Base Capex'!$S44:$U44,'Real Price Change'!$S44:$U44)*'OH rate'!C$35</f>
        <v>0</v>
      </c>
      <c r="U44" s="156">
        <f>SUM('Base Capex'!$S44:$U44,'Real Price Change'!$S44:$U44)*'OH rate'!C$36</f>
        <v>98.35401166901724</v>
      </c>
      <c r="V44" s="154">
        <f>SUM('Base Capex'!$V44:$X44,'Real Price Change'!$V44:$X44)*'OH rate'!D$34</f>
        <v>1397.3159600461238</v>
      </c>
      <c r="W44" s="155">
        <f>SUM('Base Capex'!$V44:$X44,'Real Price Change'!$V44:$X44)*'OH rate'!D$35</f>
        <v>0</v>
      </c>
      <c r="X44" s="156">
        <f>SUM('Base Capex'!$V44:$X44,'Real Price Change'!$V44:$X44)*'OH rate'!D$36</f>
        <v>223.18057508808937</v>
      </c>
      <c r="Y44" s="154">
        <f>SUM('Base Capex'!$Y44:$AA44,'Real Price Change'!$Y44:$AA44)*'OH rate'!E$34</f>
        <v>1187.0277829495462</v>
      </c>
      <c r="Z44" s="155">
        <f>SUM('Base Capex'!$Y44:$AA44,'Real Price Change'!$Y44:$AA44)*'OH rate'!E$35</f>
        <v>0</v>
      </c>
      <c r="AA44" s="156">
        <f>SUM('Base Capex'!$Y44:$AA44,'Real Price Change'!$Y44:$AA44)*'OH rate'!E$36</f>
        <v>190.46878004055679</v>
      </c>
      <c r="AB44" s="154">
        <f>SUM('Base Capex'!$AB44:$AD44,'Real Price Change'!$AB44:$AD44)*'OH rate'!F$34</f>
        <v>1440.9892558545423</v>
      </c>
      <c r="AC44" s="155">
        <f>SUM('Base Capex'!$AB44:$AD44,'Real Price Change'!$AB44:$AD44)*'OH rate'!F$35</f>
        <v>0</v>
      </c>
      <c r="AD44" s="156">
        <f>SUM('Base Capex'!$AB44:$AD44,'Real Price Change'!$AB44:$AD44)*'OH rate'!F$36</f>
        <v>231.3339502125072</v>
      </c>
      <c r="AE44" s="154">
        <f>SUM('Base Capex'!$AE44:$AG44,'Real Price Change'!$AE44:$AG44)*'OH rate'!G$34</f>
        <v>1024.3242460650113</v>
      </c>
      <c r="AF44" s="155">
        <f>SUM('Base Capex'!$AE44:$AG44,'Real Price Change'!$AE44:$AG44)*'OH rate'!G$35</f>
        <v>0</v>
      </c>
      <c r="AG44" s="156">
        <f>SUM('Base Capex'!$AE44:$AG44,'Real Price Change'!$AE44:$AG44)*'OH rate'!G$36</f>
        <v>164.49343764065139</v>
      </c>
      <c r="AH44" s="154">
        <f>SUM('Base Capex'!$AH44:$AJ44,'Real Price Change'!$AH44:$AJ44)*'OH rate'!H$34</f>
        <v>108.1478893802619</v>
      </c>
      <c r="AI44" s="155">
        <f>SUM('Base Capex'!$AH44:$AJ44,'Real Price Change'!$AH44:$AJ44)*'OH rate'!H$35</f>
        <v>0</v>
      </c>
      <c r="AJ44" s="156">
        <f>SUM('Base Capex'!$AH44:$AJ44,'Real Price Change'!$AH44:$AJ44)*'OH rate'!H$36</f>
        <v>17.377467789439518</v>
      </c>
    </row>
    <row r="45" spans="1:36">
      <c r="A45" s="182">
        <f>'Base Capex Actual'!A45</f>
        <v>162</v>
      </c>
      <c r="B45" s="183" t="str">
        <f>'Base Capex Actual'!B45</f>
        <v>Network Development - Augment Dist.</v>
      </c>
      <c r="C45" s="183" t="str">
        <f>'Base Capex Actual'!C45</f>
        <v>Reinforcements</v>
      </c>
      <c r="D45" s="155">
        <f>'Direct OH Actual'!D45</f>
        <v>523.78330075512906</v>
      </c>
      <c r="E45" s="155">
        <f>'Direct OH Actual'!E45</f>
        <v>0</v>
      </c>
      <c r="F45" s="156">
        <f>'Direct OH Actual'!F45</f>
        <v>149.35692128009259</v>
      </c>
      <c r="G45" s="155">
        <f>'Direct OH Actual'!G45</f>
        <v>3296.4204344801465</v>
      </c>
      <c r="H45" s="155">
        <f>'Direct OH Actual'!H45</f>
        <v>0</v>
      </c>
      <c r="I45" s="156">
        <f>'Direct OH Actual'!I45</f>
        <v>423.31691737175657</v>
      </c>
      <c r="J45" s="155">
        <f>'Direct OH Actual'!J45</f>
        <v>1278.5613218639708</v>
      </c>
      <c r="K45" s="155">
        <f>'Direct OH Actual'!K45</f>
        <v>0</v>
      </c>
      <c r="L45" s="156">
        <f>'Direct OH Actual'!L45</f>
        <v>219.33342783931212</v>
      </c>
      <c r="M45" s="155">
        <f>'Direct OH Actual'!M45</f>
        <v>1751.9342212135832</v>
      </c>
      <c r="N45" s="155">
        <f>'Direct OH Actual'!N45</f>
        <v>0</v>
      </c>
      <c r="O45" s="156">
        <f>'Direct OH Actual'!O45</f>
        <v>309.81716439135118</v>
      </c>
      <c r="P45" s="155">
        <f>'Direct OH Actual'!P45</f>
        <v>2760.7678066326957</v>
      </c>
      <c r="Q45" s="155">
        <f>'Direct OH Actual'!Q45</f>
        <v>0</v>
      </c>
      <c r="R45" s="156">
        <f>'Direct OH Actual'!R45</f>
        <v>448.84110408243907</v>
      </c>
      <c r="S45" s="154">
        <f>SUM('Base Capex'!$S45:$U45,'Real Price Change'!$S45:$U45)*'OH rate'!C$34</f>
        <v>2683.2998965101797</v>
      </c>
      <c r="T45" s="155">
        <f>SUM('Base Capex'!$S45:$U45,'Real Price Change'!$S45:$U45)*'OH rate'!C$35</f>
        <v>0</v>
      </c>
      <c r="U45" s="156">
        <f>SUM('Base Capex'!$S45:$U45,'Real Price Change'!$S45:$U45)*'OH rate'!C$36</f>
        <v>432.43532457033365</v>
      </c>
      <c r="V45" s="154">
        <f>SUM('Base Capex'!$V45:$X45,'Real Price Change'!$V45:$X45)*'OH rate'!D$34</f>
        <v>1367.8146731451493</v>
      </c>
      <c r="W45" s="155">
        <f>SUM('Base Capex'!$V45:$X45,'Real Price Change'!$V45:$X45)*'OH rate'!D$35</f>
        <v>0</v>
      </c>
      <c r="X45" s="156">
        <f>SUM('Base Capex'!$V45:$X45,'Real Price Change'!$V45:$X45)*'OH rate'!D$36</f>
        <v>218.46860273204408</v>
      </c>
      <c r="Y45" s="154">
        <f>SUM('Base Capex'!$Y45:$AA45,'Real Price Change'!$Y45:$AA45)*'OH rate'!E$34</f>
        <v>3438.7520098595301</v>
      </c>
      <c r="Z45" s="155">
        <f>SUM('Base Capex'!$Y45:$AA45,'Real Price Change'!$Y45:$AA45)*'OH rate'!E$35</f>
        <v>0</v>
      </c>
      <c r="AA45" s="156">
        <f>SUM('Base Capex'!$Y45:$AA45,'Real Price Change'!$Y45:$AA45)*'OH rate'!E$36</f>
        <v>551.77722845918993</v>
      </c>
      <c r="AB45" s="154">
        <f>SUM('Base Capex'!$AB45:$AD45,'Real Price Change'!$AB45:$AD45)*'OH rate'!F$34</f>
        <v>2242.3163842747604</v>
      </c>
      <c r="AC45" s="155">
        <f>SUM('Base Capex'!$AB45:$AD45,'Real Price Change'!$AB45:$AD45)*'OH rate'!F$35</f>
        <v>0</v>
      </c>
      <c r="AD45" s="156">
        <f>SUM('Base Capex'!$AB45:$AD45,'Real Price Change'!$AB45:$AD45)*'OH rate'!F$36</f>
        <v>359.97763667772142</v>
      </c>
      <c r="AE45" s="154">
        <f>SUM('Base Capex'!$AE45:$AG45,'Real Price Change'!$AE45:$AG45)*'OH rate'!G$34</f>
        <v>1332.5731022671423</v>
      </c>
      <c r="AF45" s="155">
        <f>SUM('Base Capex'!$AE45:$AG45,'Real Price Change'!$AE45:$AG45)*'OH rate'!G$35</f>
        <v>0</v>
      </c>
      <c r="AG45" s="156">
        <f>SUM('Base Capex'!$AE45:$AG45,'Real Price Change'!$AE45:$AG45)*'OH rate'!G$36</f>
        <v>213.99428095298401</v>
      </c>
      <c r="AH45" s="154">
        <f>SUM('Base Capex'!$AH45:$AJ45,'Real Price Change'!$AH45:$AJ45)*'OH rate'!H$34</f>
        <v>1005.9140612040218</v>
      </c>
      <c r="AI45" s="155">
        <f>SUM('Base Capex'!$AH45:$AJ45,'Real Price Change'!$AH45:$AJ45)*'OH rate'!H$35</f>
        <v>0</v>
      </c>
      <c r="AJ45" s="156">
        <f>SUM('Base Capex'!$AH45:$AJ45,'Real Price Change'!$AH45:$AJ45)*'OH rate'!H$36</f>
        <v>161.63273548552027</v>
      </c>
    </row>
    <row r="46" spans="1:36">
      <c r="A46" s="182">
        <f>'Base Capex Actual'!A46</f>
        <v>163</v>
      </c>
      <c r="B46" s="183" t="str">
        <f>'Base Capex Actual'!B46</f>
        <v>Environment Management'</v>
      </c>
      <c r="C46" s="183" t="str">
        <f>'Base Capex Actual'!C46</f>
        <v>Environmental, Safety &amp; Legal</v>
      </c>
      <c r="D46" s="155">
        <f>'Direct OH Actual'!D46</f>
        <v>55.215119047337886</v>
      </c>
      <c r="E46" s="155">
        <f>'Direct OH Actual'!E46</f>
        <v>0</v>
      </c>
      <c r="F46" s="156">
        <f>'Direct OH Actual'!F46</f>
        <v>4.4533013387999629</v>
      </c>
      <c r="G46" s="155">
        <f>'Direct OH Actual'!G46</f>
        <v>79.416137208029753</v>
      </c>
      <c r="H46" s="155">
        <f>'Direct OH Actual'!H46</f>
        <v>0</v>
      </c>
      <c r="I46" s="156">
        <f>'Direct OH Actual'!I46</f>
        <v>6.4303389055935369</v>
      </c>
      <c r="J46" s="155">
        <f>'Direct OH Actual'!J46</f>
        <v>74.626857814919177</v>
      </c>
      <c r="K46" s="155">
        <f>'Direct OH Actual'!K46</f>
        <v>0</v>
      </c>
      <c r="L46" s="156">
        <f>'Direct OH Actual'!L46</f>
        <v>12.821585221138021</v>
      </c>
      <c r="M46" s="155">
        <f>'Direct OH Actual'!M46</f>
        <v>110.32276986005505</v>
      </c>
      <c r="N46" s="155">
        <f>'Direct OH Actual'!N46</f>
        <v>0</v>
      </c>
      <c r="O46" s="156">
        <f>'Direct OH Actual'!O46</f>
        <v>10.206846776297484</v>
      </c>
      <c r="P46" s="155">
        <f>'Direct OH Actual'!P46</f>
        <v>111.33502622557764</v>
      </c>
      <c r="Q46" s="155">
        <f>'Direct OH Actual'!Q46</f>
        <v>0</v>
      </c>
      <c r="R46" s="156">
        <f>'Direct OH Actual'!R46</f>
        <v>9.4557419964893779</v>
      </c>
      <c r="S46" s="154">
        <f>SUM('Base Capex'!$S46:$U46,'Real Price Change'!$S46:$U46)*'OH rate'!C$34</f>
        <v>145.34285286124791</v>
      </c>
      <c r="T46" s="155">
        <f>SUM('Base Capex'!$S46:$U46,'Real Price Change'!$S46:$U46)*'OH rate'!C$35</f>
        <v>0</v>
      </c>
      <c r="U46" s="156">
        <f>SUM('Base Capex'!$S46:$U46,'Real Price Change'!$S46:$U46)*'OH rate'!C$36</f>
        <v>23.423167806466445</v>
      </c>
      <c r="V46" s="154">
        <f>SUM('Base Capex'!$V46:$X46,'Real Price Change'!$V46:$X46)*'OH rate'!D$34</f>
        <v>688.1033762753849</v>
      </c>
      <c r="W46" s="155">
        <f>SUM('Base Capex'!$V46:$X46,'Real Price Change'!$V46:$X46)*'OH rate'!D$35</f>
        <v>0</v>
      </c>
      <c r="X46" s="156">
        <f>SUM('Base Capex'!$V46:$X46,'Real Price Change'!$V46:$X46)*'OH rate'!D$36</f>
        <v>109.90449664092232</v>
      </c>
      <c r="Y46" s="154">
        <f>SUM('Base Capex'!$Y46:$AA46,'Real Price Change'!$Y46:$AA46)*'OH rate'!E$34</f>
        <v>134.79267891500865</v>
      </c>
      <c r="Z46" s="155">
        <f>SUM('Base Capex'!$Y46:$AA46,'Real Price Change'!$Y46:$AA46)*'OH rate'!E$35</f>
        <v>0</v>
      </c>
      <c r="AA46" s="156">
        <f>SUM('Base Capex'!$Y46:$AA46,'Real Price Change'!$Y46:$AA46)*'OH rate'!E$36</f>
        <v>21.628640441376618</v>
      </c>
      <c r="AB46" s="154">
        <f>SUM('Base Capex'!$AB46:$AD46,'Real Price Change'!$AB46:$AD46)*'OH rate'!F$34</f>
        <v>1009.375673005085</v>
      </c>
      <c r="AC46" s="155">
        <f>SUM('Base Capex'!$AB46:$AD46,'Real Price Change'!$AB46:$AD46)*'OH rate'!F$35</f>
        <v>0</v>
      </c>
      <c r="AD46" s="156">
        <f>SUM('Base Capex'!$AB46:$AD46,'Real Price Change'!$AB46:$AD46)*'OH rate'!F$36</f>
        <v>162.04344392991419</v>
      </c>
      <c r="AE46" s="154">
        <f>SUM('Base Capex'!$AE46:$AG46,'Real Price Change'!$AE46:$AG46)*'OH rate'!G$34</f>
        <v>113.94530010370157</v>
      </c>
      <c r="AF46" s="155">
        <f>SUM('Base Capex'!$AE46:$AG46,'Real Price Change'!$AE46:$AG46)*'OH rate'!G$35</f>
        <v>0</v>
      </c>
      <c r="AG46" s="156">
        <f>SUM('Base Capex'!$AE46:$AG46,'Real Price Change'!$AE46:$AG46)*'OH rate'!G$36</f>
        <v>18.298165047890468</v>
      </c>
      <c r="AH46" s="154">
        <f>SUM('Base Capex'!$AH46:$AJ46,'Real Price Change'!$AH46:$AJ46)*'OH rate'!H$34</f>
        <v>178.25059731552847</v>
      </c>
      <c r="AI46" s="155">
        <f>SUM('Base Capex'!$AH46:$AJ46,'Real Price Change'!$AH46:$AJ46)*'OH rate'!H$35</f>
        <v>0</v>
      </c>
      <c r="AJ46" s="156">
        <f>SUM('Base Capex'!$AH46:$AJ46,'Real Price Change'!$AH46:$AJ46)*'OH rate'!H$36</f>
        <v>28.641742627149995</v>
      </c>
    </row>
    <row r="47" spans="1:36">
      <c r="A47" s="182">
        <f>'Base Capex Actual'!A47</f>
        <v>164</v>
      </c>
      <c r="B47" s="183" t="str">
        <f>'Base Capex Actual'!B47</f>
        <v>Bushfire Mitigation Augmentation</v>
      </c>
      <c r="C47" s="183" t="str">
        <f>'Base Capex Actual'!C47</f>
        <v>Environmental, Safety &amp; Legal</v>
      </c>
      <c r="D47" s="155">
        <f>'Direct OH Actual'!D47</f>
        <v>0.1234454852578762</v>
      </c>
      <c r="E47" s="155">
        <f>'Direct OH Actual'!E47</f>
        <v>0</v>
      </c>
      <c r="F47" s="156">
        <f>'Direct OH Actual'!F47</f>
        <v>1.6569709554301173E-2</v>
      </c>
      <c r="G47" s="155">
        <f>'Direct OH Actual'!G47</f>
        <v>0</v>
      </c>
      <c r="H47" s="155">
        <f>'Direct OH Actual'!H47</f>
        <v>0</v>
      </c>
      <c r="I47" s="156">
        <f>'Direct OH Actual'!I47</f>
        <v>0</v>
      </c>
      <c r="J47" s="155">
        <f>'Direct OH Actual'!J47</f>
        <v>0</v>
      </c>
      <c r="K47" s="155">
        <f>'Direct OH Actual'!K47</f>
        <v>0</v>
      </c>
      <c r="L47" s="156">
        <f>'Direct OH Actual'!L47</f>
        <v>0</v>
      </c>
      <c r="M47" s="155">
        <f>'Direct OH Actual'!M47</f>
        <v>0</v>
      </c>
      <c r="N47" s="155">
        <f>'Direct OH Actual'!N47</f>
        <v>0</v>
      </c>
      <c r="O47" s="156">
        <f>'Direct OH Actual'!O47</f>
        <v>0</v>
      </c>
      <c r="P47" s="155">
        <f>'Direct OH Actual'!P47</f>
        <v>0</v>
      </c>
      <c r="Q47" s="155">
        <f>'Direct OH Actual'!Q47</f>
        <v>0</v>
      </c>
      <c r="R47" s="156">
        <f>'Direct OH Actual'!R47</f>
        <v>0</v>
      </c>
      <c r="S47" s="154">
        <f>SUM('Base Capex'!$S47:$U47,'Real Price Change'!$S47:$U47)*'OH rate'!C$34</f>
        <v>0</v>
      </c>
      <c r="T47" s="155">
        <f>SUM('Base Capex'!$S47:$U47,'Real Price Change'!$S47:$U47)*'OH rate'!C$35</f>
        <v>0</v>
      </c>
      <c r="U47" s="156">
        <f>SUM('Base Capex'!$S47:$U47,'Real Price Change'!$S47:$U47)*'OH rate'!C$36</f>
        <v>0</v>
      </c>
      <c r="V47" s="154">
        <f>SUM('Base Capex'!$V47:$X47,'Real Price Change'!$V47:$X47)*'OH rate'!D$34</f>
        <v>0</v>
      </c>
      <c r="W47" s="155">
        <f>SUM('Base Capex'!$V47:$X47,'Real Price Change'!$V47:$X47)*'OH rate'!D$35</f>
        <v>0</v>
      </c>
      <c r="X47" s="156">
        <f>SUM('Base Capex'!$V47:$X47,'Real Price Change'!$V47:$X47)*'OH rate'!D$36</f>
        <v>0</v>
      </c>
      <c r="Y47" s="154">
        <f>SUM('Base Capex'!$Y47:$AA47,'Real Price Change'!$Y47:$AA47)*'OH rate'!E$34</f>
        <v>0</v>
      </c>
      <c r="Z47" s="155">
        <f>SUM('Base Capex'!$Y47:$AA47,'Real Price Change'!$Y47:$AA47)*'OH rate'!E$35</f>
        <v>0</v>
      </c>
      <c r="AA47" s="156">
        <f>SUM('Base Capex'!$Y47:$AA47,'Real Price Change'!$Y47:$AA47)*'OH rate'!E$36</f>
        <v>0</v>
      </c>
      <c r="AB47" s="154">
        <f>SUM('Base Capex'!$AB47:$AD47,'Real Price Change'!$AB47:$AD47)*'OH rate'!F$34</f>
        <v>0</v>
      </c>
      <c r="AC47" s="155">
        <f>SUM('Base Capex'!$AB47:$AD47,'Real Price Change'!$AB47:$AD47)*'OH rate'!F$35</f>
        <v>0</v>
      </c>
      <c r="AD47" s="156">
        <f>SUM('Base Capex'!$AB47:$AD47,'Real Price Change'!$AB47:$AD47)*'OH rate'!F$36</f>
        <v>0</v>
      </c>
      <c r="AE47" s="154">
        <f>SUM('Base Capex'!$AE47:$AG47,'Real Price Change'!$AE47:$AG47)*'OH rate'!G$34</f>
        <v>0</v>
      </c>
      <c r="AF47" s="155">
        <f>SUM('Base Capex'!$AE47:$AG47,'Real Price Change'!$AE47:$AG47)*'OH rate'!G$35</f>
        <v>0</v>
      </c>
      <c r="AG47" s="156">
        <f>SUM('Base Capex'!$AE47:$AG47,'Real Price Change'!$AE47:$AG47)*'OH rate'!G$36</f>
        <v>0</v>
      </c>
      <c r="AH47" s="154">
        <f>SUM('Base Capex'!$AH47:$AJ47,'Real Price Change'!$AH47:$AJ47)*'OH rate'!H$34</f>
        <v>0</v>
      </c>
      <c r="AI47" s="155">
        <f>SUM('Base Capex'!$AH47:$AJ47,'Real Price Change'!$AH47:$AJ47)*'OH rate'!H$35</f>
        <v>0</v>
      </c>
      <c r="AJ47" s="156">
        <f>SUM('Base Capex'!$AH47:$AJ47,'Real Price Change'!$AH47:$AJ47)*'OH rate'!H$36</f>
        <v>0</v>
      </c>
    </row>
    <row r="48" spans="1:36">
      <c r="A48" s="182">
        <f>'Base Capex Actual'!A48</f>
        <v>165</v>
      </c>
      <c r="B48" s="183" t="str">
        <f>'Base Capex Actual'!B48</f>
        <v>LV Com. Multi Earth (CMEN)</v>
      </c>
      <c r="C48" s="183" t="str">
        <f>'Base Capex Actual'!C48</f>
        <v>Environmental, Safety &amp; Legal</v>
      </c>
      <c r="D48" s="155">
        <f>'Direct OH Actual'!D48</f>
        <v>0</v>
      </c>
      <c r="E48" s="155">
        <f>'Direct OH Actual'!E48</f>
        <v>0</v>
      </c>
      <c r="F48" s="156">
        <f>'Direct OH Actual'!F48</f>
        <v>0</v>
      </c>
      <c r="G48" s="155">
        <f>'Direct OH Actual'!G48</f>
        <v>0</v>
      </c>
      <c r="H48" s="155">
        <f>'Direct OH Actual'!H48</f>
        <v>0</v>
      </c>
      <c r="I48" s="156">
        <f>'Direct OH Actual'!I48</f>
        <v>0</v>
      </c>
      <c r="J48" s="155">
        <f>'Direct OH Actual'!J48</f>
        <v>0</v>
      </c>
      <c r="K48" s="155">
        <f>'Direct OH Actual'!K48</f>
        <v>0</v>
      </c>
      <c r="L48" s="156">
        <f>'Direct OH Actual'!L48</f>
        <v>0</v>
      </c>
      <c r="M48" s="155">
        <f>'Direct OH Actual'!M48</f>
        <v>0</v>
      </c>
      <c r="N48" s="155">
        <f>'Direct OH Actual'!N48</f>
        <v>0</v>
      </c>
      <c r="O48" s="156">
        <f>'Direct OH Actual'!O48</f>
        <v>0</v>
      </c>
      <c r="P48" s="155">
        <f>'Direct OH Actual'!P48</f>
        <v>3.3371511185743246</v>
      </c>
      <c r="Q48" s="155">
        <f>'Direct OH Actual'!Q48</f>
        <v>0</v>
      </c>
      <c r="R48" s="156">
        <f>'Direct OH Actual'!R48</f>
        <v>0.60490204790511126</v>
      </c>
      <c r="S48" s="154">
        <f>SUM('Base Capex'!$S48:$U48,'Real Price Change'!$S48:$U48)*'OH rate'!C$34</f>
        <v>0</v>
      </c>
      <c r="T48" s="155">
        <f>SUM('Base Capex'!$S48:$U48,'Real Price Change'!$S48:$U48)*'OH rate'!C$35</f>
        <v>0</v>
      </c>
      <c r="U48" s="156">
        <f>SUM('Base Capex'!$S48:$U48,'Real Price Change'!$S48:$U48)*'OH rate'!C$36</f>
        <v>0</v>
      </c>
      <c r="V48" s="154">
        <f>SUM('Base Capex'!$V48:$X48,'Real Price Change'!$V48:$X48)*'OH rate'!D$34</f>
        <v>0</v>
      </c>
      <c r="W48" s="155">
        <f>SUM('Base Capex'!$V48:$X48,'Real Price Change'!$V48:$X48)*'OH rate'!D$35</f>
        <v>0</v>
      </c>
      <c r="X48" s="156">
        <f>SUM('Base Capex'!$V48:$X48,'Real Price Change'!$V48:$X48)*'OH rate'!D$36</f>
        <v>0</v>
      </c>
      <c r="Y48" s="154">
        <f>SUM('Base Capex'!$Y48:$AA48,'Real Price Change'!$Y48:$AA48)*'OH rate'!E$34</f>
        <v>0</v>
      </c>
      <c r="Z48" s="155">
        <f>SUM('Base Capex'!$Y48:$AA48,'Real Price Change'!$Y48:$AA48)*'OH rate'!E$35</f>
        <v>0</v>
      </c>
      <c r="AA48" s="156">
        <f>SUM('Base Capex'!$Y48:$AA48,'Real Price Change'!$Y48:$AA48)*'OH rate'!E$36</f>
        <v>0</v>
      </c>
      <c r="AB48" s="154">
        <f>SUM('Base Capex'!$AB48:$AD48,'Real Price Change'!$AB48:$AD48)*'OH rate'!F$34</f>
        <v>0</v>
      </c>
      <c r="AC48" s="155">
        <f>SUM('Base Capex'!$AB48:$AD48,'Real Price Change'!$AB48:$AD48)*'OH rate'!F$35</f>
        <v>0</v>
      </c>
      <c r="AD48" s="156">
        <f>SUM('Base Capex'!$AB48:$AD48,'Real Price Change'!$AB48:$AD48)*'OH rate'!F$36</f>
        <v>0</v>
      </c>
      <c r="AE48" s="154">
        <f>SUM('Base Capex'!$AE48:$AG48,'Real Price Change'!$AE48:$AG48)*'OH rate'!G$34</f>
        <v>0</v>
      </c>
      <c r="AF48" s="155">
        <f>SUM('Base Capex'!$AE48:$AG48,'Real Price Change'!$AE48:$AG48)*'OH rate'!G$35</f>
        <v>0</v>
      </c>
      <c r="AG48" s="156">
        <f>SUM('Base Capex'!$AE48:$AG48,'Real Price Change'!$AE48:$AG48)*'OH rate'!G$36</f>
        <v>0</v>
      </c>
      <c r="AH48" s="154">
        <f>SUM('Base Capex'!$AH48:$AJ48,'Real Price Change'!$AH48:$AJ48)*'OH rate'!H$34</f>
        <v>0</v>
      </c>
      <c r="AI48" s="155">
        <f>SUM('Base Capex'!$AH48:$AJ48,'Real Price Change'!$AH48:$AJ48)*'OH rate'!H$35</f>
        <v>0</v>
      </c>
      <c r="AJ48" s="156">
        <f>SUM('Base Capex'!$AH48:$AJ48,'Real Price Change'!$AH48:$AJ48)*'OH rate'!H$36</f>
        <v>0</v>
      </c>
    </row>
    <row r="49" spans="1:36">
      <c r="A49" s="182">
        <f>'Base Capex Actual'!A49</f>
        <v>166</v>
      </c>
      <c r="B49" s="183" t="str">
        <f>'Base Capex Actual'!B49</f>
        <v>Reliability Improvement - Automation</v>
      </c>
      <c r="C49" s="183" t="str">
        <f>'Base Capex Actual'!C49</f>
        <v>Reliability &amp; Quality Maintained</v>
      </c>
      <c r="D49" s="155">
        <f>'Direct OH Actual'!D49</f>
        <v>9.4396463270954634</v>
      </c>
      <c r="E49" s="155">
        <f>'Direct OH Actual'!E49</f>
        <v>0</v>
      </c>
      <c r="F49" s="156">
        <f>'Direct OH Actual'!F49</f>
        <v>0.74363523548837984</v>
      </c>
      <c r="G49" s="155">
        <f>'Direct OH Actual'!G49</f>
        <v>178.57978710382096</v>
      </c>
      <c r="H49" s="155">
        <f>'Direct OH Actual'!H49</f>
        <v>0</v>
      </c>
      <c r="I49" s="156">
        <f>'Direct OH Actual'!I49</f>
        <v>31.454875975485738</v>
      </c>
      <c r="J49" s="155">
        <f>'Direct OH Actual'!J49</f>
        <v>2.8059423275442223</v>
      </c>
      <c r="K49" s="155">
        <f>'Direct OH Actual'!K49</f>
        <v>0</v>
      </c>
      <c r="L49" s="156">
        <f>'Direct OH Actual'!L49</f>
        <v>0.79423845469994736</v>
      </c>
      <c r="M49" s="155">
        <f>'Direct OH Actual'!M49</f>
        <v>0</v>
      </c>
      <c r="N49" s="155">
        <f>'Direct OH Actual'!N49</f>
        <v>0</v>
      </c>
      <c r="O49" s="156">
        <f>'Direct OH Actual'!O49</f>
        <v>0</v>
      </c>
      <c r="P49" s="155">
        <f>'Direct OH Actual'!P49</f>
        <v>21.199957775610596</v>
      </c>
      <c r="Q49" s="155">
        <f>'Direct OH Actual'!Q49</f>
        <v>0</v>
      </c>
      <c r="R49" s="156">
        <f>'Direct OH Actual'!R49</f>
        <v>4.0812561417020561</v>
      </c>
      <c r="S49" s="154">
        <f>SUM('Base Capex'!$S49:$U49,'Real Price Change'!$S49:$U49)*'OH rate'!C$34</f>
        <v>0</v>
      </c>
      <c r="T49" s="155">
        <f>SUM('Base Capex'!$S49:$U49,'Real Price Change'!$S49:$U49)*'OH rate'!C$35</f>
        <v>0</v>
      </c>
      <c r="U49" s="156">
        <f>SUM('Base Capex'!$S49:$U49,'Real Price Change'!$S49:$U49)*'OH rate'!C$36</f>
        <v>0</v>
      </c>
      <c r="V49" s="154">
        <f>SUM('Base Capex'!$V49:$X49,'Real Price Change'!$V49:$X49)*'OH rate'!D$34</f>
        <v>0</v>
      </c>
      <c r="W49" s="155">
        <f>SUM('Base Capex'!$V49:$X49,'Real Price Change'!$V49:$X49)*'OH rate'!D$35</f>
        <v>0</v>
      </c>
      <c r="X49" s="156">
        <f>SUM('Base Capex'!$V49:$X49,'Real Price Change'!$V49:$X49)*'OH rate'!D$36</f>
        <v>0</v>
      </c>
      <c r="Y49" s="154">
        <f>SUM('Base Capex'!$Y49:$AA49,'Real Price Change'!$Y49:$AA49)*'OH rate'!E$34</f>
        <v>0</v>
      </c>
      <c r="Z49" s="155">
        <f>SUM('Base Capex'!$Y49:$AA49,'Real Price Change'!$Y49:$AA49)*'OH rate'!E$35</f>
        <v>0</v>
      </c>
      <c r="AA49" s="156">
        <f>SUM('Base Capex'!$Y49:$AA49,'Real Price Change'!$Y49:$AA49)*'OH rate'!E$36</f>
        <v>0</v>
      </c>
      <c r="AB49" s="154">
        <f>SUM('Base Capex'!$AB49:$AD49,'Real Price Change'!$AB49:$AD49)*'OH rate'!F$34</f>
        <v>0</v>
      </c>
      <c r="AC49" s="155">
        <f>SUM('Base Capex'!$AB49:$AD49,'Real Price Change'!$AB49:$AD49)*'OH rate'!F$35</f>
        <v>0</v>
      </c>
      <c r="AD49" s="156">
        <f>SUM('Base Capex'!$AB49:$AD49,'Real Price Change'!$AB49:$AD49)*'OH rate'!F$36</f>
        <v>0</v>
      </c>
      <c r="AE49" s="154">
        <f>SUM('Base Capex'!$AE49:$AG49,'Real Price Change'!$AE49:$AG49)*'OH rate'!G$34</f>
        <v>0</v>
      </c>
      <c r="AF49" s="155">
        <f>SUM('Base Capex'!$AE49:$AG49,'Real Price Change'!$AE49:$AG49)*'OH rate'!G$35</f>
        <v>0</v>
      </c>
      <c r="AG49" s="156">
        <f>SUM('Base Capex'!$AE49:$AG49,'Real Price Change'!$AE49:$AG49)*'OH rate'!G$36</f>
        <v>0</v>
      </c>
      <c r="AH49" s="154">
        <f>SUM('Base Capex'!$AH49:$AJ49,'Real Price Change'!$AH49:$AJ49)*'OH rate'!H$34</f>
        <v>0</v>
      </c>
      <c r="AI49" s="155">
        <f>SUM('Base Capex'!$AH49:$AJ49,'Real Price Change'!$AH49:$AJ49)*'OH rate'!H$35</f>
        <v>0</v>
      </c>
      <c r="AJ49" s="156">
        <f>SUM('Base Capex'!$AH49:$AJ49,'Real Price Change'!$AH49:$AJ49)*'OH rate'!H$36</f>
        <v>0</v>
      </c>
    </row>
    <row r="50" spans="1:36">
      <c r="A50" s="182">
        <f>'Base Capex Actual'!A50</f>
        <v>167</v>
      </c>
      <c r="B50" s="183" t="str">
        <f>'Base Capex Actual'!B50</f>
        <v>VBRC</v>
      </c>
      <c r="C50" s="183" t="str">
        <f>'Base Capex Actual'!C50</f>
        <v>Environmental, Safety &amp; Legal</v>
      </c>
      <c r="D50" s="155">
        <f>'Direct OH Actual'!D50</f>
        <v>0</v>
      </c>
      <c r="E50" s="155">
        <f>'Direct OH Actual'!E50</f>
        <v>0</v>
      </c>
      <c r="F50" s="156">
        <f>'Direct OH Actual'!F50</f>
        <v>0</v>
      </c>
      <c r="G50" s="155">
        <f>'Direct OH Actual'!G50</f>
        <v>0</v>
      </c>
      <c r="H50" s="155">
        <f>'Direct OH Actual'!H50</f>
        <v>0</v>
      </c>
      <c r="I50" s="156">
        <f>'Direct OH Actual'!I50</f>
        <v>0</v>
      </c>
      <c r="J50" s="155">
        <f>'Direct OH Actual'!J50</f>
        <v>0</v>
      </c>
      <c r="K50" s="155">
        <f>'Direct OH Actual'!K50</f>
        <v>0</v>
      </c>
      <c r="L50" s="156">
        <f>'Direct OH Actual'!L50</f>
        <v>0</v>
      </c>
      <c r="M50" s="155">
        <f>'Direct OH Actual'!M50</f>
        <v>0</v>
      </c>
      <c r="N50" s="155">
        <f>'Direct OH Actual'!N50</f>
        <v>0</v>
      </c>
      <c r="O50" s="156">
        <f>'Direct OH Actual'!O50</f>
        <v>0</v>
      </c>
      <c r="P50" s="155">
        <f>'Direct OH Actual'!P50</f>
        <v>0</v>
      </c>
      <c r="Q50" s="155">
        <f>'Direct OH Actual'!Q50</f>
        <v>0</v>
      </c>
      <c r="R50" s="156">
        <f>'Direct OH Actual'!R50</f>
        <v>0</v>
      </c>
      <c r="S50" s="154">
        <f>SUM('Base Capex'!$S50:$U50,'Real Price Change'!$S50:$U50)*'OH rate'!C$34</f>
        <v>0</v>
      </c>
      <c r="T50" s="155">
        <f>SUM('Base Capex'!$S50:$U50,'Real Price Change'!$S50:$U50)*'OH rate'!C$35</f>
        <v>0</v>
      </c>
      <c r="U50" s="156">
        <f>SUM('Base Capex'!$S50:$U50,'Real Price Change'!$S50:$U50)*'OH rate'!C$36</f>
        <v>0</v>
      </c>
      <c r="V50" s="154">
        <f>SUM('Base Capex'!$V50:$X50,'Real Price Change'!$V50:$X50)*'OH rate'!D$34</f>
        <v>59.066440227482488</v>
      </c>
      <c r="W50" s="155">
        <f>SUM('Base Capex'!$V50:$X50,'Real Price Change'!$V50:$X50)*'OH rate'!D$35</f>
        <v>0</v>
      </c>
      <c r="X50" s="156">
        <f>SUM('Base Capex'!$V50:$X50,'Real Price Change'!$V50:$X50)*'OH rate'!D$36</f>
        <v>9.4341455156217204</v>
      </c>
      <c r="Y50" s="154">
        <f>SUM('Base Capex'!$Y50:$AA50,'Real Price Change'!$Y50:$AA50)*'OH rate'!E$34</f>
        <v>215.36371752235104</v>
      </c>
      <c r="Z50" s="155">
        <f>SUM('Base Capex'!$Y50:$AA50,'Real Price Change'!$Y50:$AA50)*'OH rate'!E$35</f>
        <v>0</v>
      </c>
      <c r="AA50" s="156">
        <f>SUM('Base Capex'!$Y50:$AA50,'Real Price Change'!$Y50:$AA50)*'OH rate'!E$36</f>
        <v>34.556954041592824</v>
      </c>
      <c r="AB50" s="154">
        <f>SUM('Base Capex'!$AB50:$AD50,'Real Price Change'!$AB50:$AD50)*'OH rate'!F$34</f>
        <v>208.69701649609269</v>
      </c>
      <c r="AC50" s="155">
        <f>SUM('Base Capex'!$AB50:$AD50,'Real Price Change'!$AB50:$AD50)*'OH rate'!F$35</f>
        <v>0</v>
      </c>
      <c r="AD50" s="156">
        <f>SUM('Base Capex'!$AB50:$AD50,'Real Price Change'!$AB50:$AD50)*'OH rate'!F$36</f>
        <v>33.503862036067318</v>
      </c>
      <c r="AE50" s="154">
        <f>SUM('Base Capex'!$AE50:$AG50,'Real Price Change'!$AE50:$AG50)*'OH rate'!G$34</f>
        <v>255.19358012771278</v>
      </c>
      <c r="AF50" s="155">
        <f>SUM('Base Capex'!$AE50:$AG50,'Real Price Change'!$AE50:$AG50)*'OH rate'!G$35</f>
        <v>0</v>
      </c>
      <c r="AG50" s="156">
        <f>SUM('Base Capex'!$AE50:$AG50,'Real Price Change'!$AE50:$AG50)*'OH rate'!G$36</f>
        <v>40.980841193881375</v>
      </c>
      <c r="AH50" s="154">
        <f>SUM('Base Capex'!$AH50:$AJ50,'Real Price Change'!$AH50:$AJ50)*'OH rate'!H$34</f>
        <v>291.3106661408799</v>
      </c>
      <c r="AI50" s="155">
        <f>SUM('Base Capex'!$AH50:$AJ50,'Real Price Change'!$AH50:$AJ50)*'OH rate'!H$35</f>
        <v>0</v>
      </c>
      <c r="AJ50" s="156">
        <f>SUM('Base Capex'!$AH50:$AJ50,'Real Price Change'!$AH50:$AJ50)*'OH rate'!H$36</f>
        <v>46.808511442916981</v>
      </c>
    </row>
    <row r="51" spans="1:36">
      <c r="A51" s="182">
        <f>'Base Capex Actual'!A51</f>
        <v>168</v>
      </c>
      <c r="B51" s="183" t="str">
        <f>'Base Capex Actual'!B51</f>
        <v>Zone SubStation Automation</v>
      </c>
      <c r="C51" s="183" t="str">
        <f>'Base Capex Actual'!C51</f>
        <v>SCADA/Network Control</v>
      </c>
      <c r="D51" s="155">
        <f>'Direct OH Actual'!D51</f>
        <v>95.596245833929274</v>
      </c>
      <c r="E51" s="155">
        <f>'Direct OH Actual'!E51</f>
        <v>0</v>
      </c>
      <c r="F51" s="156">
        <f>'Direct OH Actual'!F51</f>
        <v>7.7963861743284486</v>
      </c>
      <c r="G51" s="155">
        <f>'Direct OH Actual'!G51</f>
        <v>83.670967274649627</v>
      </c>
      <c r="H51" s="155">
        <f>'Direct OH Actual'!H51</f>
        <v>0</v>
      </c>
      <c r="I51" s="156">
        <f>'Direct OH Actual'!I51</f>
        <v>10.936985952027737</v>
      </c>
      <c r="J51" s="155">
        <f>'Direct OH Actual'!J51</f>
        <v>252.90700238417037</v>
      </c>
      <c r="K51" s="155">
        <f>'Direct OH Actual'!K51</f>
        <v>0</v>
      </c>
      <c r="L51" s="156">
        <f>'Direct OH Actual'!L51</f>
        <v>17.679736425060153</v>
      </c>
      <c r="M51" s="155">
        <f>'Direct OH Actual'!M51</f>
        <v>215.13044593931886</v>
      </c>
      <c r="N51" s="155">
        <f>'Direct OH Actual'!N51</f>
        <v>0</v>
      </c>
      <c r="O51" s="156">
        <f>'Direct OH Actual'!O51</f>
        <v>29.221875215937519</v>
      </c>
      <c r="P51" s="155">
        <f>'Direct OH Actual'!P51</f>
        <v>199.36326208087826</v>
      </c>
      <c r="Q51" s="155">
        <f>'Direct OH Actual'!Q51</f>
        <v>0</v>
      </c>
      <c r="R51" s="156">
        <f>'Direct OH Actual'!R51</f>
        <v>36.851144106096115</v>
      </c>
      <c r="S51" s="154">
        <f>SUM('Base Capex'!$S51:$U51,'Real Price Change'!$S51:$U51)*'OH rate'!C$34</f>
        <v>168.29522894860042</v>
      </c>
      <c r="T51" s="155">
        <f>SUM('Base Capex'!$S51:$U51,'Real Price Change'!$S51:$U51)*'OH rate'!C$35</f>
        <v>0</v>
      </c>
      <c r="U51" s="156">
        <f>SUM('Base Capex'!$S51:$U51,'Real Price Change'!$S51:$U51)*'OH rate'!C$36</f>
        <v>27.122127514959466</v>
      </c>
      <c r="V51" s="154">
        <f>SUM('Base Capex'!$V51:$X51,'Real Price Change'!$V51:$X51)*'OH rate'!D$34</f>
        <v>253.00243099041737</v>
      </c>
      <c r="W51" s="155">
        <f>SUM('Base Capex'!$V51:$X51,'Real Price Change'!$V51:$X51)*'OH rate'!D$35</f>
        <v>0</v>
      </c>
      <c r="X51" s="156">
        <f>SUM('Base Capex'!$V51:$X51,'Real Price Change'!$V51:$X51)*'OH rate'!D$36</f>
        <v>40.409778218851905</v>
      </c>
      <c r="Y51" s="154">
        <f>SUM('Base Capex'!$Y51:$AA51,'Real Price Change'!$Y51:$AA51)*'OH rate'!E$34</f>
        <v>209.00464023561213</v>
      </c>
      <c r="Z51" s="155">
        <f>SUM('Base Capex'!$Y51:$AA51,'Real Price Change'!$Y51:$AA51)*'OH rate'!E$35</f>
        <v>0</v>
      </c>
      <c r="AA51" s="156">
        <f>SUM('Base Capex'!$Y51:$AA51,'Real Price Change'!$Y51:$AA51)*'OH rate'!E$36</f>
        <v>33.536585596652849</v>
      </c>
      <c r="AB51" s="154">
        <f>SUM('Base Capex'!$AB51:$AD51,'Real Price Change'!$AB51:$AD51)*'OH rate'!F$34</f>
        <v>241.78390521037255</v>
      </c>
      <c r="AC51" s="155">
        <f>SUM('Base Capex'!$AB51:$AD51,'Real Price Change'!$AB51:$AD51)*'OH rate'!F$35</f>
        <v>0</v>
      </c>
      <c r="AD51" s="156">
        <f>SUM('Base Capex'!$AB51:$AD51,'Real Price Change'!$AB51:$AD51)*'OH rate'!F$36</f>
        <v>38.815574552602982</v>
      </c>
      <c r="AE51" s="154">
        <f>SUM('Base Capex'!$AE51:$AG51,'Real Price Change'!$AE51:$AG51)*'OH rate'!G$34</f>
        <v>295.67988735649175</v>
      </c>
      <c r="AF51" s="155">
        <f>SUM('Base Capex'!$AE51:$AG51,'Real Price Change'!$AE51:$AG51)*'OH rate'!G$35</f>
        <v>0</v>
      </c>
      <c r="AG51" s="156">
        <f>SUM('Base Capex'!$AE51:$AG51,'Real Price Change'!$AE51:$AG51)*'OH rate'!G$36</f>
        <v>47.482426877341553</v>
      </c>
      <c r="AH51" s="154">
        <f>SUM('Base Capex'!$AH51:$AJ51,'Real Price Change'!$AH51:$AJ51)*'OH rate'!H$34</f>
        <v>434.91086591781215</v>
      </c>
      <c r="AI51" s="155">
        <f>SUM('Base Capex'!$AH51:$AJ51,'Real Price Change'!$AH51:$AJ51)*'OH rate'!H$35</f>
        <v>0</v>
      </c>
      <c r="AJ51" s="156">
        <f>SUM('Base Capex'!$AH51:$AJ51,'Real Price Change'!$AH51:$AJ51)*'OH rate'!H$36</f>
        <v>69.882543312429888</v>
      </c>
    </row>
    <row r="52" spans="1:36">
      <c r="A52" s="182">
        <f>'Base Capex Actual'!A52</f>
        <v>169</v>
      </c>
      <c r="B52" s="183" t="str">
        <f>'Base Capex Actual'!B52</f>
        <v>Augmentation Connection Assets</v>
      </c>
      <c r="C52" s="183" t="str">
        <f>'Base Capex Actual'!C52</f>
        <v>Reinforcements</v>
      </c>
      <c r="D52" s="155">
        <f>'Direct OH Actual'!D52</f>
        <v>30.144128110120977</v>
      </c>
      <c r="E52" s="155">
        <f>'Direct OH Actual'!E52</f>
        <v>0</v>
      </c>
      <c r="F52" s="156">
        <f>'Direct OH Actual'!F52</f>
        <v>3.8014958473297202</v>
      </c>
      <c r="G52" s="155">
        <f>'Direct OH Actual'!G52</f>
        <v>0.21143119558318441</v>
      </c>
      <c r="H52" s="155">
        <f>'Direct OH Actual'!H52</f>
        <v>0</v>
      </c>
      <c r="I52" s="156">
        <f>'Direct OH Actual'!I52</f>
        <v>0</v>
      </c>
      <c r="J52" s="155">
        <f>'Direct OH Actual'!J52</f>
        <v>3.2864408692493079</v>
      </c>
      <c r="K52" s="155">
        <f>'Direct OH Actual'!K52</f>
        <v>0</v>
      </c>
      <c r="L52" s="156">
        <f>'Direct OH Actual'!L52</f>
        <v>0.51288483412199803</v>
      </c>
      <c r="M52" s="155">
        <f>'Direct OH Actual'!M52</f>
        <v>2.0303158173001257</v>
      </c>
      <c r="N52" s="155">
        <f>'Direct OH Actual'!N52</f>
        <v>0</v>
      </c>
      <c r="O52" s="156">
        <f>'Direct OH Actual'!O52</f>
        <v>0.38742858050223777</v>
      </c>
      <c r="P52" s="155">
        <f>'Direct OH Actual'!P52</f>
        <v>0</v>
      </c>
      <c r="Q52" s="155">
        <f>'Direct OH Actual'!Q52</f>
        <v>0</v>
      </c>
      <c r="R52" s="156">
        <f>'Direct OH Actual'!R52</f>
        <v>0</v>
      </c>
      <c r="S52" s="154">
        <f>SUM('Base Capex'!$S52:$U52,'Real Price Change'!$S52:$U52)*'OH rate'!C$34</f>
        <v>0</v>
      </c>
      <c r="T52" s="155">
        <f>SUM('Base Capex'!$S52:$U52,'Real Price Change'!$S52:$U52)*'OH rate'!C$35</f>
        <v>0</v>
      </c>
      <c r="U52" s="156">
        <f>SUM('Base Capex'!$S52:$U52,'Real Price Change'!$S52:$U52)*'OH rate'!C$36</f>
        <v>0</v>
      </c>
      <c r="V52" s="154">
        <f>SUM('Base Capex'!$V52:$X52,'Real Price Change'!$V52:$X52)*'OH rate'!D$34</f>
        <v>0</v>
      </c>
      <c r="W52" s="155">
        <f>SUM('Base Capex'!$V52:$X52,'Real Price Change'!$V52:$X52)*'OH rate'!D$35</f>
        <v>0</v>
      </c>
      <c r="X52" s="156">
        <f>SUM('Base Capex'!$V52:$X52,'Real Price Change'!$V52:$X52)*'OH rate'!D$36</f>
        <v>0</v>
      </c>
      <c r="Y52" s="154">
        <f>SUM('Base Capex'!$Y52:$AA52,'Real Price Change'!$Y52:$AA52)*'OH rate'!E$34</f>
        <v>0</v>
      </c>
      <c r="Z52" s="155">
        <f>SUM('Base Capex'!$Y52:$AA52,'Real Price Change'!$Y52:$AA52)*'OH rate'!E$35</f>
        <v>0</v>
      </c>
      <c r="AA52" s="156">
        <f>SUM('Base Capex'!$Y52:$AA52,'Real Price Change'!$Y52:$AA52)*'OH rate'!E$36</f>
        <v>0</v>
      </c>
      <c r="AB52" s="154">
        <f>SUM('Base Capex'!$AB52:$AD52,'Real Price Change'!$AB52:$AD52)*'OH rate'!F$34</f>
        <v>0</v>
      </c>
      <c r="AC52" s="155">
        <f>SUM('Base Capex'!$AB52:$AD52,'Real Price Change'!$AB52:$AD52)*'OH rate'!F$35</f>
        <v>0</v>
      </c>
      <c r="AD52" s="156">
        <f>SUM('Base Capex'!$AB52:$AD52,'Real Price Change'!$AB52:$AD52)*'OH rate'!F$36</f>
        <v>0</v>
      </c>
      <c r="AE52" s="154">
        <f>SUM('Base Capex'!$AE52:$AG52,'Real Price Change'!$AE52:$AG52)*'OH rate'!G$34</f>
        <v>0</v>
      </c>
      <c r="AF52" s="155">
        <f>SUM('Base Capex'!$AE52:$AG52,'Real Price Change'!$AE52:$AG52)*'OH rate'!G$35</f>
        <v>0</v>
      </c>
      <c r="AG52" s="156">
        <f>SUM('Base Capex'!$AE52:$AG52,'Real Price Change'!$AE52:$AG52)*'OH rate'!G$36</f>
        <v>0</v>
      </c>
      <c r="AH52" s="154">
        <f>SUM('Base Capex'!$AH52:$AJ52,'Real Price Change'!$AH52:$AJ52)*'OH rate'!H$34</f>
        <v>0</v>
      </c>
      <c r="AI52" s="155">
        <f>SUM('Base Capex'!$AH52:$AJ52,'Real Price Change'!$AH52:$AJ52)*'OH rate'!H$35</f>
        <v>0</v>
      </c>
      <c r="AJ52" s="156">
        <f>SUM('Base Capex'!$AH52:$AJ52,'Real Price Change'!$AH52:$AJ52)*'OH rate'!H$36</f>
        <v>0</v>
      </c>
    </row>
    <row r="53" spans="1:36">
      <c r="A53" s="182">
        <f>'Base Capex Actual'!A53</f>
        <v>170</v>
      </c>
      <c r="B53" s="183" t="str">
        <f>'Base Capex Actual'!B53</f>
        <v xml:space="preserve">Conductor Clearance </v>
      </c>
      <c r="C53" s="183" t="str">
        <f>'Base Capex Actual'!C53</f>
        <v>Environmental, Safety &amp; Legal</v>
      </c>
      <c r="D53" s="155">
        <f>'Direct OH Actual'!D53</f>
        <v>0</v>
      </c>
      <c r="E53" s="155">
        <f>'Direct OH Actual'!E53</f>
        <v>0</v>
      </c>
      <c r="F53" s="156">
        <f>'Direct OH Actual'!F53</f>
        <v>0</v>
      </c>
      <c r="G53" s="155">
        <f>'Direct OH Actual'!G53</f>
        <v>0</v>
      </c>
      <c r="H53" s="155">
        <f>'Direct OH Actual'!H53</f>
        <v>0</v>
      </c>
      <c r="I53" s="156">
        <f>'Direct OH Actual'!I53</f>
        <v>0</v>
      </c>
      <c r="J53" s="155">
        <f>'Direct OH Actual'!J53</f>
        <v>0</v>
      </c>
      <c r="K53" s="155">
        <f>'Direct OH Actual'!K53</f>
        <v>0</v>
      </c>
      <c r="L53" s="156">
        <f>'Direct OH Actual'!L53</f>
        <v>0</v>
      </c>
      <c r="M53" s="155">
        <f>'Direct OH Actual'!M53</f>
        <v>0</v>
      </c>
      <c r="N53" s="155">
        <f>'Direct OH Actual'!N53</f>
        <v>0</v>
      </c>
      <c r="O53" s="156">
        <f>'Direct OH Actual'!O53</f>
        <v>0</v>
      </c>
      <c r="P53" s="155">
        <f>'Direct OH Actual'!P53</f>
        <v>0</v>
      </c>
      <c r="Q53" s="155">
        <f>'Direct OH Actual'!Q53</f>
        <v>0</v>
      </c>
      <c r="R53" s="156">
        <f>'Direct OH Actual'!R53</f>
        <v>0</v>
      </c>
      <c r="S53" s="154">
        <f>SUM('Base Capex'!$S53:$U53,'Real Price Change'!$S53:$U53)*'OH rate'!C$34</f>
        <v>0</v>
      </c>
      <c r="T53" s="155">
        <f>SUM('Base Capex'!$S53:$U53,'Real Price Change'!$S53:$U53)*'OH rate'!C$35</f>
        <v>0</v>
      </c>
      <c r="U53" s="156">
        <f>SUM('Base Capex'!$S53:$U53,'Real Price Change'!$S53:$U53)*'OH rate'!C$36</f>
        <v>0</v>
      </c>
      <c r="V53" s="154">
        <f>SUM('Base Capex'!$V53:$X53,'Real Price Change'!$V53:$X53)*'OH rate'!D$34</f>
        <v>28.635847672252662</v>
      </c>
      <c r="W53" s="155">
        <f>SUM('Base Capex'!$V53:$X53,'Real Price Change'!$V53:$X53)*'OH rate'!D$35</f>
        <v>0</v>
      </c>
      <c r="X53" s="156">
        <f>SUM('Base Capex'!$V53:$X53,'Real Price Change'!$V53:$X53)*'OH rate'!D$36</f>
        <v>4.5737436158800593</v>
      </c>
      <c r="Y53" s="154">
        <f>SUM('Base Capex'!$Y53:$AA53,'Real Price Change'!$Y53:$AA53)*'OH rate'!E$34</f>
        <v>26.093780847205938</v>
      </c>
      <c r="Z53" s="155">
        <f>SUM('Base Capex'!$Y53:$AA53,'Real Price Change'!$Y53:$AA53)*'OH rate'!E$35</f>
        <v>0</v>
      </c>
      <c r="AA53" s="156">
        <f>SUM('Base Capex'!$Y53:$AA53,'Real Price Change'!$Y53:$AA53)*'OH rate'!E$36</f>
        <v>4.1869707482863605</v>
      </c>
      <c r="AB53" s="154">
        <f>SUM('Base Capex'!$AB53:$AD53,'Real Price Change'!$AB53:$AD53)*'OH rate'!F$34</f>
        <v>29.752899950201979</v>
      </c>
      <c r="AC53" s="155">
        <f>SUM('Base Capex'!$AB53:$AD53,'Real Price Change'!$AB53:$AD53)*'OH rate'!F$35</f>
        <v>0</v>
      </c>
      <c r="AD53" s="156">
        <f>SUM('Base Capex'!$AB53:$AD53,'Real Price Change'!$AB53:$AD53)*'OH rate'!F$36</f>
        <v>4.7764796633934852</v>
      </c>
      <c r="AE53" s="154">
        <f>SUM('Base Capex'!$AE53:$AG53,'Real Price Change'!$AE53:$AG53)*'OH rate'!G$34</f>
        <v>36.437137417993789</v>
      </c>
      <c r="AF53" s="155">
        <f>SUM('Base Capex'!$AE53:$AG53,'Real Price Change'!$AE53:$AG53)*'OH rate'!G$35</f>
        <v>0</v>
      </c>
      <c r="AG53" s="156">
        <f>SUM('Base Capex'!$AE53:$AG53,'Real Price Change'!$AE53:$AG53)*'OH rate'!G$36</f>
        <v>5.8513405444570576</v>
      </c>
      <c r="AH53" s="154">
        <f>SUM('Base Capex'!$AH53:$AJ53,'Real Price Change'!$AH53:$AJ53)*'OH rate'!H$34</f>
        <v>46.94405860691861</v>
      </c>
      <c r="AI53" s="155">
        <f>SUM('Base Capex'!$AH53:$AJ53,'Real Price Change'!$AH53:$AJ53)*'OH rate'!H$35</f>
        <v>0</v>
      </c>
      <c r="AJ53" s="156">
        <f>SUM('Base Capex'!$AH53:$AJ53,'Real Price Change'!$AH53:$AJ53)*'OH rate'!H$36</f>
        <v>7.5430863331871478</v>
      </c>
    </row>
    <row r="54" spans="1:36">
      <c r="A54" s="182">
        <f>'Base Capex Actual'!A54</f>
        <v>171</v>
      </c>
      <c r="B54" s="183" t="str">
        <f>'Base Capex Actual'!B54</f>
        <v>SWER Augmentation</v>
      </c>
      <c r="C54" s="183" t="str">
        <f>'Base Capex Actual'!C54</f>
        <v>New Customer Connections</v>
      </c>
      <c r="D54" s="155">
        <f>'Direct OH Actual'!D54</f>
        <v>0</v>
      </c>
      <c r="E54" s="155">
        <f>'Direct OH Actual'!E54</f>
        <v>0</v>
      </c>
      <c r="F54" s="156">
        <f>'Direct OH Actual'!F54</f>
        <v>0</v>
      </c>
      <c r="G54" s="155">
        <f>'Direct OH Actual'!G54</f>
        <v>0</v>
      </c>
      <c r="H54" s="155">
        <f>'Direct OH Actual'!H54</f>
        <v>0</v>
      </c>
      <c r="I54" s="156">
        <f>'Direct OH Actual'!I54</f>
        <v>0</v>
      </c>
      <c r="J54" s="155">
        <f>'Direct OH Actual'!J54</f>
        <v>0</v>
      </c>
      <c r="K54" s="155">
        <f>'Direct OH Actual'!K54</f>
        <v>0</v>
      </c>
      <c r="L54" s="156">
        <f>'Direct OH Actual'!L54</f>
        <v>0</v>
      </c>
      <c r="M54" s="155">
        <f>'Direct OH Actual'!M54</f>
        <v>0</v>
      </c>
      <c r="N54" s="155">
        <f>'Direct OH Actual'!N54</f>
        <v>0</v>
      </c>
      <c r="O54" s="156">
        <f>'Direct OH Actual'!O54</f>
        <v>0</v>
      </c>
      <c r="P54" s="155">
        <f>'Direct OH Actual'!P54</f>
        <v>0</v>
      </c>
      <c r="Q54" s="155">
        <f>'Direct OH Actual'!Q54</f>
        <v>0</v>
      </c>
      <c r="R54" s="156">
        <f>'Direct OH Actual'!R54</f>
        <v>0</v>
      </c>
      <c r="S54" s="154">
        <f>SUM('Base Capex'!$S54:$U54,'Real Price Change'!$S54:$U54)*'OH rate'!C$34</f>
        <v>0</v>
      </c>
      <c r="T54" s="155">
        <f>SUM('Base Capex'!$S54:$U54,'Real Price Change'!$S54:$U54)*'OH rate'!C$35</f>
        <v>0</v>
      </c>
      <c r="U54" s="156">
        <f>SUM('Base Capex'!$S54:$U54,'Real Price Change'!$S54:$U54)*'OH rate'!C$36</f>
        <v>0</v>
      </c>
      <c r="V54" s="154">
        <f>SUM('Base Capex'!$V54:$X54,'Real Price Change'!$V54:$X54)*'OH rate'!D$34</f>
        <v>0</v>
      </c>
      <c r="W54" s="155">
        <f>SUM('Base Capex'!$V54:$X54,'Real Price Change'!$V54:$X54)*'OH rate'!D$35</f>
        <v>0</v>
      </c>
      <c r="X54" s="156">
        <f>SUM('Base Capex'!$V54:$X54,'Real Price Change'!$V54:$X54)*'OH rate'!D$36</f>
        <v>0</v>
      </c>
      <c r="Y54" s="154">
        <f>SUM('Base Capex'!$Y54:$AA54,'Real Price Change'!$Y54:$AA54)*'OH rate'!E$34</f>
        <v>0</v>
      </c>
      <c r="Z54" s="155">
        <f>SUM('Base Capex'!$Y54:$AA54,'Real Price Change'!$Y54:$AA54)*'OH rate'!E$35</f>
        <v>0</v>
      </c>
      <c r="AA54" s="156">
        <f>SUM('Base Capex'!$Y54:$AA54,'Real Price Change'!$Y54:$AA54)*'OH rate'!E$36</f>
        <v>0</v>
      </c>
      <c r="AB54" s="154">
        <f>SUM('Base Capex'!$AB54:$AD54,'Real Price Change'!$AB54:$AD54)*'OH rate'!F$34</f>
        <v>0</v>
      </c>
      <c r="AC54" s="155">
        <f>SUM('Base Capex'!$AB54:$AD54,'Real Price Change'!$AB54:$AD54)*'OH rate'!F$35</f>
        <v>0</v>
      </c>
      <c r="AD54" s="156">
        <f>SUM('Base Capex'!$AB54:$AD54,'Real Price Change'!$AB54:$AD54)*'OH rate'!F$36</f>
        <v>0</v>
      </c>
      <c r="AE54" s="154">
        <f>SUM('Base Capex'!$AE54:$AG54,'Real Price Change'!$AE54:$AG54)*'OH rate'!G$34</f>
        <v>0</v>
      </c>
      <c r="AF54" s="155">
        <f>SUM('Base Capex'!$AE54:$AG54,'Real Price Change'!$AE54:$AG54)*'OH rate'!G$35</f>
        <v>0</v>
      </c>
      <c r="AG54" s="156">
        <f>SUM('Base Capex'!$AE54:$AG54,'Real Price Change'!$AE54:$AG54)*'OH rate'!G$36</f>
        <v>0</v>
      </c>
      <c r="AH54" s="154">
        <f>SUM('Base Capex'!$AH54:$AJ54,'Real Price Change'!$AH54:$AJ54)*'OH rate'!H$34</f>
        <v>0</v>
      </c>
      <c r="AI54" s="155">
        <f>SUM('Base Capex'!$AH54:$AJ54,'Real Price Change'!$AH54:$AJ54)*'OH rate'!H$35</f>
        <v>0</v>
      </c>
      <c r="AJ54" s="156">
        <f>SUM('Base Capex'!$AH54:$AJ54,'Real Price Change'!$AH54:$AJ54)*'OH rate'!H$36</f>
        <v>0</v>
      </c>
    </row>
    <row r="55" spans="1:36">
      <c r="A55" s="182">
        <f>'Base Capex Actual'!A55</f>
        <v>172</v>
      </c>
      <c r="B55" s="183" t="str">
        <f>'Base Capex Actual'!B55</f>
        <v>Supply Reliability Improvement Scheme</v>
      </c>
      <c r="C55" s="183" t="str">
        <f>'Base Capex Actual'!C55</f>
        <v>Reliability &amp; Quality Maintained</v>
      </c>
      <c r="D55" s="155">
        <f>'Direct OH Actual'!D55</f>
        <v>84.87748687394172</v>
      </c>
      <c r="E55" s="155">
        <f>'Direct OH Actual'!E55</f>
        <v>0</v>
      </c>
      <c r="F55" s="156">
        <f>'Direct OH Actual'!F55</f>
        <v>12.873273938909712</v>
      </c>
      <c r="G55" s="155">
        <f>'Direct OH Actual'!G55</f>
        <v>21.761469446493432</v>
      </c>
      <c r="H55" s="155">
        <f>'Direct OH Actual'!H55</f>
        <v>0</v>
      </c>
      <c r="I55" s="156">
        <f>'Direct OH Actual'!I55</f>
        <v>2.7862144268504689</v>
      </c>
      <c r="J55" s="155">
        <f>'Direct OH Actual'!J55</f>
        <v>77.020750175568367</v>
      </c>
      <c r="K55" s="155">
        <f>'Direct OH Actual'!K55</f>
        <v>0</v>
      </c>
      <c r="L55" s="156">
        <f>'Direct OH Actual'!L55</f>
        <v>12.205612842030414</v>
      </c>
      <c r="M55" s="155">
        <f>'Direct OH Actual'!M55</f>
        <v>3.1147711342588043</v>
      </c>
      <c r="N55" s="155">
        <f>'Direct OH Actual'!N55</f>
        <v>0</v>
      </c>
      <c r="O55" s="156">
        <f>'Direct OH Actual'!O55</f>
        <v>0.7059662884571426</v>
      </c>
      <c r="P55" s="155">
        <f>'Direct OH Actual'!P55</f>
        <v>52.307412280906163</v>
      </c>
      <c r="Q55" s="155">
        <f>'Direct OH Actual'!Q55</f>
        <v>0</v>
      </c>
      <c r="R55" s="156">
        <f>'Direct OH Actual'!R55</f>
        <v>9.3121223465570999</v>
      </c>
      <c r="S55" s="154">
        <f>SUM('Base Capex'!$S55:$U55,'Real Price Change'!$S55:$U55)*'OH rate'!C$34</f>
        <v>0</v>
      </c>
      <c r="T55" s="155">
        <f>SUM('Base Capex'!$S55:$U55,'Real Price Change'!$S55:$U55)*'OH rate'!C$35</f>
        <v>0</v>
      </c>
      <c r="U55" s="156">
        <f>SUM('Base Capex'!$S55:$U55,'Real Price Change'!$S55:$U55)*'OH rate'!C$36</f>
        <v>0</v>
      </c>
      <c r="V55" s="154">
        <f>SUM('Base Capex'!$V55:$X55,'Real Price Change'!$V55:$X55)*'OH rate'!D$34</f>
        <v>0</v>
      </c>
      <c r="W55" s="155">
        <f>SUM('Base Capex'!$V55:$X55,'Real Price Change'!$V55:$X55)*'OH rate'!D$35</f>
        <v>0</v>
      </c>
      <c r="X55" s="156">
        <f>SUM('Base Capex'!$V55:$X55,'Real Price Change'!$V55:$X55)*'OH rate'!D$36</f>
        <v>0</v>
      </c>
      <c r="Y55" s="154">
        <f>SUM('Base Capex'!$Y55:$AA55,'Real Price Change'!$Y55:$AA55)*'OH rate'!E$34</f>
        <v>0</v>
      </c>
      <c r="Z55" s="155">
        <f>SUM('Base Capex'!$Y55:$AA55,'Real Price Change'!$Y55:$AA55)*'OH rate'!E$35</f>
        <v>0</v>
      </c>
      <c r="AA55" s="156">
        <f>SUM('Base Capex'!$Y55:$AA55,'Real Price Change'!$Y55:$AA55)*'OH rate'!E$36</f>
        <v>0</v>
      </c>
      <c r="AB55" s="154">
        <f>SUM('Base Capex'!$AB55:$AD55,'Real Price Change'!$AB55:$AD55)*'OH rate'!F$34</f>
        <v>0</v>
      </c>
      <c r="AC55" s="155">
        <f>SUM('Base Capex'!$AB55:$AD55,'Real Price Change'!$AB55:$AD55)*'OH rate'!F$35</f>
        <v>0</v>
      </c>
      <c r="AD55" s="156">
        <f>SUM('Base Capex'!$AB55:$AD55,'Real Price Change'!$AB55:$AD55)*'OH rate'!F$36</f>
        <v>0</v>
      </c>
      <c r="AE55" s="154">
        <f>SUM('Base Capex'!$AE55:$AG55,'Real Price Change'!$AE55:$AG55)*'OH rate'!G$34</f>
        <v>0</v>
      </c>
      <c r="AF55" s="155">
        <f>SUM('Base Capex'!$AE55:$AG55,'Real Price Change'!$AE55:$AG55)*'OH rate'!G$35</f>
        <v>0</v>
      </c>
      <c r="AG55" s="156">
        <f>SUM('Base Capex'!$AE55:$AG55,'Real Price Change'!$AE55:$AG55)*'OH rate'!G$36</f>
        <v>0</v>
      </c>
      <c r="AH55" s="154">
        <f>SUM('Base Capex'!$AH55:$AJ55,'Real Price Change'!$AH55:$AJ55)*'OH rate'!H$34</f>
        <v>0</v>
      </c>
      <c r="AI55" s="155">
        <f>SUM('Base Capex'!$AH55:$AJ55,'Real Price Change'!$AH55:$AJ55)*'OH rate'!H$35</f>
        <v>0</v>
      </c>
      <c r="AJ55" s="156">
        <f>SUM('Base Capex'!$AH55:$AJ55,'Real Price Change'!$AH55:$AJ55)*'OH rate'!H$36</f>
        <v>0</v>
      </c>
    </row>
    <row r="56" spans="1:36">
      <c r="A56" s="182">
        <f>'Base Capex Actual'!A56</f>
        <v>174</v>
      </c>
      <c r="B56" s="183" t="str">
        <f>'Base Capex Actual'!B56</f>
        <v>Pole Fire Mitigation</v>
      </c>
      <c r="C56" s="183" t="str">
        <f>'Base Capex Actual'!C56</f>
        <v>Environmental, Safety &amp; Legal</v>
      </c>
      <c r="D56" s="155">
        <f>'Direct OH Actual'!D56</f>
        <v>0</v>
      </c>
      <c r="E56" s="155">
        <f>'Direct OH Actual'!E56</f>
        <v>0</v>
      </c>
      <c r="F56" s="156">
        <f>'Direct OH Actual'!F56</f>
        <v>0</v>
      </c>
      <c r="G56" s="155">
        <f>'Direct OH Actual'!G56</f>
        <v>0</v>
      </c>
      <c r="H56" s="155">
        <f>'Direct OH Actual'!H56</f>
        <v>0</v>
      </c>
      <c r="I56" s="156">
        <f>'Direct OH Actual'!I56</f>
        <v>0</v>
      </c>
      <c r="J56" s="155">
        <f>'Direct OH Actual'!J56</f>
        <v>0</v>
      </c>
      <c r="K56" s="155">
        <f>'Direct OH Actual'!K56</f>
        <v>0</v>
      </c>
      <c r="L56" s="156">
        <f>'Direct OH Actual'!L56</f>
        <v>0</v>
      </c>
      <c r="M56" s="155">
        <f>'Direct OH Actual'!M56</f>
        <v>0</v>
      </c>
      <c r="N56" s="155">
        <f>'Direct OH Actual'!N56</f>
        <v>0</v>
      </c>
      <c r="O56" s="156">
        <f>'Direct OH Actual'!O56</f>
        <v>0</v>
      </c>
      <c r="P56" s="155">
        <f>'Direct OH Actual'!P56</f>
        <v>11.192589481292007</v>
      </c>
      <c r="Q56" s="155">
        <f>'Direct OH Actual'!Q56</f>
        <v>0</v>
      </c>
      <c r="R56" s="156">
        <f>'Direct OH Actual'!R56</f>
        <v>2.0720567218586492</v>
      </c>
      <c r="S56" s="154">
        <f>SUM('Base Capex'!$S56:$U56,'Real Price Change'!$S56:$U56)*'OH rate'!C$34</f>
        <v>0</v>
      </c>
      <c r="T56" s="155">
        <f>SUM('Base Capex'!$S56:$U56,'Real Price Change'!$S56:$U56)*'OH rate'!C$35</f>
        <v>0</v>
      </c>
      <c r="U56" s="156">
        <f>SUM('Base Capex'!$S56:$U56,'Real Price Change'!$S56:$U56)*'OH rate'!C$36</f>
        <v>0</v>
      </c>
      <c r="V56" s="154">
        <f>SUM('Base Capex'!$V56:$X56,'Real Price Change'!$V56:$X56)*'OH rate'!D$34</f>
        <v>0</v>
      </c>
      <c r="W56" s="155">
        <f>SUM('Base Capex'!$V56:$X56,'Real Price Change'!$V56:$X56)*'OH rate'!D$35</f>
        <v>0</v>
      </c>
      <c r="X56" s="156">
        <f>SUM('Base Capex'!$V56:$X56,'Real Price Change'!$V56:$X56)*'OH rate'!D$36</f>
        <v>0</v>
      </c>
      <c r="Y56" s="154">
        <f>SUM('Base Capex'!$Y56:$AA56,'Real Price Change'!$Y56:$AA56)*'OH rate'!E$34</f>
        <v>0</v>
      </c>
      <c r="Z56" s="155">
        <f>SUM('Base Capex'!$Y56:$AA56,'Real Price Change'!$Y56:$AA56)*'OH rate'!E$35</f>
        <v>0</v>
      </c>
      <c r="AA56" s="156">
        <f>SUM('Base Capex'!$Y56:$AA56,'Real Price Change'!$Y56:$AA56)*'OH rate'!E$36</f>
        <v>0</v>
      </c>
      <c r="AB56" s="154">
        <f>SUM('Base Capex'!$AB56:$AD56,'Real Price Change'!$AB56:$AD56)*'OH rate'!F$34</f>
        <v>0</v>
      </c>
      <c r="AC56" s="155">
        <f>SUM('Base Capex'!$AB56:$AD56,'Real Price Change'!$AB56:$AD56)*'OH rate'!F$35</f>
        <v>0</v>
      </c>
      <c r="AD56" s="156">
        <f>SUM('Base Capex'!$AB56:$AD56,'Real Price Change'!$AB56:$AD56)*'OH rate'!F$36</f>
        <v>0</v>
      </c>
      <c r="AE56" s="154">
        <f>SUM('Base Capex'!$AE56:$AG56,'Real Price Change'!$AE56:$AG56)*'OH rate'!G$34</f>
        <v>0</v>
      </c>
      <c r="AF56" s="155">
        <f>SUM('Base Capex'!$AE56:$AG56,'Real Price Change'!$AE56:$AG56)*'OH rate'!G$35</f>
        <v>0</v>
      </c>
      <c r="AG56" s="156">
        <f>SUM('Base Capex'!$AE56:$AG56,'Real Price Change'!$AE56:$AG56)*'OH rate'!G$36</f>
        <v>0</v>
      </c>
      <c r="AH56" s="154">
        <f>SUM('Base Capex'!$AH56:$AJ56,'Real Price Change'!$AH56:$AJ56)*'OH rate'!H$34</f>
        <v>0</v>
      </c>
      <c r="AI56" s="155">
        <f>SUM('Base Capex'!$AH56:$AJ56,'Real Price Change'!$AH56:$AJ56)*'OH rate'!H$35</f>
        <v>0</v>
      </c>
      <c r="AJ56" s="156">
        <f>SUM('Base Capex'!$AH56:$AJ56,'Real Price Change'!$AH56:$AJ56)*'OH rate'!H$36</f>
        <v>0</v>
      </c>
    </row>
    <row r="57" spans="1:36">
      <c r="A57" s="182">
        <f>'Base Capex Actual'!A57</f>
        <v>177</v>
      </c>
      <c r="B57" s="183" t="str">
        <f>'Base Capex Actual'!B57</f>
        <v>CBD Security Supply</v>
      </c>
      <c r="C57" s="183" t="str">
        <f>'Base Capex Actual'!C57</f>
        <v>Reinforcements</v>
      </c>
      <c r="D57" s="155">
        <f>'Direct OH Actual'!D57</f>
        <v>277.31823612330874</v>
      </c>
      <c r="E57" s="155">
        <f>'Direct OH Actual'!E57</f>
        <v>0</v>
      </c>
      <c r="F57" s="156">
        <f>'Direct OH Actual'!F57</f>
        <v>173.76529849504399</v>
      </c>
      <c r="G57" s="155">
        <f>'Direct OH Actual'!G57</f>
        <v>1000.1606204349159</v>
      </c>
      <c r="H57" s="155">
        <f>'Direct OH Actual'!H57</f>
        <v>0</v>
      </c>
      <c r="I57" s="156">
        <f>'Direct OH Actual'!I57</f>
        <v>211.8642757141468</v>
      </c>
      <c r="J57" s="155">
        <f>'Direct OH Actual'!J57</f>
        <v>124.06449539272933</v>
      </c>
      <c r="K57" s="155">
        <f>'Direct OH Actual'!K57</f>
        <v>0</v>
      </c>
      <c r="L57" s="155">
        <f>'Direct OH Actual'!L57</f>
        <v>32.113156858531632</v>
      </c>
      <c r="M57" s="184">
        <f>'Direct OH Actual'!M57</f>
        <v>886.47183164055252</v>
      </c>
      <c r="N57" s="155">
        <f>'Direct OH Actual'!N57</f>
        <v>0</v>
      </c>
      <c r="O57" s="156">
        <f>'Direct OH Actual'!O57</f>
        <v>168.89212502055008</v>
      </c>
      <c r="P57" s="155">
        <f>'Direct OH Actual'!P57</f>
        <v>936.22522677383176</v>
      </c>
      <c r="Q57" s="155">
        <f>'Direct OH Actual'!Q57</f>
        <v>0</v>
      </c>
      <c r="R57" s="156">
        <f>'Direct OH Actual'!R57</f>
        <v>177.77300788045568</v>
      </c>
      <c r="S57" s="154">
        <f>SUM('Base Capex'!$S57:$U57,'Real Price Change'!$S57:$U57)*'OH rate'!C$34</f>
        <v>473.46157602492832</v>
      </c>
      <c r="T57" s="155">
        <f>SUM('Base Capex'!$S57:$U57,'Real Price Change'!$S57:$U57)*'OH rate'!C$35</f>
        <v>0</v>
      </c>
      <c r="U57" s="156">
        <f>SUM('Base Capex'!$S57:$U57,'Real Price Change'!$S57:$U57)*'OH rate'!C$36</f>
        <v>76.302134758102255</v>
      </c>
      <c r="V57" s="154">
        <f>SUM('Base Capex'!$V57:$X57,'Real Price Change'!$V57:$X57)*'OH rate'!D$34</f>
        <v>531.23834515464307</v>
      </c>
      <c r="W57" s="155">
        <f>SUM('Base Capex'!$V57:$X57,'Real Price Change'!$V57:$X57)*'OH rate'!D$35</f>
        <v>0</v>
      </c>
      <c r="X57" s="156">
        <f>SUM('Base Capex'!$V57:$X57,'Real Price Change'!$V57:$X57)*'OH rate'!D$36</f>
        <v>84.849871303656016</v>
      </c>
      <c r="Y57" s="154">
        <f>SUM('Base Capex'!$Y57:$AA57,'Real Price Change'!$Y57:$AA57)*'OH rate'!E$34</f>
        <v>281.59401086328893</v>
      </c>
      <c r="Z57" s="155">
        <f>SUM('Base Capex'!$Y57:$AA57,'Real Price Change'!$Y57:$AA57)*'OH rate'!E$35</f>
        <v>0</v>
      </c>
      <c r="AA57" s="156">
        <f>SUM('Base Capex'!$Y57:$AA57,'Real Price Change'!$Y57:$AA57)*'OH rate'!E$36</f>
        <v>45.184172170414691</v>
      </c>
      <c r="AB57" s="154">
        <f>SUM('Base Capex'!$AB57:$AD57,'Real Price Change'!$AB57:$AD57)*'OH rate'!F$34</f>
        <v>0</v>
      </c>
      <c r="AC57" s="155">
        <f>SUM('Base Capex'!$AB57:$AD57,'Real Price Change'!$AB57:$AD57)*'OH rate'!F$35</f>
        <v>0</v>
      </c>
      <c r="AD57" s="156">
        <f>SUM('Base Capex'!$AB57:$AD57,'Real Price Change'!$AB57:$AD57)*'OH rate'!F$36</f>
        <v>0</v>
      </c>
      <c r="AE57" s="154">
        <f>SUM('Base Capex'!$AE57:$AG57,'Real Price Change'!$AE57:$AG57)*'OH rate'!G$34</f>
        <v>0</v>
      </c>
      <c r="AF57" s="155">
        <f>SUM('Base Capex'!$AE57:$AG57,'Real Price Change'!$AE57:$AG57)*'OH rate'!G$35</f>
        <v>0</v>
      </c>
      <c r="AG57" s="156">
        <f>SUM('Base Capex'!$AE57:$AG57,'Real Price Change'!$AE57:$AG57)*'OH rate'!G$36</f>
        <v>0</v>
      </c>
      <c r="AH57" s="154">
        <f>SUM('Base Capex'!$AH57:$AJ57,'Real Price Change'!$AH57:$AJ57)*'OH rate'!H$34</f>
        <v>0</v>
      </c>
      <c r="AI57" s="155">
        <f>SUM('Base Capex'!$AH57:$AJ57,'Real Price Change'!$AH57:$AJ57)*'OH rate'!H$35</f>
        <v>0</v>
      </c>
      <c r="AJ57" s="156">
        <f>SUM('Base Capex'!$AH57:$AJ57,'Real Price Change'!$AH57:$AJ57)*'OH rate'!H$36</f>
        <v>0</v>
      </c>
    </row>
    <row r="58" spans="1:36">
      <c r="A58" s="182">
        <f>'Base Capex Actual'!A58</f>
        <v>200</v>
      </c>
      <c r="B58" s="183" t="str">
        <f>'Base Capex Actual'!B58</f>
        <v>Computers</v>
      </c>
      <c r="C58" s="183" t="str">
        <f>'Base Capex Actual'!C58</f>
        <v>Non Network General - IT</v>
      </c>
      <c r="D58" s="155">
        <f>'Direct OH Actual'!D58</f>
        <v>0</v>
      </c>
      <c r="E58" s="155">
        <f>'Direct OH Actual'!E58</f>
        <v>0</v>
      </c>
      <c r="F58" s="156">
        <f>'Direct OH Actual'!F58</f>
        <v>0</v>
      </c>
      <c r="G58" s="155">
        <f>'Direct OH Actual'!G58</f>
        <v>1.9064916245310773E-2</v>
      </c>
      <c r="H58" s="155">
        <f>'Direct OH Actual'!H58</f>
        <v>0</v>
      </c>
      <c r="I58" s="156">
        <f>'Direct OH Actual'!I58</f>
        <v>2.5220154244998891E-3</v>
      </c>
      <c r="J58" s="155">
        <f>'Direct OH Actual'!J58</f>
        <v>0</v>
      </c>
      <c r="K58" s="155">
        <f>'Direct OH Actual'!K58</f>
        <v>0</v>
      </c>
      <c r="L58" s="156">
        <f>'Direct OH Actual'!L58</f>
        <v>0</v>
      </c>
      <c r="M58" s="155">
        <f>'Direct OH Actual'!M58</f>
        <v>0</v>
      </c>
      <c r="N58" s="155">
        <f>'Direct OH Actual'!N58</f>
        <v>0</v>
      </c>
      <c r="O58" s="156">
        <f>'Direct OH Actual'!O58</f>
        <v>0</v>
      </c>
      <c r="P58" s="155">
        <f>'Direct OH Actual'!P58</f>
        <v>0</v>
      </c>
      <c r="Q58" s="155">
        <f>'Direct OH Actual'!Q58</f>
        <v>0</v>
      </c>
      <c r="R58" s="156">
        <f>'Direct OH Actual'!R58</f>
        <v>0</v>
      </c>
      <c r="S58" s="157"/>
      <c r="T58" s="157"/>
      <c r="U58" s="158"/>
      <c r="V58" s="157"/>
      <c r="W58" s="157"/>
      <c r="X58" s="158"/>
      <c r="Y58" s="157"/>
      <c r="Z58" s="157"/>
      <c r="AA58" s="158"/>
      <c r="AB58" s="157"/>
      <c r="AC58" s="157"/>
      <c r="AD58" s="158"/>
      <c r="AE58" s="157"/>
      <c r="AF58" s="157"/>
      <c r="AG58" s="158"/>
      <c r="AH58" s="157"/>
      <c r="AI58" s="157"/>
      <c r="AJ58" s="158"/>
    </row>
    <row r="59" spans="1:36">
      <c r="A59" s="182">
        <f>'Base Capex Actual'!A59</f>
        <v>210</v>
      </c>
      <c r="B59" s="183" t="str">
        <f>'Base Capex Actual'!B59</f>
        <v>General Equipment</v>
      </c>
      <c r="C59" s="183" t="str">
        <f>'Base Capex Actual'!C59</f>
        <v>Non Network General - Other</v>
      </c>
      <c r="D59" s="155">
        <f>'Direct OH Actual'!D59</f>
        <v>-11.579784037921675</v>
      </c>
      <c r="E59" s="155">
        <f>'Direct OH Actual'!E59</f>
        <v>0</v>
      </c>
      <c r="F59" s="156">
        <f>'Direct OH Actual'!F59</f>
        <v>-1.9237478755676962</v>
      </c>
      <c r="G59" s="155">
        <f>'Direct OH Actual'!G59</f>
        <v>0</v>
      </c>
      <c r="H59" s="155">
        <f>'Direct OH Actual'!H59</f>
        <v>0</v>
      </c>
      <c r="I59" s="156">
        <f>'Direct OH Actual'!I59</f>
        <v>0</v>
      </c>
      <c r="J59" s="155">
        <f>'Direct OH Actual'!J59</f>
        <v>6.0474570701803793E-4</v>
      </c>
      <c r="K59" s="155">
        <f>'Direct OH Actual'!K59</f>
        <v>0</v>
      </c>
      <c r="L59" s="156">
        <f>'Direct OH Actual'!L59</f>
        <v>0</v>
      </c>
      <c r="M59" s="155">
        <f>'Direct OH Actual'!M59</f>
        <v>0</v>
      </c>
      <c r="N59" s="155">
        <f>'Direct OH Actual'!N59</f>
        <v>0</v>
      </c>
      <c r="O59" s="156">
        <f>'Direct OH Actual'!O59</f>
        <v>0</v>
      </c>
      <c r="P59" s="155">
        <f>'Direct OH Actual'!P59</f>
        <v>0</v>
      </c>
      <c r="Q59" s="155">
        <f>'Direct OH Actual'!Q59</f>
        <v>0</v>
      </c>
      <c r="R59" s="156">
        <f>'Direct OH Actual'!R59</f>
        <v>0</v>
      </c>
      <c r="S59" s="157"/>
      <c r="T59" s="157"/>
      <c r="U59" s="158"/>
      <c r="V59" s="157"/>
      <c r="W59" s="157"/>
      <c r="X59" s="158"/>
      <c r="Y59" s="157"/>
      <c r="Z59" s="157"/>
      <c r="AA59" s="158"/>
      <c r="AB59" s="157"/>
      <c r="AC59" s="157"/>
      <c r="AD59" s="158"/>
      <c r="AE59" s="157"/>
      <c r="AF59" s="157"/>
      <c r="AG59" s="158"/>
      <c r="AH59" s="157"/>
      <c r="AI59" s="157"/>
      <c r="AJ59" s="158"/>
    </row>
    <row r="60" spans="1:36">
      <c r="A60" s="182">
        <f>'Base Capex Actual'!A60</f>
        <v>220</v>
      </c>
      <c r="B60" s="183" t="str">
        <f>'Base Capex Actual'!B60</f>
        <v>Office Furniture</v>
      </c>
      <c r="C60" s="183" t="str">
        <f>'Base Capex Actual'!C60</f>
        <v>Non Network General - Other</v>
      </c>
      <c r="D60" s="155">
        <f>'Direct OH Actual'!D60</f>
        <v>0</v>
      </c>
      <c r="E60" s="155">
        <f>'Direct OH Actual'!E60</f>
        <v>0</v>
      </c>
      <c r="F60" s="156">
        <f>'Direct OH Actual'!F60</f>
        <v>0</v>
      </c>
      <c r="G60" s="155">
        <f>'Direct OH Actual'!G60</f>
        <v>0</v>
      </c>
      <c r="H60" s="155">
        <f>'Direct OH Actual'!H60</f>
        <v>0</v>
      </c>
      <c r="I60" s="156">
        <f>'Direct OH Actual'!I60</f>
        <v>0</v>
      </c>
      <c r="J60" s="155">
        <f>'Direct OH Actual'!J60</f>
        <v>0</v>
      </c>
      <c r="K60" s="155">
        <f>'Direct OH Actual'!K60</f>
        <v>0</v>
      </c>
      <c r="L60" s="156">
        <f>'Direct OH Actual'!L60</f>
        <v>0</v>
      </c>
      <c r="M60" s="155">
        <f>'Direct OH Actual'!M60</f>
        <v>0</v>
      </c>
      <c r="N60" s="155">
        <f>'Direct OH Actual'!N60</f>
        <v>0</v>
      </c>
      <c r="O60" s="156">
        <f>'Direct OH Actual'!O60</f>
        <v>0</v>
      </c>
      <c r="P60" s="155">
        <f>'Direct OH Actual'!P60</f>
        <v>0</v>
      </c>
      <c r="Q60" s="155">
        <f>'Direct OH Actual'!Q60</f>
        <v>0</v>
      </c>
      <c r="R60" s="156">
        <f>'Direct OH Actual'!R60</f>
        <v>0</v>
      </c>
      <c r="S60" s="157"/>
      <c r="T60" s="157"/>
      <c r="U60" s="158"/>
      <c r="V60" s="157"/>
      <c r="W60" s="157"/>
      <c r="X60" s="158"/>
      <c r="Y60" s="157"/>
      <c r="Z60" s="157"/>
      <c r="AA60" s="158"/>
      <c r="AB60" s="157"/>
      <c r="AC60" s="157"/>
      <c r="AD60" s="158"/>
      <c r="AE60" s="157"/>
      <c r="AF60" s="157"/>
      <c r="AG60" s="158"/>
      <c r="AH60" s="157"/>
      <c r="AI60" s="157"/>
      <c r="AJ60" s="158"/>
    </row>
    <row r="61" spans="1:36">
      <c r="A61" s="182">
        <f>'Base Capex Actual'!A61</f>
        <v>230</v>
      </c>
      <c r="B61" s="183" t="str">
        <f>'Base Capex Actual'!B61</f>
        <v>Property</v>
      </c>
      <c r="C61" s="183" t="str">
        <f>'Base Capex Actual'!C61</f>
        <v>Non Network General - Other</v>
      </c>
      <c r="D61" s="155">
        <f>'Direct OH Actual'!D61</f>
        <v>-3.8227377093838681</v>
      </c>
      <c r="E61" s="155">
        <f>'Direct OH Actual'!E61</f>
        <v>0</v>
      </c>
      <c r="F61" s="156">
        <f>'Direct OH Actual'!F61</f>
        <v>7.3191693465379154E-2</v>
      </c>
      <c r="G61" s="155">
        <f>'Direct OH Actual'!G61</f>
        <v>0</v>
      </c>
      <c r="H61" s="155">
        <f>'Direct OH Actual'!H61</f>
        <v>0</v>
      </c>
      <c r="I61" s="156">
        <f>'Direct OH Actual'!I61</f>
        <v>0</v>
      </c>
      <c r="J61" s="155">
        <f>'Direct OH Actual'!J61</f>
        <v>0</v>
      </c>
      <c r="K61" s="155">
        <f>'Direct OH Actual'!K61</f>
        <v>0</v>
      </c>
      <c r="L61" s="156">
        <f>'Direct OH Actual'!L61</f>
        <v>0</v>
      </c>
      <c r="M61" s="155">
        <f>'Direct OH Actual'!M61</f>
        <v>0</v>
      </c>
      <c r="N61" s="155">
        <f>'Direct OH Actual'!N61</f>
        <v>0</v>
      </c>
      <c r="O61" s="156">
        <f>'Direct OH Actual'!O61</f>
        <v>0</v>
      </c>
      <c r="P61" s="155">
        <f>'Direct OH Actual'!P61</f>
        <v>0</v>
      </c>
      <c r="Q61" s="155">
        <f>'Direct OH Actual'!Q61</f>
        <v>0</v>
      </c>
      <c r="R61" s="156">
        <f>'Direct OH Actual'!R61</f>
        <v>0</v>
      </c>
      <c r="S61" s="157"/>
      <c r="T61" s="157"/>
      <c r="U61" s="158"/>
      <c r="V61" s="157"/>
      <c r="W61" s="157"/>
      <c r="X61" s="158"/>
      <c r="Y61" s="157"/>
      <c r="Z61" s="157"/>
      <c r="AA61" s="158"/>
      <c r="AB61" s="157"/>
      <c r="AC61" s="157"/>
      <c r="AD61" s="158"/>
      <c r="AE61" s="157"/>
      <c r="AF61" s="157"/>
      <c r="AG61" s="158"/>
      <c r="AH61" s="157"/>
      <c r="AI61" s="157"/>
      <c r="AJ61" s="158"/>
    </row>
    <row r="62" spans="1:36">
      <c r="A62" s="182">
        <f>'Base Capex Actual'!A62</f>
        <v>240</v>
      </c>
      <c r="B62" s="183" t="str">
        <f>'Base Capex Actual'!B62</f>
        <v>Motor Vehicles</v>
      </c>
      <c r="C62" s="183" t="str">
        <f>'Base Capex Actual'!C62</f>
        <v>Non Network General - Other</v>
      </c>
      <c r="D62" s="155">
        <f>'Direct OH Actual'!D62</f>
        <v>0</v>
      </c>
      <c r="E62" s="155">
        <f>'Direct OH Actual'!E62</f>
        <v>0</v>
      </c>
      <c r="F62" s="156">
        <f>'Direct OH Actual'!F62</f>
        <v>0</v>
      </c>
      <c r="G62" s="155">
        <f>'Direct OH Actual'!G62</f>
        <v>0</v>
      </c>
      <c r="H62" s="155">
        <f>'Direct OH Actual'!H62</f>
        <v>0</v>
      </c>
      <c r="I62" s="156">
        <f>'Direct OH Actual'!I62</f>
        <v>0</v>
      </c>
      <c r="J62" s="155">
        <f>'Direct OH Actual'!J62</f>
        <v>0</v>
      </c>
      <c r="K62" s="155">
        <f>'Direct OH Actual'!K62</f>
        <v>0</v>
      </c>
      <c r="L62" s="156">
        <f>'Direct OH Actual'!L62</f>
        <v>0</v>
      </c>
      <c r="M62" s="155">
        <f>'Direct OH Actual'!M62</f>
        <v>0</v>
      </c>
      <c r="N62" s="155">
        <f>'Direct OH Actual'!N62</f>
        <v>0</v>
      </c>
      <c r="O62" s="156">
        <f>'Direct OH Actual'!O62</f>
        <v>0</v>
      </c>
      <c r="P62" s="155">
        <f>'Direct OH Actual'!P62</f>
        <v>0</v>
      </c>
      <c r="Q62" s="155">
        <f>'Direct OH Actual'!Q62</f>
        <v>0</v>
      </c>
      <c r="R62" s="156">
        <f>'Direct OH Actual'!R62</f>
        <v>0</v>
      </c>
      <c r="S62" s="157"/>
      <c r="T62" s="157"/>
      <c r="U62" s="158"/>
      <c r="V62" s="157"/>
      <c r="W62" s="157"/>
      <c r="X62" s="158"/>
      <c r="Y62" s="157"/>
      <c r="Z62" s="157"/>
      <c r="AA62" s="158"/>
      <c r="AB62" s="157"/>
      <c r="AC62" s="157"/>
      <c r="AD62" s="158"/>
      <c r="AE62" s="157"/>
      <c r="AF62" s="157"/>
      <c r="AG62" s="158"/>
      <c r="AH62" s="157"/>
      <c r="AI62" s="157"/>
      <c r="AJ62" s="158"/>
    </row>
    <row r="63" spans="1:36">
      <c r="A63" s="182">
        <f>'Base Capex Actual'!A63</f>
        <v>260</v>
      </c>
      <c r="B63" s="183" t="str">
        <f>'Base Capex Actual'!B63</f>
        <v>Intellectual Property</v>
      </c>
      <c r="C63" s="183" t="str">
        <f>'Base Capex Actual'!C63</f>
        <v>Non Network General - Other</v>
      </c>
      <c r="D63" s="155">
        <f>'Direct OH Actual'!D63</f>
        <v>0</v>
      </c>
      <c r="E63" s="155">
        <f>'Direct OH Actual'!E63</f>
        <v>0</v>
      </c>
      <c r="F63" s="156">
        <f>'Direct OH Actual'!F63</f>
        <v>0</v>
      </c>
      <c r="G63" s="155">
        <f>'Direct OH Actual'!G63</f>
        <v>0</v>
      </c>
      <c r="H63" s="155">
        <f>'Direct OH Actual'!H63</f>
        <v>0</v>
      </c>
      <c r="I63" s="156">
        <f>'Direct OH Actual'!I63</f>
        <v>0</v>
      </c>
      <c r="J63" s="155">
        <f>'Direct OH Actual'!J63</f>
        <v>0</v>
      </c>
      <c r="K63" s="155">
        <f>'Direct OH Actual'!K63</f>
        <v>0</v>
      </c>
      <c r="L63" s="156">
        <f>'Direct OH Actual'!L63</f>
        <v>0</v>
      </c>
      <c r="M63" s="155">
        <f>'Direct OH Actual'!M63</f>
        <v>2.1173737566797712E-5</v>
      </c>
      <c r="N63" s="155">
        <f>'Direct OH Actual'!N63</f>
        <v>0</v>
      </c>
      <c r="O63" s="156">
        <f>'Direct OH Actual'!O63</f>
        <v>0</v>
      </c>
      <c r="P63" s="155">
        <f>'Direct OH Actual'!P63</f>
        <v>0</v>
      </c>
      <c r="Q63" s="155">
        <f>'Direct OH Actual'!Q63</f>
        <v>0</v>
      </c>
      <c r="R63" s="156">
        <f>'Direct OH Actual'!R63</f>
        <v>0</v>
      </c>
      <c r="S63" s="157"/>
      <c r="T63" s="157"/>
      <c r="U63" s="158"/>
      <c r="V63" s="157"/>
      <c r="W63" s="157"/>
      <c r="X63" s="158"/>
      <c r="Y63" s="157"/>
      <c r="Z63" s="157"/>
      <c r="AA63" s="158"/>
      <c r="AB63" s="157"/>
      <c r="AC63" s="157"/>
      <c r="AD63" s="158"/>
      <c r="AE63" s="157"/>
      <c r="AF63" s="157"/>
      <c r="AG63" s="158"/>
      <c r="AH63" s="157"/>
      <c r="AI63" s="157"/>
      <c r="AJ63" s="158"/>
    </row>
    <row r="64" spans="1:36">
      <c r="A64" s="182">
        <f>'Base Capex Actual'!A64</f>
        <v>270</v>
      </c>
      <c r="B64" s="183" t="str">
        <f>'Base Capex Actual'!B64</f>
        <v>Communications</v>
      </c>
      <c r="C64" s="183" t="str">
        <f>'Base Capex Actual'!C64</f>
        <v>Non Network General - Other</v>
      </c>
      <c r="D64" s="155">
        <f>'Direct OH Actual'!D64</f>
        <v>0</v>
      </c>
      <c r="E64" s="155">
        <f>'Direct OH Actual'!E64</f>
        <v>0</v>
      </c>
      <c r="F64" s="156">
        <f>'Direct OH Actual'!F64</f>
        <v>0</v>
      </c>
      <c r="G64" s="155">
        <f>'Direct OH Actual'!G64</f>
        <v>0</v>
      </c>
      <c r="H64" s="155">
        <f>'Direct OH Actual'!H64</f>
        <v>0</v>
      </c>
      <c r="I64" s="156">
        <f>'Direct OH Actual'!I64</f>
        <v>0</v>
      </c>
      <c r="J64" s="155">
        <f>'Direct OH Actual'!J64</f>
        <v>0</v>
      </c>
      <c r="K64" s="155">
        <f>'Direct OH Actual'!K64</f>
        <v>0</v>
      </c>
      <c r="L64" s="156">
        <f>'Direct OH Actual'!L64</f>
        <v>0</v>
      </c>
      <c r="M64" s="155">
        <f>'Direct OH Actual'!M64</f>
        <v>0</v>
      </c>
      <c r="N64" s="155">
        <f>'Direct OH Actual'!N64</f>
        <v>0</v>
      </c>
      <c r="O64" s="156">
        <f>'Direct OH Actual'!O64</f>
        <v>0</v>
      </c>
      <c r="P64" s="155">
        <f>'Direct OH Actual'!P64</f>
        <v>0</v>
      </c>
      <c r="Q64" s="155">
        <f>'Direct OH Actual'!Q64</f>
        <v>0</v>
      </c>
      <c r="R64" s="156">
        <f>'Direct OH Actual'!R64</f>
        <v>0</v>
      </c>
      <c r="S64" s="157"/>
      <c r="T64" s="157"/>
      <c r="U64" s="158"/>
      <c r="V64" s="157"/>
      <c r="W64" s="157"/>
      <c r="X64" s="158"/>
      <c r="Y64" s="157"/>
      <c r="Z64" s="157"/>
      <c r="AA64" s="158"/>
      <c r="AB64" s="157"/>
      <c r="AC64" s="157"/>
      <c r="AD64" s="158"/>
      <c r="AE64" s="157"/>
      <c r="AF64" s="157"/>
      <c r="AG64" s="158"/>
      <c r="AH64" s="157"/>
      <c r="AI64" s="157"/>
      <c r="AJ64" s="158"/>
    </row>
    <row r="65" spans="1:36">
      <c r="A65" s="128"/>
      <c r="B65" s="146" t="s">
        <v>121</v>
      </c>
      <c r="C65" s="147"/>
      <c r="D65" s="160">
        <f t="shared" ref="D65:AJ65" si="0">SUM(D7:D64)</f>
        <v>14331.400536079524</v>
      </c>
      <c r="E65" s="160">
        <f t="shared" si="0"/>
        <v>0</v>
      </c>
      <c r="F65" s="161">
        <f t="shared" si="0"/>
        <v>2116.8382930228354</v>
      </c>
      <c r="G65" s="162">
        <f t="shared" si="0"/>
        <v>14777.511572583533</v>
      </c>
      <c r="H65" s="160">
        <f t="shared" si="0"/>
        <v>0</v>
      </c>
      <c r="I65" s="161">
        <f t="shared" si="0"/>
        <v>2111.780330813111</v>
      </c>
      <c r="J65" s="162">
        <f t="shared" si="0"/>
        <v>11039.211008849261</v>
      </c>
      <c r="K65" s="160">
        <f t="shared" si="0"/>
        <v>0</v>
      </c>
      <c r="L65" s="161">
        <f t="shared" si="0"/>
        <v>1618.9100222097597</v>
      </c>
      <c r="M65" s="162">
        <f t="shared" si="0"/>
        <v>12583.206674198673</v>
      </c>
      <c r="N65" s="160">
        <f t="shared" si="0"/>
        <v>0</v>
      </c>
      <c r="O65" s="161">
        <f t="shared" si="0"/>
        <v>2130.1113330349017</v>
      </c>
      <c r="P65" s="162">
        <f t="shared" si="0"/>
        <v>13738.849915636185</v>
      </c>
      <c r="Q65" s="160">
        <f t="shared" si="0"/>
        <v>0</v>
      </c>
      <c r="R65" s="161">
        <f t="shared" si="0"/>
        <v>2234.695201083407</v>
      </c>
      <c r="S65" s="162">
        <f t="shared" si="0"/>
        <v>14424.078386118426</v>
      </c>
      <c r="T65" s="160">
        <f t="shared" si="0"/>
        <v>0</v>
      </c>
      <c r="U65" s="161">
        <f t="shared" si="0"/>
        <v>2324.5560537759266</v>
      </c>
      <c r="V65" s="162">
        <f t="shared" si="0"/>
        <v>15016.385072607027</v>
      </c>
      <c r="W65" s="160">
        <f t="shared" si="0"/>
        <v>0</v>
      </c>
      <c r="X65" s="161">
        <f t="shared" si="0"/>
        <v>2398.4306714266777</v>
      </c>
      <c r="Y65" s="162">
        <f t="shared" si="0"/>
        <v>15592.47661196254</v>
      </c>
      <c r="Z65" s="160">
        <f t="shared" si="0"/>
        <v>0</v>
      </c>
      <c r="AA65" s="161">
        <f t="shared" si="0"/>
        <v>2501.94649253433</v>
      </c>
      <c r="AB65" s="162">
        <f t="shared" si="0"/>
        <v>16158.733311939528</v>
      </c>
      <c r="AC65" s="160">
        <f t="shared" si="0"/>
        <v>0</v>
      </c>
      <c r="AD65" s="161">
        <f t="shared" si="0"/>
        <v>2594.0954051490385</v>
      </c>
      <c r="AE65" s="162">
        <f t="shared" si="0"/>
        <v>16668.594457805892</v>
      </c>
      <c r="AF65" s="160">
        <f t="shared" si="0"/>
        <v>0</v>
      </c>
      <c r="AG65" s="161">
        <f t="shared" si="0"/>
        <v>2676.7641335596982</v>
      </c>
      <c r="AH65" s="162">
        <f t="shared" si="0"/>
        <v>17138.36531600443</v>
      </c>
      <c r="AI65" s="160">
        <f t="shared" si="0"/>
        <v>0</v>
      </c>
      <c r="AJ65" s="161">
        <f t="shared" si="0"/>
        <v>2753.8345218678837</v>
      </c>
    </row>
    <row r="68" spans="1:36" s="88" customFormat="1">
      <c r="C68" s="88" t="s">
        <v>50</v>
      </c>
      <c r="D68" s="155">
        <f>SUMIF($C$7:$C$64,$C68,D$7:D$64)</f>
        <v>6466.0682369453898</v>
      </c>
      <c r="E68" s="155">
        <f t="shared" ref="E68:AJ75" si="1">SUMIF($C$7:$C$64,$C68,E$7:E$64)</f>
        <v>0</v>
      </c>
      <c r="F68" s="155">
        <f t="shared" si="1"/>
        <v>793.97519206871596</v>
      </c>
      <c r="G68" s="155">
        <f t="shared" si="1"/>
        <v>6125.0014091990533</v>
      </c>
      <c r="H68" s="155">
        <f t="shared" si="1"/>
        <v>0</v>
      </c>
      <c r="I68" s="155">
        <f t="shared" si="1"/>
        <v>823.45794168726718</v>
      </c>
      <c r="J68" s="155">
        <f t="shared" si="1"/>
        <v>6403.9725519816047</v>
      </c>
      <c r="K68" s="155">
        <f t="shared" si="1"/>
        <v>0</v>
      </c>
      <c r="L68" s="155">
        <f t="shared" si="1"/>
        <v>875.02269291632797</v>
      </c>
      <c r="M68" s="155">
        <f t="shared" si="1"/>
        <v>5850.011398963341</v>
      </c>
      <c r="N68" s="155">
        <f t="shared" si="1"/>
        <v>0</v>
      </c>
      <c r="O68" s="155">
        <f t="shared" si="1"/>
        <v>970.50249400431289</v>
      </c>
      <c r="P68" s="155">
        <f t="shared" si="1"/>
        <v>5970.9848277544643</v>
      </c>
      <c r="Q68" s="155">
        <f t="shared" si="1"/>
        <v>0</v>
      </c>
      <c r="R68" s="155">
        <f t="shared" si="1"/>
        <v>931.87696803421966</v>
      </c>
      <c r="S68" s="155">
        <f t="shared" si="1"/>
        <v>6516.3375348264508</v>
      </c>
      <c r="T68" s="155">
        <f t="shared" si="1"/>
        <v>0</v>
      </c>
      <c r="U68" s="155">
        <f t="shared" si="1"/>
        <v>1050.1601183480809</v>
      </c>
      <c r="V68" s="155">
        <f t="shared" si="1"/>
        <v>6604.9920006303191</v>
      </c>
      <c r="W68" s="155">
        <f t="shared" si="1"/>
        <v>0</v>
      </c>
      <c r="X68" s="155">
        <f t="shared" si="1"/>
        <v>1054.9553252825124</v>
      </c>
      <c r="Y68" s="155">
        <f t="shared" si="1"/>
        <v>5868.0251014701626</v>
      </c>
      <c r="Z68" s="155">
        <f t="shared" si="1"/>
        <v>0</v>
      </c>
      <c r="AA68" s="155">
        <f t="shared" si="1"/>
        <v>941.57491372878212</v>
      </c>
      <c r="AB68" s="155">
        <f t="shared" si="1"/>
        <v>5929.9681309548969</v>
      </c>
      <c r="AC68" s="155">
        <f t="shared" si="1"/>
        <v>0</v>
      </c>
      <c r="AD68" s="155">
        <f t="shared" si="1"/>
        <v>951.98694007927315</v>
      </c>
      <c r="AE68" s="155">
        <f t="shared" si="1"/>
        <v>6984.5355735749936</v>
      </c>
      <c r="AF68" s="155">
        <f t="shared" si="1"/>
        <v>0</v>
      </c>
      <c r="AG68" s="155">
        <f t="shared" si="1"/>
        <v>1121.6275229590253</v>
      </c>
      <c r="AH68" s="155">
        <f t="shared" si="1"/>
        <v>8963.3653892365001</v>
      </c>
      <c r="AI68" s="155">
        <f t="shared" si="1"/>
        <v>0</v>
      </c>
      <c r="AJ68" s="155">
        <f t="shared" si="1"/>
        <v>1440.2555077959953</v>
      </c>
    </row>
    <row r="69" spans="1:36" s="88" customFormat="1">
      <c r="C69" s="88" t="s">
        <v>86</v>
      </c>
      <c r="D69" s="155">
        <f>SUMIF($C$7:$C$64,$C69,D$7:D$64)</f>
        <v>2493.2355417776971</v>
      </c>
      <c r="E69" s="155">
        <f t="shared" ref="E69:S69" si="2">SUMIF($C$7:$C$64,$C69,E$7:E$64)</f>
        <v>0</v>
      </c>
      <c r="F69" s="155">
        <f t="shared" si="2"/>
        <v>591.27529910525504</v>
      </c>
      <c r="G69" s="155">
        <f t="shared" si="2"/>
        <v>5865.6781043470346</v>
      </c>
      <c r="H69" s="155">
        <f t="shared" si="2"/>
        <v>0</v>
      </c>
      <c r="I69" s="155">
        <f t="shared" si="2"/>
        <v>877.29684259229134</v>
      </c>
      <c r="J69" s="155">
        <f t="shared" si="2"/>
        <v>1961.9354566431748</v>
      </c>
      <c r="K69" s="155">
        <f t="shared" si="2"/>
        <v>0</v>
      </c>
      <c r="L69" s="155">
        <f t="shared" si="2"/>
        <v>338.33524918981192</v>
      </c>
      <c r="M69" s="155">
        <f t="shared" si="2"/>
        <v>2934.6446899075377</v>
      </c>
      <c r="N69" s="155">
        <f t="shared" si="2"/>
        <v>0</v>
      </c>
      <c r="O69" s="155">
        <f t="shared" si="2"/>
        <v>525.04400377094282</v>
      </c>
      <c r="P69" s="155">
        <f t="shared" si="2"/>
        <v>4395.4193372255268</v>
      </c>
      <c r="Q69" s="155">
        <f t="shared" si="2"/>
        <v>0</v>
      </c>
      <c r="R69" s="155">
        <f t="shared" si="2"/>
        <v>742.81748887316508</v>
      </c>
      <c r="S69" s="155">
        <f t="shared" si="2"/>
        <v>4029.9766510239288</v>
      </c>
      <c r="T69" s="155">
        <f t="shared" si="1"/>
        <v>0</v>
      </c>
      <c r="U69" s="155">
        <f t="shared" si="1"/>
        <v>649.46309704811915</v>
      </c>
      <c r="V69" s="155">
        <f t="shared" si="1"/>
        <v>3585.8368430157416</v>
      </c>
      <c r="W69" s="155">
        <f t="shared" si="1"/>
        <v>0</v>
      </c>
      <c r="X69" s="155">
        <f t="shared" si="1"/>
        <v>572.73311955149745</v>
      </c>
      <c r="Y69" s="155">
        <f t="shared" si="1"/>
        <v>5170.3232388493934</v>
      </c>
      <c r="Z69" s="155">
        <f t="shared" si="1"/>
        <v>0</v>
      </c>
      <c r="AA69" s="155">
        <f t="shared" si="1"/>
        <v>829.62267089652619</v>
      </c>
      <c r="AB69" s="155">
        <f t="shared" si="1"/>
        <v>3982.3518837242868</v>
      </c>
      <c r="AC69" s="155">
        <f t="shared" si="1"/>
        <v>0</v>
      </c>
      <c r="AD69" s="155">
        <f t="shared" si="1"/>
        <v>639.31995929548589</v>
      </c>
      <c r="AE69" s="155">
        <f t="shared" si="1"/>
        <v>2722.1967990039607</v>
      </c>
      <c r="AF69" s="155">
        <f t="shared" si="1"/>
        <v>0</v>
      </c>
      <c r="AG69" s="155">
        <f t="shared" si="1"/>
        <v>437.15016131144</v>
      </c>
      <c r="AH69" s="155">
        <f t="shared" si="1"/>
        <v>1583.4998860287888</v>
      </c>
      <c r="AI69" s="155">
        <f t="shared" si="1"/>
        <v>0</v>
      </c>
      <c r="AJ69" s="155">
        <f t="shared" si="1"/>
        <v>254.44064069796445</v>
      </c>
    </row>
    <row r="70" spans="1:36" s="88" customFormat="1">
      <c r="C70" s="88" t="s">
        <v>65</v>
      </c>
      <c r="D70" s="159">
        <f>SUMIF($C$7:$C$64,$C70,D$7:D$64)+SUM(D30:D32,D38)</f>
        <v>5102.4226522302424</v>
      </c>
      <c r="E70" s="159">
        <f>SUMIF($C$7:$C$64,$C70,E$7:E$64)+SUM(E30:E32,E38)</f>
        <v>0</v>
      </c>
      <c r="F70" s="159">
        <f>SUMIF($C$7:$C$64,$C70,F$7:F$64)+SUM(F30:F32,F38)</f>
        <v>702.36505300701185</v>
      </c>
      <c r="G70" s="155">
        <f t="shared" si="1"/>
        <v>1934.6273664233149</v>
      </c>
      <c r="H70" s="155">
        <f t="shared" si="1"/>
        <v>0</v>
      </c>
      <c r="I70" s="155">
        <f t="shared" si="1"/>
        <v>290.11841300687098</v>
      </c>
      <c r="J70" s="155">
        <f t="shared" si="1"/>
        <v>1644.0323346777275</v>
      </c>
      <c r="K70" s="155">
        <f t="shared" si="1"/>
        <v>0</v>
      </c>
      <c r="L70" s="155">
        <f t="shared" si="1"/>
        <v>260.68960447615132</v>
      </c>
      <c r="M70" s="155">
        <f t="shared" si="1"/>
        <v>2394.739270920451</v>
      </c>
      <c r="N70" s="155">
        <f t="shared" si="1"/>
        <v>0</v>
      </c>
      <c r="O70" s="155">
        <f t="shared" si="1"/>
        <v>401.33350007313481</v>
      </c>
      <c r="P70" s="155">
        <f t="shared" si="1"/>
        <v>2109.5571896874753</v>
      </c>
      <c r="Q70" s="155">
        <f t="shared" si="1"/>
        <v>0</v>
      </c>
      <c r="R70" s="155">
        <f t="shared" si="1"/>
        <v>345.93478443074395</v>
      </c>
      <c r="S70" s="155">
        <f t="shared" si="1"/>
        <v>2716.4067706086648</v>
      </c>
      <c r="T70" s="155">
        <f t="shared" si="1"/>
        <v>0</v>
      </c>
      <c r="U70" s="155">
        <f t="shared" si="1"/>
        <v>437.77076317147811</v>
      </c>
      <c r="V70" s="155">
        <f t="shared" si="1"/>
        <v>2985.3926657745219</v>
      </c>
      <c r="W70" s="155">
        <f t="shared" si="1"/>
        <v>0</v>
      </c>
      <c r="X70" s="155">
        <f t="shared" si="1"/>
        <v>476.82962984930685</v>
      </c>
      <c r="Y70" s="155">
        <f t="shared" si="1"/>
        <v>3217.1468158419948</v>
      </c>
      <c r="Z70" s="155">
        <f t="shared" si="1"/>
        <v>0</v>
      </c>
      <c r="AA70" s="155">
        <f t="shared" si="1"/>
        <v>516.21877602744519</v>
      </c>
      <c r="AB70" s="155">
        <f t="shared" si="1"/>
        <v>3971.0968000135995</v>
      </c>
      <c r="AC70" s="155">
        <f t="shared" si="1"/>
        <v>0</v>
      </c>
      <c r="AD70" s="155">
        <f t="shared" si="1"/>
        <v>637.51308740925401</v>
      </c>
      <c r="AE70" s="155">
        <f t="shared" si="1"/>
        <v>5232.6886420002702</v>
      </c>
      <c r="AF70" s="155">
        <f t="shared" si="1"/>
        <v>0</v>
      </c>
      <c r="AG70" s="155">
        <f t="shared" si="1"/>
        <v>840.3032009955831</v>
      </c>
      <c r="AH70" s="155">
        <f t="shared" si="1"/>
        <v>4334.579577919957</v>
      </c>
      <c r="AI70" s="155">
        <f t="shared" si="1"/>
        <v>0</v>
      </c>
      <c r="AJ70" s="155">
        <f t="shared" si="1"/>
        <v>696.49086475666149</v>
      </c>
    </row>
    <row r="71" spans="1:36" s="88" customFormat="1">
      <c r="C71" s="88" t="s">
        <v>93</v>
      </c>
      <c r="D71" s="155">
        <f>SUMIF($C$7:$C$64,$C71,D$7:D$64)</f>
        <v>0</v>
      </c>
      <c r="E71" s="155">
        <f>SUMIF($C$7:$C$64,$C71,E$7:E$64)</f>
        <v>0</v>
      </c>
      <c r="F71" s="155">
        <f>SUMIF($C$7:$C$64,$C71,F$7:F$64)</f>
        <v>0</v>
      </c>
      <c r="G71" s="155">
        <f t="shared" si="1"/>
        <v>0</v>
      </c>
      <c r="H71" s="155">
        <f t="shared" si="1"/>
        <v>0</v>
      </c>
      <c r="I71" s="155">
        <f t="shared" si="1"/>
        <v>0</v>
      </c>
      <c r="J71" s="155">
        <f t="shared" si="1"/>
        <v>0</v>
      </c>
      <c r="K71" s="155">
        <f t="shared" si="1"/>
        <v>0</v>
      </c>
      <c r="L71" s="155">
        <f t="shared" si="1"/>
        <v>0</v>
      </c>
      <c r="M71" s="155">
        <f t="shared" si="1"/>
        <v>0</v>
      </c>
      <c r="N71" s="155">
        <f t="shared" si="1"/>
        <v>0</v>
      </c>
      <c r="O71" s="155">
        <f t="shared" si="1"/>
        <v>0</v>
      </c>
      <c r="P71" s="155">
        <f t="shared" si="1"/>
        <v>0</v>
      </c>
      <c r="Q71" s="155">
        <f t="shared" si="1"/>
        <v>0</v>
      </c>
      <c r="R71" s="155">
        <f t="shared" si="1"/>
        <v>0</v>
      </c>
      <c r="S71" s="155">
        <f t="shared" si="1"/>
        <v>0</v>
      </c>
      <c r="T71" s="155">
        <f t="shared" si="1"/>
        <v>0</v>
      </c>
      <c r="U71" s="155">
        <f t="shared" si="1"/>
        <v>0</v>
      </c>
      <c r="V71" s="155">
        <f t="shared" si="1"/>
        <v>0</v>
      </c>
      <c r="W71" s="155">
        <f t="shared" si="1"/>
        <v>0</v>
      </c>
      <c r="X71" s="155">
        <f t="shared" si="1"/>
        <v>0</v>
      </c>
      <c r="Y71" s="155">
        <f t="shared" si="1"/>
        <v>0</v>
      </c>
      <c r="Z71" s="155">
        <f t="shared" si="1"/>
        <v>0</v>
      </c>
      <c r="AA71" s="155">
        <f t="shared" si="1"/>
        <v>0</v>
      </c>
      <c r="AB71" s="155">
        <f t="shared" si="1"/>
        <v>0</v>
      </c>
      <c r="AC71" s="155">
        <f t="shared" si="1"/>
        <v>0</v>
      </c>
      <c r="AD71" s="155">
        <f t="shared" si="1"/>
        <v>0</v>
      </c>
      <c r="AE71" s="155">
        <f t="shared" si="1"/>
        <v>0</v>
      </c>
      <c r="AF71" s="155">
        <f t="shared" si="1"/>
        <v>0</v>
      </c>
      <c r="AG71" s="155">
        <f t="shared" si="1"/>
        <v>0</v>
      </c>
      <c r="AH71" s="155">
        <f t="shared" si="1"/>
        <v>0</v>
      </c>
      <c r="AI71" s="155">
        <f t="shared" si="1"/>
        <v>0</v>
      </c>
      <c r="AJ71" s="155">
        <f t="shared" si="1"/>
        <v>0</v>
      </c>
    </row>
    <row r="72" spans="1:36" s="88" customFormat="1">
      <c r="C72" s="88" t="s">
        <v>68</v>
      </c>
      <c r="D72" s="159">
        <f>SUMIF($C$7:$C$64,$C72,D$7:D$64)-SUM(D30:D32,D38)</f>
        <v>189.48038103956634</v>
      </c>
      <c r="E72" s="159">
        <f>SUMIF($C$7:$C$64,$C72,E$7:E$64)-SUM(E30:E32,E38)</f>
        <v>0</v>
      </c>
      <c r="F72" s="159">
        <f>SUMIF($C$7:$C$64,$C72,F$7:F$64)-SUM(F30:F32,F38)</f>
        <v>23.27691884962578</v>
      </c>
      <c r="G72" s="155">
        <f t="shared" si="1"/>
        <v>768.51466042323591</v>
      </c>
      <c r="H72" s="155">
        <f t="shared" si="1"/>
        <v>0</v>
      </c>
      <c r="I72" s="155">
        <f t="shared" si="1"/>
        <v>109.96762555922939</v>
      </c>
      <c r="J72" s="155">
        <f t="shared" si="1"/>
        <v>776.36305841687727</v>
      </c>
      <c r="K72" s="155">
        <f t="shared" si="1"/>
        <v>0</v>
      </c>
      <c r="L72" s="155">
        <f t="shared" si="1"/>
        <v>127.18273920240813</v>
      </c>
      <c r="M72" s="155">
        <f t="shared" si="1"/>
        <v>1188.6808472942828</v>
      </c>
      <c r="N72" s="155">
        <f t="shared" si="1"/>
        <v>0</v>
      </c>
      <c r="O72" s="155">
        <f t="shared" si="1"/>
        <v>204.00945997057323</v>
      </c>
      <c r="P72" s="155">
        <f t="shared" si="1"/>
        <v>1063.5252988878408</v>
      </c>
      <c r="Q72" s="155">
        <f t="shared" si="1"/>
        <v>0</v>
      </c>
      <c r="R72" s="155">
        <f t="shared" si="1"/>
        <v>177.21481563918195</v>
      </c>
      <c r="S72" s="155">
        <f t="shared" si="1"/>
        <v>993.06220071078098</v>
      </c>
      <c r="T72" s="155">
        <f t="shared" si="1"/>
        <v>0</v>
      </c>
      <c r="U72" s="155">
        <f t="shared" si="1"/>
        <v>160.03994769328878</v>
      </c>
      <c r="V72" s="155">
        <f t="shared" si="1"/>
        <v>1587.1611321960288</v>
      </c>
      <c r="W72" s="155">
        <f t="shared" si="1"/>
        <v>0</v>
      </c>
      <c r="X72" s="155">
        <f t="shared" si="1"/>
        <v>253.50281852450911</v>
      </c>
      <c r="Y72" s="155">
        <f t="shared" si="1"/>
        <v>1127.976815565378</v>
      </c>
      <c r="Z72" s="155">
        <f t="shared" si="1"/>
        <v>0</v>
      </c>
      <c r="AA72" s="155">
        <f t="shared" si="1"/>
        <v>180.99354628492426</v>
      </c>
      <c r="AB72" s="155">
        <f t="shared" si="1"/>
        <v>2033.5325920363725</v>
      </c>
      <c r="AC72" s="155">
        <f t="shared" si="1"/>
        <v>0</v>
      </c>
      <c r="AD72" s="155">
        <f t="shared" si="1"/>
        <v>326.4598438124226</v>
      </c>
      <c r="AE72" s="155">
        <f t="shared" si="1"/>
        <v>1433.4935558701743</v>
      </c>
      <c r="AF72" s="155">
        <f t="shared" si="1"/>
        <v>0</v>
      </c>
      <c r="AG72" s="155">
        <f t="shared" si="1"/>
        <v>230.2008214163082</v>
      </c>
      <c r="AH72" s="155">
        <f t="shared" si="1"/>
        <v>1822.0095969013764</v>
      </c>
      <c r="AI72" s="155">
        <f t="shared" si="1"/>
        <v>0</v>
      </c>
      <c r="AJ72" s="155">
        <f t="shared" si="1"/>
        <v>292.76496530483348</v>
      </c>
    </row>
    <row r="73" spans="1:36" s="88" customFormat="1">
      <c r="C73" s="88" t="s">
        <v>30</v>
      </c>
      <c r="D73" s="155">
        <f>SUMIF($C$7:$C$64,$C73,D$7:D$64)</f>
        <v>95.596245833929274</v>
      </c>
      <c r="E73" s="155">
        <f t="shared" si="1"/>
        <v>0</v>
      </c>
      <c r="F73" s="155">
        <f t="shared" si="1"/>
        <v>7.7963861743284486</v>
      </c>
      <c r="G73" s="155">
        <f t="shared" si="1"/>
        <v>83.670967274649627</v>
      </c>
      <c r="H73" s="155">
        <f t="shared" si="1"/>
        <v>0</v>
      </c>
      <c r="I73" s="155">
        <f t="shared" si="1"/>
        <v>10.936985952027737</v>
      </c>
      <c r="J73" s="155">
        <f t="shared" si="1"/>
        <v>252.90700238417037</v>
      </c>
      <c r="K73" s="155">
        <f t="shared" si="1"/>
        <v>0</v>
      </c>
      <c r="L73" s="155">
        <f t="shared" si="1"/>
        <v>17.679736425060153</v>
      </c>
      <c r="M73" s="155">
        <f t="shared" si="1"/>
        <v>215.13044593931886</v>
      </c>
      <c r="N73" s="155">
        <f t="shared" si="1"/>
        <v>0</v>
      </c>
      <c r="O73" s="155">
        <f t="shared" si="1"/>
        <v>29.221875215937519</v>
      </c>
      <c r="P73" s="155">
        <f t="shared" si="1"/>
        <v>199.36326208087826</v>
      </c>
      <c r="Q73" s="155">
        <f t="shared" si="1"/>
        <v>0</v>
      </c>
      <c r="R73" s="155">
        <f t="shared" si="1"/>
        <v>36.851144106096115</v>
      </c>
      <c r="S73" s="155">
        <f t="shared" si="1"/>
        <v>168.29522894860042</v>
      </c>
      <c r="T73" s="155">
        <f t="shared" si="1"/>
        <v>0</v>
      </c>
      <c r="U73" s="155">
        <f t="shared" si="1"/>
        <v>27.122127514959466</v>
      </c>
      <c r="V73" s="155">
        <f t="shared" si="1"/>
        <v>253.00243099041737</v>
      </c>
      <c r="W73" s="155">
        <f t="shared" si="1"/>
        <v>0</v>
      </c>
      <c r="X73" s="155">
        <f t="shared" si="1"/>
        <v>40.409778218851905</v>
      </c>
      <c r="Y73" s="155">
        <f t="shared" si="1"/>
        <v>209.00464023561213</v>
      </c>
      <c r="Z73" s="155">
        <f t="shared" si="1"/>
        <v>0</v>
      </c>
      <c r="AA73" s="155">
        <f t="shared" si="1"/>
        <v>33.536585596652849</v>
      </c>
      <c r="AB73" s="155">
        <f t="shared" si="1"/>
        <v>241.78390521037255</v>
      </c>
      <c r="AC73" s="155">
        <f t="shared" si="1"/>
        <v>0</v>
      </c>
      <c r="AD73" s="155">
        <f t="shared" si="1"/>
        <v>38.815574552602982</v>
      </c>
      <c r="AE73" s="155">
        <f t="shared" si="1"/>
        <v>295.67988735649175</v>
      </c>
      <c r="AF73" s="155">
        <f t="shared" si="1"/>
        <v>0</v>
      </c>
      <c r="AG73" s="155">
        <f t="shared" si="1"/>
        <v>47.482426877341553</v>
      </c>
      <c r="AH73" s="155">
        <f t="shared" si="1"/>
        <v>434.91086591781215</v>
      </c>
      <c r="AI73" s="155">
        <f t="shared" si="1"/>
        <v>0</v>
      </c>
      <c r="AJ73" s="155">
        <f t="shared" si="1"/>
        <v>69.882543312429888</v>
      </c>
    </row>
    <row r="74" spans="1:36" s="88" customFormat="1">
      <c r="C74" s="88" t="s">
        <v>31</v>
      </c>
      <c r="D74" s="155">
        <f>SUMIF($C$7:$C$64,$C74,D$7:D$64)</f>
        <v>0</v>
      </c>
      <c r="E74" s="155">
        <f t="shared" si="1"/>
        <v>0</v>
      </c>
      <c r="F74" s="155">
        <f t="shared" si="1"/>
        <v>0</v>
      </c>
      <c r="G74" s="155">
        <f t="shared" si="1"/>
        <v>1.9064916245310773E-2</v>
      </c>
      <c r="H74" s="155">
        <f t="shared" si="1"/>
        <v>0</v>
      </c>
      <c r="I74" s="155">
        <f t="shared" si="1"/>
        <v>2.5220154244998891E-3</v>
      </c>
      <c r="J74" s="155">
        <f t="shared" si="1"/>
        <v>0</v>
      </c>
      <c r="K74" s="155">
        <f t="shared" si="1"/>
        <v>0</v>
      </c>
      <c r="L74" s="155">
        <f t="shared" si="1"/>
        <v>0</v>
      </c>
      <c r="M74" s="155">
        <f t="shared" si="1"/>
        <v>0</v>
      </c>
      <c r="N74" s="155">
        <f t="shared" si="1"/>
        <v>0</v>
      </c>
      <c r="O74" s="155">
        <f t="shared" si="1"/>
        <v>0</v>
      </c>
      <c r="P74" s="155">
        <f t="shared" si="1"/>
        <v>0</v>
      </c>
      <c r="Q74" s="155">
        <f t="shared" si="1"/>
        <v>0</v>
      </c>
      <c r="R74" s="155">
        <f t="shared" si="1"/>
        <v>0</v>
      </c>
      <c r="S74" s="155">
        <f t="shared" si="1"/>
        <v>0</v>
      </c>
      <c r="T74" s="155">
        <f t="shared" si="1"/>
        <v>0</v>
      </c>
      <c r="U74" s="155">
        <f t="shared" si="1"/>
        <v>0</v>
      </c>
      <c r="V74" s="155">
        <f t="shared" si="1"/>
        <v>0</v>
      </c>
      <c r="W74" s="155">
        <f t="shared" si="1"/>
        <v>0</v>
      </c>
      <c r="X74" s="155">
        <f t="shared" si="1"/>
        <v>0</v>
      </c>
      <c r="Y74" s="155">
        <f t="shared" si="1"/>
        <v>0</v>
      </c>
      <c r="Z74" s="155">
        <f t="shared" si="1"/>
        <v>0</v>
      </c>
      <c r="AA74" s="155">
        <f t="shared" si="1"/>
        <v>0</v>
      </c>
      <c r="AB74" s="155">
        <f t="shared" si="1"/>
        <v>0</v>
      </c>
      <c r="AC74" s="155">
        <f t="shared" si="1"/>
        <v>0</v>
      </c>
      <c r="AD74" s="155">
        <f t="shared" si="1"/>
        <v>0</v>
      </c>
      <c r="AE74" s="155">
        <f t="shared" si="1"/>
        <v>0</v>
      </c>
      <c r="AF74" s="155">
        <f t="shared" si="1"/>
        <v>0</v>
      </c>
      <c r="AG74" s="155">
        <f t="shared" si="1"/>
        <v>0</v>
      </c>
      <c r="AH74" s="155">
        <f t="shared" si="1"/>
        <v>0</v>
      </c>
      <c r="AI74" s="155">
        <f t="shared" si="1"/>
        <v>0</v>
      </c>
      <c r="AJ74" s="155">
        <f t="shared" si="1"/>
        <v>0</v>
      </c>
    </row>
    <row r="75" spans="1:36" s="88" customFormat="1">
      <c r="C75" s="88" t="s">
        <v>32</v>
      </c>
      <c r="D75" s="155">
        <f>SUMIF($C$7:$C$64,$C75,D$7:D$64)</f>
        <v>-15.402521747305542</v>
      </c>
      <c r="E75" s="155">
        <f t="shared" si="1"/>
        <v>0</v>
      </c>
      <c r="F75" s="155">
        <f t="shared" si="1"/>
        <v>-1.8505561821023171</v>
      </c>
      <c r="G75" s="155">
        <f t="shared" si="1"/>
        <v>0</v>
      </c>
      <c r="H75" s="155">
        <f t="shared" si="1"/>
        <v>0</v>
      </c>
      <c r="I75" s="155">
        <f t="shared" si="1"/>
        <v>0</v>
      </c>
      <c r="J75" s="155">
        <f t="shared" si="1"/>
        <v>6.0474570701803793E-4</v>
      </c>
      <c r="K75" s="155">
        <f t="shared" si="1"/>
        <v>0</v>
      </c>
      <c r="L75" s="155">
        <f t="shared" si="1"/>
        <v>0</v>
      </c>
      <c r="M75" s="155">
        <f t="shared" si="1"/>
        <v>2.1173737566797712E-5</v>
      </c>
      <c r="N75" s="155">
        <f t="shared" si="1"/>
        <v>0</v>
      </c>
      <c r="O75" s="155">
        <f t="shared" si="1"/>
        <v>0</v>
      </c>
      <c r="P75" s="155">
        <f t="shared" si="1"/>
        <v>0</v>
      </c>
      <c r="Q75" s="155">
        <f t="shared" si="1"/>
        <v>0</v>
      </c>
      <c r="R75" s="155">
        <f t="shared" si="1"/>
        <v>0</v>
      </c>
      <c r="S75" s="155">
        <f t="shared" si="1"/>
        <v>0</v>
      </c>
      <c r="T75" s="155">
        <f t="shared" si="1"/>
        <v>0</v>
      </c>
      <c r="U75" s="155">
        <f t="shared" si="1"/>
        <v>0</v>
      </c>
      <c r="V75" s="155">
        <f t="shared" si="1"/>
        <v>0</v>
      </c>
      <c r="W75" s="155">
        <f t="shared" si="1"/>
        <v>0</v>
      </c>
      <c r="X75" s="155">
        <f t="shared" si="1"/>
        <v>0</v>
      </c>
      <c r="Y75" s="155">
        <f t="shared" si="1"/>
        <v>0</v>
      </c>
      <c r="Z75" s="155">
        <f t="shared" si="1"/>
        <v>0</v>
      </c>
      <c r="AA75" s="155">
        <f t="shared" si="1"/>
        <v>0</v>
      </c>
      <c r="AB75" s="155">
        <f t="shared" si="1"/>
        <v>0</v>
      </c>
      <c r="AC75" s="155">
        <f t="shared" si="1"/>
        <v>0</v>
      </c>
      <c r="AD75" s="155">
        <f t="shared" si="1"/>
        <v>0</v>
      </c>
      <c r="AE75" s="155">
        <f t="shared" si="1"/>
        <v>0</v>
      </c>
      <c r="AF75" s="155">
        <f t="shared" si="1"/>
        <v>0</v>
      </c>
      <c r="AG75" s="155">
        <f t="shared" si="1"/>
        <v>0</v>
      </c>
      <c r="AH75" s="155">
        <f t="shared" si="1"/>
        <v>0</v>
      </c>
      <c r="AI75" s="155">
        <f t="shared" si="1"/>
        <v>0</v>
      </c>
      <c r="AJ75" s="155">
        <f t="shared" si="1"/>
        <v>0</v>
      </c>
    </row>
    <row r="76" spans="1:36" s="88" customFormat="1">
      <c r="C76" s="146" t="s">
        <v>121</v>
      </c>
      <c r="D76" s="190">
        <f>SUM(D68:D75)</f>
        <v>14331.400536079516</v>
      </c>
      <c r="E76" s="190">
        <f t="shared" ref="E76:AJ76" si="3">SUM(E68:E75)</f>
        <v>0</v>
      </c>
      <c r="F76" s="190">
        <f t="shared" si="3"/>
        <v>2116.8382930228345</v>
      </c>
      <c r="G76" s="190">
        <f t="shared" si="3"/>
        <v>14777.511572583535</v>
      </c>
      <c r="H76" s="190">
        <f t="shared" si="3"/>
        <v>0</v>
      </c>
      <c r="I76" s="190">
        <f t="shared" si="3"/>
        <v>2111.780330813111</v>
      </c>
      <c r="J76" s="190">
        <f t="shared" si="3"/>
        <v>11039.211008849261</v>
      </c>
      <c r="K76" s="190">
        <f t="shared" si="3"/>
        <v>0</v>
      </c>
      <c r="L76" s="190">
        <f t="shared" si="3"/>
        <v>1618.9100222097595</v>
      </c>
      <c r="M76" s="190">
        <f t="shared" si="3"/>
        <v>12583.206674198669</v>
      </c>
      <c r="N76" s="190">
        <f t="shared" si="3"/>
        <v>0</v>
      </c>
      <c r="O76" s="190">
        <f t="shared" si="3"/>
        <v>2130.1113330349012</v>
      </c>
      <c r="P76" s="190">
        <f t="shared" si="3"/>
        <v>13738.849915636185</v>
      </c>
      <c r="Q76" s="190">
        <f t="shared" si="3"/>
        <v>0</v>
      </c>
      <c r="R76" s="190">
        <f t="shared" si="3"/>
        <v>2234.6952010834066</v>
      </c>
      <c r="S76" s="190">
        <f t="shared" si="3"/>
        <v>14424.078386118426</v>
      </c>
      <c r="T76" s="190">
        <f t="shared" si="3"/>
        <v>0</v>
      </c>
      <c r="U76" s="190">
        <f t="shared" si="3"/>
        <v>2324.5560537759266</v>
      </c>
      <c r="V76" s="190">
        <f t="shared" si="3"/>
        <v>15016.385072607027</v>
      </c>
      <c r="W76" s="190">
        <f t="shared" si="3"/>
        <v>0</v>
      </c>
      <c r="X76" s="190">
        <f t="shared" si="3"/>
        <v>2398.4306714266777</v>
      </c>
      <c r="Y76" s="190">
        <f t="shared" si="3"/>
        <v>15592.476611962544</v>
      </c>
      <c r="Z76" s="190">
        <f t="shared" si="3"/>
        <v>0</v>
      </c>
      <c r="AA76" s="190">
        <f t="shared" si="3"/>
        <v>2501.9464925343309</v>
      </c>
      <c r="AB76" s="190">
        <f t="shared" si="3"/>
        <v>16158.733311939528</v>
      </c>
      <c r="AC76" s="190">
        <f t="shared" si="3"/>
        <v>0</v>
      </c>
      <c r="AD76" s="190">
        <f t="shared" si="3"/>
        <v>2594.0954051490385</v>
      </c>
      <c r="AE76" s="190">
        <f t="shared" si="3"/>
        <v>16668.594457805892</v>
      </c>
      <c r="AF76" s="190">
        <f t="shared" si="3"/>
        <v>0</v>
      </c>
      <c r="AG76" s="190">
        <f t="shared" si="3"/>
        <v>2676.7641335596982</v>
      </c>
      <c r="AH76" s="190">
        <f t="shared" si="3"/>
        <v>17138.365316004438</v>
      </c>
      <c r="AI76" s="190">
        <f t="shared" si="3"/>
        <v>0</v>
      </c>
      <c r="AJ76" s="190">
        <f t="shared" si="3"/>
        <v>2753.8345218678842</v>
      </c>
    </row>
    <row r="77" spans="1:36" s="169" customFormat="1">
      <c r="D77" s="170">
        <f>D65-D76</f>
        <v>0</v>
      </c>
      <c r="E77" s="170">
        <f t="shared" ref="E77:AJ77" si="4">E65-E76</f>
        <v>0</v>
      </c>
      <c r="F77" s="170">
        <f t="shared" si="4"/>
        <v>0</v>
      </c>
      <c r="G77" s="170">
        <f t="shared" si="4"/>
        <v>0</v>
      </c>
      <c r="H77" s="170">
        <f t="shared" si="4"/>
        <v>0</v>
      </c>
      <c r="I77" s="170">
        <f t="shared" si="4"/>
        <v>0</v>
      </c>
      <c r="J77" s="170">
        <f t="shared" si="4"/>
        <v>0</v>
      </c>
      <c r="K77" s="170">
        <f t="shared" si="4"/>
        <v>0</v>
      </c>
      <c r="L77" s="170">
        <f t="shared" si="4"/>
        <v>0</v>
      </c>
      <c r="M77" s="170">
        <f t="shared" si="4"/>
        <v>0</v>
      </c>
      <c r="N77" s="170">
        <f t="shared" si="4"/>
        <v>0</v>
      </c>
      <c r="O77" s="170">
        <f t="shared" si="4"/>
        <v>0</v>
      </c>
      <c r="P77" s="170">
        <f t="shared" si="4"/>
        <v>0</v>
      </c>
      <c r="Q77" s="170">
        <f t="shared" si="4"/>
        <v>0</v>
      </c>
      <c r="R77" s="170">
        <f t="shared" si="4"/>
        <v>0</v>
      </c>
      <c r="S77" s="170">
        <f t="shared" si="4"/>
        <v>0</v>
      </c>
      <c r="T77" s="170">
        <f t="shared" si="4"/>
        <v>0</v>
      </c>
      <c r="U77" s="170">
        <f t="shared" si="4"/>
        <v>0</v>
      </c>
      <c r="V77" s="170">
        <f t="shared" si="4"/>
        <v>0</v>
      </c>
      <c r="W77" s="170">
        <f t="shared" si="4"/>
        <v>0</v>
      </c>
      <c r="X77" s="170">
        <f t="shared" si="4"/>
        <v>0</v>
      </c>
      <c r="Y77" s="170">
        <f t="shared" si="4"/>
        <v>0</v>
      </c>
      <c r="Z77" s="170">
        <f t="shared" si="4"/>
        <v>0</v>
      </c>
      <c r="AA77" s="170">
        <f t="shared" si="4"/>
        <v>0</v>
      </c>
      <c r="AB77" s="170">
        <f t="shared" si="4"/>
        <v>0</v>
      </c>
      <c r="AC77" s="170">
        <f t="shared" si="4"/>
        <v>0</v>
      </c>
      <c r="AD77" s="170">
        <f t="shared" si="4"/>
        <v>0</v>
      </c>
      <c r="AE77" s="170">
        <f t="shared" si="4"/>
        <v>0</v>
      </c>
      <c r="AF77" s="170">
        <f t="shared" si="4"/>
        <v>0</v>
      </c>
      <c r="AG77" s="170">
        <f t="shared" si="4"/>
        <v>0</v>
      </c>
      <c r="AH77" s="170">
        <f t="shared" si="4"/>
        <v>0</v>
      </c>
      <c r="AI77" s="170">
        <f t="shared" si="4"/>
        <v>0</v>
      </c>
      <c r="AJ77" s="170">
        <f t="shared" si="4"/>
        <v>0</v>
      </c>
    </row>
    <row r="78" spans="1:36">
      <c r="S78" s="168"/>
    </row>
    <row r="79" spans="1:36">
      <c r="P79" s="168">
        <f>P76-M76</f>
        <v>1155.6432414375158</v>
      </c>
      <c r="S79" s="168">
        <f>S76-P76</f>
        <v>685.22847048224139</v>
      </c>
      <c r="T79" s="168">
        <f t="shared" ref="T79:U79" si="5">T76-Q76</f>
        <v>0</v>
      </c>
      <c r="U79" s="168">
        <f t="shared" si="5"/>
        <v>89.860852692519984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77"/>
  <sheetViews>
    <sheetView zoomScale="85" zoomScaleNormal="85" workbookViewId="0">
      <pane xSplit="3" ySplit="6" topLeftCell="K49" activePane="bottomRight" state="frozen"/>
      <selection activeCell="R40" sqref="R40"/>
      <selection pane="topRight" activeCell="R40" sqref="R40"/>
      <selection pane="bottomLeft" activeCell="R40" sqref="R40"/>
      <selection pane="bottomRight" activeCell="R40" sqref="R40"/>
    </sheetView>
  </sheetViews>
  <sheetFormatPr defaultRowHeight="12.75"/>
  <cols>
    <col min="2" max="2" width="35.25" customWidth="1"/>
    <col min="3" max="3" width="33.25" customWidth="1"/>
    <col min="4" max="36" width="7.75" style="150" customWidth="1"/>
  </cols>
  <sheetData>
    <row r="1" spans="1:36" ht="18">
      <c r="A1" s="1" t="s">
        <v>152</v>
      </c>
      <c r="B1" s="110"/>
      <c r="C1" s="1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</row>
    <row r="2" spans="1:36" ht="15.75">
      <c r="A2" s="112" t="s">
        <v>124</v>
      </c>
      <c r="B2" s="113"/>
      <c r="C2" s="113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6">
      <c r="A3" s="115" t="s">
        <v>43</v>
      </c>
    </row>
    <row r="5" spans="1:36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  <c r="S5" s="151"/>
      <c r="T5" s="151">
        <v>2015</v>
      </c>
      <c r="U5" s="152"/>
      <c r="V5" s="151"/>
      <c r="W5" s="151">
        <v>2016</v>
      </c>
      <c r="X5" s="152"/>
      <c r="Y5" s="151"/>
      <c r="Z5" s="151">
        <v>2017</v>
      </c>
      <c r="AA5" s="152"/>
      <c r="AB5" s="151"/>
      <c r="AC5" s="151">
        <v>2018</v>
      </c>
      <c r="AD5" s="152"/>
      <c r="AE5" s="151"/>
      <c r="AF5" s="151">
        <v>2019</v>
      </c>
      <c r="AG5" s="152"/>
      <c r="AH5" s="151"/>
      <c r="AI5" s="151">
        <v>2020</v>
      </c>
      <c r="AJ5" s="152"/>
    </row>
    <row r="6" spans="1:36">
      <c r="A6" s="123"/>
      <c r="B6" s="124"/>
      <c r="C6" s="125"/>
      <c r="D6" s="124" t="s">
        <v>46</v>
      </c>
      <c r="E6" s="124" t="s">
        <v>47</v>
      </c>
      <c r="F6" s="153" t="s">
        <v>48</v>
      </c>
      <c r="G6" s="124" t="s">
        <v>46</v>
      </c>
      <c r="H6" s="124" t="s">
        <v>47</v>
      </c>
      <c r="I6" s="153" t="s">
        <v>48</v>
      </c>
      <c r="J6" s="124" t="s">
        <v>46</v>
      </c>
      <c r="K6" s="124" t="s">
        <v>47</v>
      </c>
      <c r="L6" s="153" t="s">
        <v>48</v>
      </c>
      <c r="M6" s="124" t="s">
        <v>46</v>
      </c>
      <c r="N6" s="124" t="s">
        <v>47</v>
      </c>
      <c r="O6" s="153" t="s">
        <v>48</v>
      </c>
      <c r="P6" s="124" t="s">
        <v>46</v>
      </c>
      <c r="Q6" s="124" t="s">
        <v>47</v>
      </c>
      <c r="R6" s="153" t="s">
        <v>48</v>
      </c>
      <c r="S6" s="124" t="s">
        <v>46</v>
      </c>
      <c r="T6" s="124" t="s">
        <v>47</v>
      </c>
      <c r="U6" s="153" t="s">
        <v>48</v>
      </c>
      <c r="V6" s="124" t="s">
        <v>46</v>
      </c>
      <c r="W6" s="124" t="s">
        <v>47</v>
      </c>
      <c r="X6" s="153" t="s">
        <v>48</v>
      </c>
      <c r="Y6" s="124" t="s">
        <v>46</v>
      </c>
      <c r="Z6" s="124" t="s">
        <v>47</v>
      </c>
      <c r="AA6" s="153" t="s">
        <v>48</v>
      </c>
      <c r="AB6" s="124" t="s">
        <v>46</v>
      </c>
      <c r="AC6" s="124" t="s">
        <v>47</v>
      </c>
      <c r="AD6" s="153" t="s">
        <v>48</v>
      </c>
      <c r="AE6" s="124" t="s">
        <v>46</v>
      </c>
      <c r="AF6" s="124" t="s">
        <v>47</v>
      </c>
      <c r="AG6" s="153" t="s">
        <v>48</v>
      </c>
      <c r="AH6" s="124" t="s">
        <v>46</v>
      </c>
      <c r="AI6" s="124" t="s">
        <v>47</v>
      </c>
      <c r="AJ6" s="153" t="s">
        <v>48</v>
      </c>
    </row>
    <row r="7" spans="1:36">
      <c r="A7" s="182">
        <f>'Base Capex Actual'!A7</f>
        <v>102</v>
      </c>
      <c r="B7" s="183" t="str">
        <f>'Base Capex Actual'!B7</f>
        <v>Rural Projects &lt; 50KVA</v>
      </c>
      <c r="C7" s="183" t="str">
        <f>'Base Capex Actual'!C7</f>
        <v>New Customer Connections</v>
      </c>
      <c r="D7" s="155">
        <f>'Indirect OH Actual'!D7</f>
        <v>3.2331547627820116</v>
      </c>
      <c r="E7" s="155">
        <f>'Indirect OH Actual'!E7</f>
        <v>6.1750300934217225E-2</v>
      </c>
      <c r="F7" s="156">
        <f>'Indirect OH Actual'!F7</f>
        <v>3.5813405487855614</v>
      </c>
      <c r="G7" s="155">
        <f>'Indirect OH Actual'!G7</f>
        <v>27.378827845158391</v>
      </c>
      <c r="H7" s="155">
        <f>'Indirect OH Actual'!H7</f>
        <v>0.29237435475615431</v>
      </c>
      <c r="I7" s="156">
        <f>'Indirect OH Actual'!I7</f>
        <v>20.844191432309355</v>
      </c>
      <c r="J7" s="155">
        <f>'Indirect OH Actual'!J7</f>
        <v>98.954340475578007</v>
      </c>
      <c r="K7" s="155">
        <f>'Indirect OH Actual'!K7</f>
        <v>1.1495077698360501</v>
      </c>
      <c r="L7" s="156">
        <f>'Indirect OH Actual'!L7</f>
        <v>88.024549925340466</v>
      </c>
      <c r="M7" s="155">
        <f>'Indirect OH Actual'!M7</f>
        <v>117.44001451250875</v>
      </c>
      <c r="N7" s="155">
        <f>'Indirect OH Actual'!N7</f>
        <v>1.3642474753808791</v>
      </c>
      <c r="O7" s="156">
        <f>'Indirect OH Actual'!O7</f>
        <v>104.46842827718464</v>
      </c>
      <c r="P7" s="155">
        <f>'Indirect OH Actual'!P7</f>
        <v>143.67255320091093</v>
      </c>
      <c r="Q7" s="155">
        <f>'Indirect OH Actual'!Q7</f>
        <v>1.6689790000408333</v>
      </c>
      <c r="R7" s="156">
        <f>'Indirect OH Actual'!R7</f>
        <v>127.80350787397678</v>
      </c>
      <c r="S7" s="154">
        <f>SUM('Base Capex'!$S7:$U7,'Direct OH'!$S7:$U7,'Real Price Change'!$S7:$U7)*'OH rate'!C$66</f>
        <v>283.36415701372994</v>
      </c>
      <c r="T7" s="155">
        <f>SUM('Base Capex'!$S7:$U7,'Direct OH'!$S7:$U7,'Real Price Change'!$S7:$U7)*'OH rate'!C$67</f>
        <v>3.2219756706207474</v>
      </c>
      <c r="U7" s="156">
        <f>SUM('Base Capex'!$S7:$U7,'Direct OH'!$S7:$U7,'Real Price Change'!$S7:$U7)*'OH rate'!C$68</f>
        <v>249.74563810151756</v>
      </c>
      <c r="V7" s="154">
        <f>SUM('Base Capex'!$V7:$X7,'Direct OH'!$V7:$X7,'Real Price Change'!$V7:$X7)*'OH rate'!D$66</f>
        <v>0</v>
      </c>
      <c r="W7" s="155">
        <f>SUM('Base Capex'!$V7:$X7,'Direct OH'!$V7:$X7,'Real Price Change'!$V7:$X7)*'OH rate'!D$67</f>
        <v>0</v>
      </c>
      <c r="X7" s="156">
        <f>SUM('Base Capex'!$V7:$X7,'Direct OH'!$V7:$X7,'Real Price Change'!$V7:$X7)*'OH rate'!D$68</f>
        <v>0</v>
      </c>
      <c r="Y7" s="154">
        <f>SUM('Base Capex'!$Y7:$AA7,'Direct OH'!$Y7:$AA7,'Real Price Change'!$Y7:$AA7)*'OH rate'!E$66</f>
        <v>0</v>
      </c>
      <c r="Z7" s="155">
        <f>SUM('Base Capex'!$Y7:$AA7,'Direct OH'!$Y7:$AA7,'Real Price Change'!$Y7:$AA7)*'OH rate'!E$67</f>
        <v>0</v>
      </c>
      <c r="AA7" s="156">
        <f>SUM('Base Capex'!$Y7:$AA7,'Direct OH'!$Y7:$AA7,'Real Price Change'!$Y7:$AA7)*'OH rate'!E$68</f>
        <v>0</v>
      </c>
      <c r="AB7" s="154">
        <f>SUM('Base Capex'!$AB7:$AD7,'Direct OH'!$AB7:$AD7,'Real Price Change'!$AB7:$AD7)*'OH rate'!F$66</f>
        <v>0</v>
      </c>
      <c r="AC7" s="155">
        <f>SUM('Base Capex'!$AB7:$AD7,'Direct OH'!$AB7:$AD7,'Real Price Change'!$AB7:$AD7)*'OH rate'!F$67</f>
        <v>0</v>
      </c>
      <c r="AD7" s="156">
        <f>SUM('Base Capex'!$AB7:$AD7,'Direct OH'!$AB7:$AD7,'Real Price Change'!$AB7:$AD7)*'OH rate'!F$68</f>
        <v>0</v>
      </c>
      <c r="AE7" s="154">
        <f>SUM('Base Capex'!$AE7:$AG7,'Direct OH'!$AE7:$AG7,'Real Price Change'!$AE7:$AG7)*'OH rate'!G$66</f>
        <v>0</v>
      </c>
      <c r="AF7" s="155">
        <f>SUM('Base Capex'!$AE7:$AG7,'Direct OH'!$AE7:$AG7,'Real Price Change'!$AE7:$AG7)*'OH rate'!G$67</f>
        <v>0</v>
      </c>
      <c r="AG7" s="156">
        <f>SUM('Base Capex'!$AE7:$AG7,'Direct OH'!$AE7:$AG7,'Real Price Change'!$AE7:$AG7)*'OH rate'!G$68</f>
        <v>0</v>
      </c>
      <c r="AH7" s="154">
        <f>SUM('Base Capex'!$AH7:$AJ7,'Direct OH'!$AH7:$AJ7,'Real Price Change'!$AH7:$AJ7)*'OH rate'!H$66</f>
        <v>0</v>
      </c>
      <c r="AI7" s="155">
        <f>SUM('Base Capex'!$AH7:$AJ7,'Direct OH'!$AH7:$AJ7,'Real Price Change'!$AH7:$AJ7)*'OH rate'!H$67</f>
        <v>0</v>
      </c>
      <c r="AJ7" s="156">
        <f>SUM('Base Capex'!$AH7:$AJ7,'Direct OH'!$AH7:$AJ7,'Real Price Change'!$AH7:$AJ7)*'OH rate'!H$68</f>
        <v>0</v>
      </c>
    </row>
    <row r="8" spans="1:36">
      <c r="A8" s="182">
        <f>'Base Capex Actual'!A8</f>
        <v>103</v>
      </c>
      <c r="B8" s="183" t="str">
        <f>'Base Capex Actual'!B8</f>
        <v>Urban Projects &lt; 50KVA</v>
      </c>
      <c r="C8" s="183" t="str">
        <f>'Base Capex Actual'!C8</f>
        <v>New Customer Connections</v>
      </c>
      <c r="D8" s="155">
        <f>'Indirect OH Actual'!D8</f>
        <v>3.8752375769604517</v>
      </c>
      <c r="E8" s="155">
        <f>'Indirect OH Actual'!E8</f>
        <v>7.4013495834943654E-2</v>
      </c>
      <c r="F8" s="156">
        <f>'Indirect OH Actual'!F8</f>
        <v>4.2925707208039725</v>
      </c>
      <c r="G8" s="155">
        <f>'Indirect OH Actual'!G8</f>
        <v>0</v>
      </c>
      <c r="H8" s="155">
        <f>'Indirect OH Actual'!H8</f>
        <v>0</v>
      </c>
      <c r="I8" s="156">
        <f>'Indirect OH Actual'!I8</f>
        <v>0</v>
      </c>
      <c r="J8" s="155">
        <f>'Indirect OH Actual'!J8</f>
        <v>0</v>
      </c>
      <c r="K8" s="155">
        <f>'Indirect OH Actual'!K8</f>
        <v>0</v>
      </c>
      <c r="L8" s="156">
        <f>'Indirect OH Actual'!L8</f>
        <v>0</v>
      </c>
      <c r="M8" s="155">
        <f>'Indirect OH Actual'!M8</f>
        <v>0</v>
      </c>
      <c r="N8" s="155">
        <f>'Indirect OH Actual'!N8</f>
        <v>0</v>
      </c>
      <c r="O8" s="156">
        <f>'Indirect OH Actual'!O8</f>
        <v>0</v>
      </c>
      <c r="P8" s="155">
        <f>'Indirect OH Actual'!P8</f>
        <v>0</v>
      </c>
      <c r="Q8" s="155">
        <f>'Indirect OH Actual'!Q8</f>
        <v>0</v>
      </c>
      <c r="R8" s="156">
        <f>'Indirect OH Actual'!R8</f>
        <v>0</v>
      </c>
      <c r="S8" s="154">
        <f>SUM('Base Capex'!$S8:$U8,'Direct OH'!$S8:$U8,'Real Price Change'!$S8:$U8)*'OH rate'!C$66</f>
        <v>0</v>
      </c>
      <c r="T8" s="155">
        <f>SUM('Base Capex'!$S8:$U8,'Direct OH'!$S8:$U8,'Real Price Change'!$S8:$U8)*'OH rate'!C$67</f>
        <v>0</v>
      </c>
      <c r="U8" s="156">
        <f>SUM('Base Capex'!$S8:$U8,'Direct OH'!$S8:$U8,'Real Price Change'!$S8:$U8)*'OH rate'!C$68</f>
        <v>0</v>
      </c>
      <c r="V8" s="154">
        <f>SUM('Base Capex'!$V8:$X8,'Direct OH'!$V8:$X8,'Real Price Change'!$V8:$X8)*'OH rate'!D$66</f>
        <v>0</v>
      </c>
      <c r="W8" s="155">
        <f>SUM('Base Capex'!$V8:$X8,'Direct OH'!$V8:$X8,'Real Price Change'!$V8:$X8)*'OH rate'!D$67</f>
        <v>0</v>
      </c>
      <c r="X8" s="156">
        <f>SUM('Base Capex'!$V8:$X8,'Direct OH'!$V8:$X8,'Real Price Change'!$V8:$X8)*'OH rate'!D$68</f>
        <v>0</v>
      </c>
      <c r="Y8" s="154">
        <f>SUM('Base Capex'!$Y8:$AA8,'Direct OH'!$Y8:$AA8,'Real Price Change'!$Y8:$AA8)*'OH rate'!E$66</f>
        <v>0</v>
      </c>
      <c r="Z8" s="155">
        <f>SUM('Base Capex'!$Y8:$AA8,'Direct OH'!$Y8:$AA8,'Real Price Change'!$Y8:$AA8)*'OH rate'!E$67</f>
        <v>0</v>
      </c>
      <c r="AA8" s="156">
        <f>SUM('Base Capex'!$Y8:$AA8,'Direct OH'!$Y8:$AA8,'Real Price Change'!$Y8:$AA8)*'OH rate'!E$68</f>
        <v>0</v>
      </c>
      <c r="AB8" s="154">
        <f>SUM('Base Capex'!$AB8:$AD8,'Direct OH'!$AB8:$AD8,'Real Price Change'!$AB8:$AD8)*'OH rate'!F$66</f>
        <v>0</v>
      </c>
      <c r="AC8" s="155">
        <f>SUM('Base Capex'!$AB8:$AD8,'Direct OH'!$AB8:$AD8,'Real Price Change'!$AB8:$AD8)*'OH rate'!F$67</f>
        <v>0</v>
      </c>
      <c r="AD8" s="156">
        <f>SUM('Base Capex'!$AB8:$AD8,'Direct OH'!$AB8:$AD8,'Real Price Change'!$AB8:$AD8)*'OH rate'!F$68</f>
        <v>0</v>
      </c>
      <c r="AE8" s="154">
        <f>SUM('Base Capex'!$AE8:$AG8,'Direct OH'!$AE8:$AG8,'Real Price Change'!$AE8:$AG8)*'OH rate'!G$66</f>
        <v>0</v>
      </c>
      <c r="AF8" s="155">
        <f>SUM('Base Capex'!$AE8:$AG8,'Direct OH'!$AE8:$AG8,'Real Price Change'!$AE8:$AG8)*'OH rate'!G$67</f>
        <v>0</v>
      </c>
      <c r="AG8" s="156">
        <f>SUM('Base Capex'!$AE8:$AG8,'Direct OH'!$AE8:$AG8,'Real Price Change'!$AE8:$AG8)*'OH rate'!G$68</f>
        <v>0</v>
      </c>
      <c r="AH8" s="154">
        <f>SUM('Base Capex'!$AH8:$AJ8,'Direct OH'!$AH8:$AJ8,'Real Price Change'!$AH8:$AJ8)*'OH rate'!H$66</f>
        <v>0</v>
      </c>
      <c r="AI8" s="155">
        <f>SUM('Base Capex'!$AH8:$AJ8,'Direct OH'!$AH8:$AJ8,'Real Price Change'!$AH8:$AJ8)*'OH rate'!H$67</f>
        <v>0</v>
      </c>
      <c r="AJ8" s="156">
        <f>SUM('Base Capex'!$AH8:$AJ8,'Direct OH'!$AH8:$AJ8,'Real Price Change'!$AH8:$AJ8)*'OH rate'!H$68</f>
        <v>0</v>
      </c>
    </row>
    <row r="9" spans="1:36">
      <c r="A9" s="182">
        <f>'Base Capex Actual'!A9</f>
        <v>104</v>
      </c>
      <c r="B9" s="183" t="str">
        <f>'Base Capex Actual'!B9</f>
        <v>Medium Density SubDivision</v>
      </c>
      <c r="C9" s="183" t="str">
        <f>'Base Capex Actual'!C9</f>
        <v>New Customer Connections</v>
      </c>
      <c r="D9" s="155">
        <f>'Indirect OH Actual'!D9</f>
        <v>182.40318149701446</v>
      </c>
      <c r="E9" s="155">
        <f>'Indirect OH Actual'!E9</f>
        <v>3.4837340539515331</v>
      </c>
      <c r="F9" s="156">
        <f>'Indirect OH Actual'!F9</f>
        <v>202.04659475089716</v>
      </c>
      <c r="G9" s="155">
        <f>'Indirect OH Actual'!G9</f>
        <v>20.614488164276214</v>
      </c>
      <c r="H9" s="155">
        <f>'Indirect OH Actual'!H9</f>
        <v>0.22013899607920817</v>
      </c>
      <c r="I9" s="156">
        <f>'Indirect OH Actual'!I9</f>
        <v>15.694329209613501</v>
      </c>
      <c r="J9" s="155">
        <f>'Indirect OH Actual'!J9</f>
        <v>4.1715999830082042</v>
      </c>
      <c r="K9" s="155">
        <f>'Indirect OH Actual'!K9</f>
        <v>4.8459588230991696E-2</v>
      </c>
      <c r="L9" s="156">
        <f>'Indirect OH Actual'!L9</f>
        <v>3.7108348073269313</v>
      </c>
      <c r="M9" s="155">
        <f>'Indirect OH Actual'!M9</f>
        <v>28.677809401285273</v>
      </c>
      <c r="N9" s="155">
        <f>'Indirect OH Actual'!N9</f>
        <v>0.33313712738847068</v>
      </c>
      <c r="O9" s="156">
        <f>'Indirect OH Actual'!O9</f>
        <v>25.510263150264176</v>
      </c>
      <c r="P9" s="155">
        <f>'Indirect OH Actual'!P9</f>
        <v>3.4498561508454597</v>
      </c>
      <c r="Q9" s="155">
        <f>'Indirect OH Actual'!Q9</f>
        <v>4.0075416916070132E-2</v>
      </c>
      <c r="R9" s="156">
        <f>'Indirect OH Actual'!R9</f>
        <v>3.0688096502475846</v>
      </c>
      <c r="S9" s="154">
        <f>SUM('Base Capex'!$S9:$U9,'Direct OH'!$S9:$U9,'Real Price Change'!$S9:$U9)*'OH rate'!C$66</f>
        <v>0</v>
      </c>
      <c r="T9" s="155">
        <f>SUM('Base Capex'!$S9:$U9,'Direct OH'!$S9:$U9,'Real Price Change'!$S9:$U9)*'OH rate'!C$67</f>
        <v>0</v>
      </c>
      <c r="U9" s="156">
        <f>SUM('Base Capex'!$S9:$U9,'Direct OH'!$S9:$U9,'Real Price Change'!$S9:$U9)*'OH rate'!C$68</f>
        <v>0</v>
      </c>
      <c r="V9" s="154">
        <f>SUM('Base Capex'!$V9:$X9,'Direct OH'!$V9:$X9,'Real Price Change'!$V9:$X9)*'OH rate'!D$66</f>
        <v>0</v>
      </c>
      <c r="W9" s="155">
        <f>SUM('Base Capex'!$V9:$X9,'Direct OH'!$V9:$X9,'Real Price Change'!$V9:$X9)*'OH rate'!D$67</f>
        <v>0</v>
      </c>
      <c r="X9" s="156">
        <f>SUM('Base Capex'!$V9:$X9,'Direct OH'!$V9:$X9,'Real Price Change'!$V9:$X9)*'OH rate'!D$68</f>
        <v>0</v>
      </c>
      <c r="Y9" s="154">
        <f>SUM('Base Capex'!$Y9:$AA9,'Direct OH'!$Y9:$AA9,'Real Price Change'!$Y9:$AA9)*'OH rate'!E$66</f>
        <v>0</v>
      </c>
      <c r="Z9" s="155">
        <f>SUM('Base Capex'!$Y9:$AA9,'Direct OH'!$Y9:$AA9,'Real Price Change'!$Y9:$AA9)*'OH rate'!E$67</f>
        <v>0</v>
      </c>
      <c r="AA9" s="156">
        <f>SUM('Base Capex'!$Y9:$AA9,'Direct OH'!$Y9:$AA9,'Real Price Change'!$Y9:$AA9)*'OH rate'!E$68</f>
        <v>0</v>
      </c>
      <c r="AB9" s="154">
        <f>SUM('Base Capex'!$AB9:$AD9,'Direct OH'!$AB9:$AD9,'Real Price Change'!$AB9:$AD9)*'OH rate'!F$66</f>
        <v>0</v>
      </c>
      <c r="AC9" s="155">
        <f>SUM('Base Capex'!$AB9:$AD9,'Direct OH'!$AB9:$AD9,'Real Price Change'!$AB9:$AD9)*'OH rate'!F$67</f>
        <v>0</v>
      </c>
      <c r="AD9" s="156">
        <f>SUM('Base Capex'!$AB9:$AD9,'Direct OH'!$AB9:$AD9,'Real Price Change'!$AB9:$AD9)*'OH rate'!F$68</f>
        <v>0</v>
      </c>
      <c r="AE9" s="154">
        <f>SUM('Base Capex'!$AE9:$AG9,'Direct OH'!$AE9:$AG9,'Real Price Change'!$AE9:$AG9)*'OH rate'!G$66</f>
        <v>0</v>
      </c>
      <c r="AF9" s="155">
        <f>SUM('Base Capex'!$AE9:$AG9,'Direct OH'!$AE9:$AG9,'Real Price Change'!$AE9:$AG9)*'OH rate'!G$67</f>
        <v>0</v>
      </c>
      <c r="AG9" s="156">
        <f>SUM('Base Capex'!$AE9:$AG9,'Direct OH'!$AE9:$AG9,'Real Price Change'!$AE9:$AG9)*'OH rate'!G$68</f>
        <v>0</v>
      </c>
      <c r="AH9" s="154">
        <f>SUM('Base Capex'!$AH9:$AJ9,'Direct OH'!$AH9:$AJ9,'Real Price Change'!$AH9:$AJ9)*'OH rate'!H$66</f>
        <v>0</v>
      </c>
      <c r="AI9" s="155">
        <f>SUM('Base Capex'!$AH9:$AJ9,'Direct OH'!$AH9:$AJ9,'Real Price Change'!$AH9:$AJ9)*'OH rate'!H$67</f>
        <v>0</v>
      </c>
      <c r="AJ9" s="156">
        <f>SUM('Base Capex'!$AH9:$AJ9,'Direct OH'!$AH9:$AJ9,'Real Price Change'!$AH9:$AJ9)*'OH rate'!H$68</f>
        <v>0</v>
      </c>
    </row>
    <row r="10" spans="1:36">
      <c r="A10" s="182">
        <f>'Base Capex Actual'!A10</f>
        <v>105</v>
      </c>
      <c r="B10" s="183" t="str">
        <f>'Base Capex Actual'!B10</f>
        <v>Business Supply &gt; 50KVA &lt; 200KVA</v>
      </c>
      <c r="C10" s="183" t="str">
        <f>'Base Capex Actual'!C10</f>
        <v>New Customer Connections</v>
      </c>
      <c r="D10" s="155">
        <f>'Indirect OH Actual'!D10</f>
        <v>165.04915925672415</v>
      </c>
      <c r="E10" s="155">
        <f>'Indirect OH Actual'!E10</f>
        <v>3.1522880903704591</v>
      </c>
      <c r="F10" s="156">
        <f>'Indirect OH Actual'!F10</f>
        <v>182.82367840642877</v>
      </c>
      <c r="G10" s="155">
        <f>'Indirect OH Actual'!G10</f>
        <v>410.14549812846047</v>
      </c>
      <c r="H10" s="155">
        <f>'Indirect OH Actual'!H10</f>
        <v>4.3798816388209918</v>
      </c>
      <c r="I10" s="156">
        <f>'Indirect OH Actual'!I10</f>
        <v>312.25410110467232</v>
      </c>
      <c r="J10" s="155">
        <f>'Indirect OH Actual'!J10</f>
        <v>447.06854478306411</v>
      </c>
      <c r="K10" s="155">
        <f>'Indirect OH Actual'!K10</f>
        <v>5.1933928659174002</v>
      </c>
      <c r="L10" s="156">
        <f>'Indirect OH Actual'!L10</f>
        <v>397.68854252551444</v>
      </c>
      <c r="M10" s="155">
        <f>'Indirect OH Actual'!M10</f>
        <v>500.38194147925117</v>
      </c>
      <c r="N10" s="155">
        <f>'Indirect OH Actual'!N10</f>
        <v>5.8127104566777916</v>
      </c>
      <c r="O10" s="156">
        <f>'Indirect OH Actual'!O10</f>
        <v>445.11332173801588</v>
      </c>
      <c r="P10" s="155">
        <f>'Indirect OH Actual'!P10</f>
        <v>523.96561628274799</v>
      </c>
      <c r="Q10" s="155">
        <f>'Indirect OH Actual'!Q10</f>
        <v>6.086671328910545</v>
      </c>
      <c r="R10" s="156">
        <f>'Indirect OH Actual'!R10</f>
        <v>466.09211205874703</v>
      </c>
      <c r="S10" s="154">
        <f>SUM('Base Capex'!$S10:$U10,'Direct OH'!$S10:$U10,'Real Price Change'!$S10:$U10)*'OH rate'!C$66</f>
        <v>340.75069242541224</v>
      </c>
      <c r="T10" s="155">
        <f>SUM('Base Capex'!$S10:$U10,'Direct OH'!$S10:$U10,'Real Price Change'!$S10:$U10)*'OH rate'!C$67</f>
        <v>3.8744859346789409</v>
      </c>
      <c r="U10" s="156">
        <f>SUM('Base Capex'!$S10:$U10,'Direct OH'!$S10:$U10,'Real Price Change'!$S10:$U10)*'OH rate'!C$68</f>
        <v>300.32379539517797</v>
      </c>
      <c r="V10" s="154">
        <f>SUM('Base Capex'!$V10:$X10,'Direct OH'!$V10:$X10,'Real Price Change'!$V10:$X10)*'OH rate'!D$66</f>
        <v>0</v>
      </c>
      <c r="W10" s="155">
        <f>SUM('Base Capex'!$V10:$X10,'Direct OH'!$V10:$X10,'Real Price Change'!$V10:$X10)*'OH rate'!D$67</f>
        <v>0</v>
      </c>
      <c r="X10" s="156">
        <f>SUM('Base Capex'!$V10:$X10,'Direct OH'!$V10:$X10,'Real Price Change'!$V10:$X10)*'OH rate'!D$68</f>
        <v>0</v>
      </c>
      <c r="Y10" s="154">
        <f>SUM('Base Capex'!$Y10:$AA10,'Direct OH'!$Y10:$AA10,'Real Price Change'!$Y10:$AA10)*'OH rate'!E$66</f>
        <v>0</v>
      </c>
      <c r="Z10" s="155">
        <f>SUM('Base Capex'!$Y10:$AA10,'Direct OH'!$Y10:$AA10,'Real Price Change'!$Y10:$AA10)*'OH rate'!E$67</f>
        <v>0</v>
      </c>
      <c r="AA10" s="156">
        <f>SUM('Base Capex'!$Y10:$AA10,'Direct OH'!$Y10:$AA10,'Real Price Change'!$Y10:$AA10)*'OH rate'!E$68</f>
        <v>0</v>
      </c>
      <c r="AB10" s="154">
        <f>SUM('Base Capex'!$AB10:$AD10,'Direct OH'!$AB10:$AD10,'Real Price Change'!$AB10:$AD10)*'OH rate'!F$66</f>
        <v>0</v>
      </c>
      <c r="AC10" s="155">
        <f>SUM('Base Capex'!$AB10:$AD10,'Direct OH'!$AB10:$AD10,'Real Price Change'!$AB10:$AD10)*'OH rate'!F$67</f>
        <v>0</v>
      </c>
      <c r="AD10" s="156">
        <f>SUM('Base Capex'!$AB10:$AD10,'Direct OH'!$AB10:$AD10,'Real Price Change'!$AB10:$AD10)*'OH rate'!F$68</f>
        <v>0</v>
      </c>
      <c r="AE10" s="154">
        <f>SUM('Base Capex'!$AE10:$AG10,'Direct OH'!$AE10:$AG10,'Real Price Change'!$AE10:$AG10)*'OH rate'!G$66</f>
        <v>0</v>
      </c>
      <c r="AF10" s="155">
        <f>SUM('Base Capex'!$AE10:$AG10,'Direct OH'!$AE10:$AG10,'Real Price Change'!$AE10:$AG10)*'OH rate'!G$67</f>
        <v>0</v>
      </c>
      <c r="AG10" s="156">
        <f>SUM('Base Capex'!$AE10:$AG10,'Direct OH'!$AE10:$AG10,'Real Price Change'!$AE10:$AG10)*'OH rate'!G$68</f>
        <v>0</v>
      </c>
      <c r="AH10" s="154">
        <f>SUM('Base Capex'!$AH10:$AJ10,'Direct OH'!$AH10:$AJ10,'Real Price Change'!$AH10:$AJ10)*'OH rate'!H$66</f>
        <v>0</v>
      </c>
      <c r="AI10" s="155">
        <f>SUM('Base Capex'!$AH10:$AJ10,'Direct OH'!$AH10:$AJ10,'Real Price Change'!$AH10:$AJ10)*'OH rate'!H$67</f>
        <v>0</v>
      </c>
      <c r="AJ10" s="156">
        <f>SUM('Base Capex'!$AH10:$AJ10,'Direct OH'!$AH10:$AJ10,'Real Price Change'!$AH10:$AJ10)*'OH rate'!H$68</f>
        <v>0</v>
      </c>
    </row>
    <row r="11" spans="1:36">
      <c r="A11" s="182">
        <f>'Base Capex Actual'!A11</f>
        <v>106</v>
      </c>
      <c r="B11" s="183" t="str">
        <f>'Base Capex Actual'!B11</f>
        <v>Business Supply &gt; 200KVA</v>
      </c>
      <c r="C11" s="183" t="str">
        <f>'Base Capex Actual'!C11</f>
        <v>New Customer Connections</v>
      </c>
      <c r="D11" s="155">
        <f>'Indirect OH Actual'!D11</f>
        <v>125.30975965773261</v>
      </c>
      <c r="E11" s="155">
        <f>'Indirect OH Actual'!E11</f>
        <v>2.3933018789985878</v>
      </c>
      <c r="F11" s="156">
        <f>'Indirect OH Actual'!F11</f>
        <v>138.80465252911517</v>
      </c>
      <c r="G11" s="155">
        <f>'Indirect OH Actual'!G11</f>
        <v>293.51301710451867</v>
      </c>
      <c r="H11" s="155">
        <f>'Indirect OH Actual'!H11</f>
        <v>3.1343810434032577</v>
      </c>
      <c r="I11" s="156">
        <f>'Indirect OH Actual'!I11</f>
        <v>223.45885481299655</v>
      </c>
      <c r="J11" s="155">
        <f>'Indirect OH Actual'!J11</f>
        <v>415.73857971639882</v>
      </c>
      <c r="K11" s="155">
        <f>'Indirect OH Actual'!K11</f>
        <v>4.8294468469783709</v>
      </c>
      <c r="L11" s="156">
        <f>'Indirect OH Actual'!L11</f>
        <v>369.81906190530367</v>
      </c>
      <c r="M11" s="155">
        <f>'Indirect OH Actual'!M11</f>
        <v>551.59361767299526</v>
      </c>
      <c r="N11" s="155">
        <f>'Indirect OH Actual'!N11</f>
        <v>6.4076133119554264</v>
      </c>
      <c r="O11" s="156">
        <f>'Indirect OH Actual'!O11</f>
        <v>490.66852150198315</v>
      </c>
      <c r="P11" s="155">
        <f>'Indirect OH Actual'!P11</f>
        <v>654.06981637117485</v>
      </c>
      <c r="Q11" s="155">
        <f>'Indirect OH Actual'!Q11</f>
        <v>7.5980329141748246</v>
      </c>
      <c r="R11" s="156">
        <f>'Indirect OH Actual'!R11</f>
        <v>581.82593031411363</v>
      </c>
      <c r="S11" s="154">
        <f>SUM('Base Capex'!$S11:$U11,'Direct OH'!$S11:$U11,'Real Price Change'!$S11:$U11)*'OH rate'!C$66</f>
        <v>870.34718741431732</v>
      </c>
      <c r="T11" s="155">
        <f>SUM('Base Capex'!$S11:$U11,'Direct OH'!$S11:$U11,'Real Price Change'!$S11:$U11)*'OH rate'!C$67</f>
        <v>9.8962320866370259</v>
      </c>
      <c r="U11" s="156">
        <f>SUM('Base Capex'!$S11:$U11,'Direct OH'!$S11:$U11,'Real Price Change'!$S11:$U11)*'OH rate'!C$68</f>
        <v>767.08859716551126</v>
      </c>
      <c r="V11" s="154">
        <f>SUM('Base Capex'!$V11:$X11,'Direct OH'!$V11:$X11,'Real Price Change'!$V11:$X11)*'OH rate'!D$66</f>
        <v>0</v>
      </c>
      <c r="W11" s="155">
        <f>SUM('Base Capex'!$V11:$X11,'Direct OH'!$V11:$X11,'Real Price Change'!$V11:$X11)*'OH rate'!D$67</f>
        <v>0</v>
      </c>
      <c r="X11" s="156">
        <f>SUM('Base Capex'!$V11:$X11,'Direct OH'!$V11:$X11,'Real Price Change'!$V11:$X11)*'OH rate'!D$68</f>
        <v>0</v>
      </c>
      <c r="Y11" s="154">
        <f>SUM('Base Capex'!$Y11:$AA11,'Direct OH'!$Y11:$AA11,'Real Price Change'!$Y11:$AA11)*'OH rate'!E$66</f>
        <v>0</v>
      </c>
      <c r="Z11" s="155">
        <f>SUM('Base Capex'!$Y11:$AA11,'Direct OH'!$Y11:$AA11,'Real Price Change'!$Y11:$AA11)*'OH rate'!E$67</f>
        <v>0</v>
      </c>
      <c r="AA11" s="156">
        <f>SUM('Base Capex'!$Y11:$AA11,'Direct OH'!$Y11:$AA11,'Real Price Change'!$Y11:$AA11)*'OH rate'!E$68</f>
        <v>0</v>
      </c>
      <c r="AB11" s="154">
        <f>SUM('Base Capex'!$AB11:$AD11,'Direct OH'!$AB11:$AD11,'Real Price Change'!$AB11:$AD11)*'OH rate'!F$66</f>
        <v>0</v>
      </c>
      <c r="AC11" s="155">
        <f>SUM('Base Capex'!$AB11:$AD11,'Direct OH'!$AB11:$AD11,'Real Price Change'!$AB11:$AD11)*'OH rate'!F$67</f>
        <v>0</v>
      </c>
      <c r="AD11" s="156">
        <f>SUM('Base Capex'!$AB11:$AD11,'Direct OH'!$AB11:$AD11,'Real Price Change'!$AB11:$AD11)*'OH rate'!F$68</f>
        <v>0</v>
      </c>
      <c r="AE11" s="154">
        <f>SUM('Base Capex'!$AE11:$AG11,'Direct OH'!$AE11:$AG11,'Real Price Change'!$AE11:$AG11)*'OH rate'!G$66</f>
        <v>0</v>
      </c>
      <c r="AF11" s="155">
        <f>SUM('Base Capex'!$AE11:$AG11,'Direct OH'!$AE11:$AG11,'Real Price Change'!$AE11:$AG11)*'OH rate'!G$67</f>
        <v>0</v>
      </c>
      <c r="AG11" s="156">
        <f>SUM('Base Capex'!$AE11:$AG11,'Direct OH'!$AE11:$AG11,'Real Price Change'!$AE11:$AG11)*'OH rate'!G$68</f>
        <v>0</v>
      </c>
      <c r="AH11" s="154">
        <f>SUM('Base Capex'!$AH11:$AJ11,'Direct OH'!$AH11:$AJ11,'Real Price Change'!$AH11:$AJ11)*'OH rate'!H$66</f>
        <v>0</v>
      </c>
      <c r="AI11" s="155">
        <f>SUM('Base Capex'!$AH11:$AJ11,'Direct OH'!$AH11:$AJ11,'Real Price Change'!$AH11:$AJ11)*'OH rate'!H$67</f>
        <v>0</v>
      </c>
      <c r="AJ11" s="156">
        <f>SUM('Base Capex'!$AH11:$AJ11,'Direct OH'!$AH11:$AJ11,'Real Price Change'!$AH11:$AJ11)*'OH rate'!H$68</f>
        <v>0</v>
      </c>
    </row>
    <row r="12" spans="1:36">
      <c r="A12" s="182">
        <f>'Base Capex Actual'!A12</f>
        <v>107</v>
      </c>
      <c r="B12" s="183" t="str">
        <f>'Base Capex Actual'!B12</f>
        <v>HV Connections</v>
      </c>
      <c r="C12" s="183" t="str">
        <f>'Base Capex Actual'!C12</f>
        <v>New Customer Connections</v>
      </c>
      <c r="D12" s="155">
        <f>'Indirect OH Actual'!D12</f>
        <v>0.89046368553942867</v>
      </c>
      <c r="E12" s="155">
        <f>'Indirect OH Actual'!E12</f>
        <v>1.7007042528869885E-2</v>
      </c>
      <c r="F12" s="156">
        <f>'Indirect OH Actual'!F12</f>
        <v>0.98635974403505722</v>
      </c>
      <c r="G12" s="155">
        <f>'Indirect OH Actual'!G12</f>
        <v>32.058482288606861</v>
      </c>
      <c r="H12" s="155">
        <f>'Indirect OH Actual'!H12</f>
        <v>0.342347675605497</v>
      </c>
      <c r="I12" s="156">
        <f>'Indirect OH Actual'!I12</f>
        <v>24.406930261303685</v>
      </c>
      <c r="J12" s="155">
        <f>'Indirect OH Actual'!J12</f>
        <v>49.6938593209033</v>
      </c>
      <c r="K12" s="155">
        <f>'Indirect OH Actual'!K12</f>
        <v>0.57727106388644023</v>
      </c>
      <c r="L12" s="156">
        <f>'Indirect OH Actual'!L12</f>
        <v>44.205030115432621</v>
      </c>
      <c r="M12" s="155">
        <f>'Indirect OH Actual'!M12</f>
        <v>31.394502391054537</v>
      </c>
      <c r="N12" s="155">
        <f>'Indirect OH Actual'!N12</f>
        <v>0.36469571981595111</v>
      </c>
      <c r="O12" s="156">
        <f>'Indirect OH Actual'!O12</f>
        <v>27.926889612130051</v>
      </c>
      <c r="P12" s="155">
        <f>'Indirect OH Actual'!P12</f>
        <v>59.703690600933385</v>
      </c>
      <c r="Q12" s="155">
        <f>'Indirect OH Actual'!Q12</f>
        <v>0.69355074172414255</v>
      </c>
      <c r="R12" s="156">
        <f>'Indirect OH Actual'!R12</f>
        <v>53.109246838201834</v>
      </c>
      <c r="S12" s="154">
        <f>SUM('Base Capex'!$S12:$U12,'Direct OH'!$S12:$U12,'Real Price Change'!$S12:$U12)*'OH rate'!C$66</f>
        <v>131.01321599122809</v>
      </c>
      <c r="T12" s="155">
        <f>SUM('Base Capex'!$S12:$U12,'Direct OH'!$S12:$U12,'Real Price Change'!$S12:$U12)*'OH rate'!C$67</f>
        <v>1.4896781544359712</v>
      </c>
      <c r="U12" s="156">
        <f>SUM('Base Capex'!$S12:$U12,'Direct OH'!$S12:$U12,'Real Price Change'!$S12:$U12)*'OH rate'!C$68</f>
        <v>115.46971773806879</v>
      </c>
      <c r="V12" s="154">
        <f>SUM('Base Capex'!$V12:$X12,'Direct OH'!$V12:$X12,'Real Price Change'!$V12:$X12)*'OH rate'!D$66</f>
        <v>0</v>
      </c>
      <c r="W12" s="155">
        <f>SUM('Base Capex'!$V12:$X12,'Direct OH'!$V12:$X12,'Real Price Change'!$V12:$X12)*'OH rate'!D$67</f>
        <v>0</v>
      </c>
      <c r="X12" s="156">
        <f>SUM('Base Capex'!$V12:$X12,'Direct OH'!$V12:$X12,'Real Price Change'!$V12:$X12)*'OH rate'!D$68</f>
        <v>0</v>
      </c>
      <c r="Y12" s="154">
        <f>SUM('Base Capex'!$Y12:$AA12,'Direct OH'!$Y12:$AA12,'Real Price Change'!$Y12:$AA12)*'OH rate'!E$66</f>
        <v>0</v>
      </c>
      <c r="Z12" s="155">
        <f>SUM('Base Capex'!$Y12:$AA12,'Direct OH'!$Y12:$AA12,'Real Price Change'!$Y12:$AA12)*'OH rate'!E$67</f>
        <v>0</v>
      </c>
      <c r="AA12" s="156">
        <f>SUM('Base Capex'!$Y12:$AA12,'Direct OH'!$Y12:$AA12,'Real Price Change'!$Y12:$AA12)*'OH rate'!E$68</f>
        <v>0</v>
      </c>
      <c r="AB12" s="154">
        <f>SUM('Base Capex'!$AB12:$AD12,'Direct OH'!$AB12:$AD12,'Real Price Change'!$AB12:$AD12)*'OH rate'!F$66</f>
        <v>0</v>
      </c>
      <c r="AC12" s="155">
        <f>SUM('Base Capex'!$AB12:$AD12,'Direct OH'!$AB12:$AD12,'Real Price Change'!$AB12:$AD12)*'OH rate'!F$67</f>
        <v>0</v>
      </c>
      <c r="AD12" s="156">
        <f>SUM('Base Capex'!$AB12:$AD12,'Direct OH'!$AB12:$AD12,'Real Price Change'!$AB12:$AD12)*'OH rate'!F$68</f>
        <v>0</v>
      </c>
      <c r="AE12" s="154">
        <f>SUM('Base Capex'!$AE12:$AG12,'Direct OH'!$AE12:$AG12,'Real Price Change'!$AE12:$AG12)*'OH rate'!G$66</f>
        <v>0</v>
      </c>
      <c r="AF12" s="155">
        <f>SUM('Base Capex'!$AE12:$AG12,'Direct OH'!$AE12:$AG12,'Real Price Change'!$AE12:$AG12)*'OH rate'!G$67</f>
        <v>0</v>
      </c>
      <c r="AG12" s="156">
        <f>SUM('Base Capex'!$AE12:$AG12,'Direct OH'!$AE12:$AG12,'Real Price Change'!$AE12:$AG12)*'OH rate'!G$68</f>
        <v>0</v>
      </c>
      <c r="AH12" s="154">
        <f>SUM('Base Capex'!$AH12:$AJ12,'Direct OH'!$AH12:$AJ12,'Real Price Change'!$AH12:$AJ12)*'OH rate'!H$66</f>
        <v>0</v>
      </c>
      <c r="AI12" s="155">
        <f>SUM('Base Capex'!$AH12:$AJ12,'Direct OH'!$AH12:$AJ12,'Real Price Change'!$AH12:$AJ12)*'OH rate'!H$67</f>
        <v>0</v>
      </c>
      <c r="AJ12" s="156">
        <f>SUM('Base Capex'!$AH12:$AJ12,'Direct OH'!$AH12:$AJ12,'Real Price Change'!$AH12:$AJ12)*'OH rate'!H$68</f>
        <v>0</v>
      </c>
    </row>
    <row r="13" spans="1:36">
      <c r="A13" s="182">
        <f>'Base Capex Actual'!A13</f>
        <v>108</v>
      </c>
      <c r="B13" s="183" t="str">
        <f>'Base Capex Actual'!B13</f>
        <v>Business SubDivisions</v>
      </c>
      <c r="C13" s="183" t="str">
        <f>'Base Capex Actual'!C13</f>
        <v>New Customer Connections</v>
      </c>
      <c r="D13" s="155">
        <f>'Indirect OH Actual'!D13</f>
        <v>767.64389387037215</v>
      </c>
      <c r="E13" s="155">
        <f>'Indirect OH Actual'!E13</f>
        <v>14.661296762677052</v>
      </c>
      <c r="F13" s="156">
        <f>'Indirect OH Actual'!F13</f>
        <v>850.31320980750797</v>
      </c>
      <c r="G13" s="155">
        <f>'Indirect OH Actual'!G13</f>
        <v>159.74816742496481</v>
      </c>
      <c r="H13" s="155">
        <f>'Indirect OH Actual'!H13</f>
        <v>1.7059264786096981</v>
      </c>
      <c r="I13" s="156">
        <f>'Indirect OH Actual'!I13</f>
        <v>121.62030462364774</v>
      </c>
      <c r="J13" s="155">
        <f>'Indirect OH Actual'!J13</f>
        <v>157.24182368006245</v>
      </c>
      <c r="K13" s="155">
        <f>'Indirect OH Actual'!K13</f>
        <v>1.8266070714506093</v>
      </c>
      <c r="L13" s="156">
        <f>'Indirect OH Actual'!L13</f>
        <v>139.87401353347653</v>
      </c>
      <c r="M13" s="155">
        <f>'Indirect OH Actual'!M13</f>
        <v>11.314277851262339</v>
      </c>
      <c r="N13" s="155">
        <f>'Indirect OH Actual'!N13</f>
        <v>0.13143284304259331</v>
      </c>
      <c r="O13" s="156">
        <f>'Indirect OH Actual'!O13</f>
        <v>10.064583431117027</v>
      </c>
      <c r="P13" s="155">
        <f>'Indirect OH Actual'!P13</f>
        <v>-7.5734891225503027</v>
      </c>
      <c r="Q13" s="155">
        <f>'Indirect OH Actual'!Q13</f>
        <v>-8.7977794094731734E-2</v>
      </c>
      <c r="R13" s="156">
        <f>'Indirect OH Actual'!R13</f>
        <v>-6.7369755401632148</v>
      </c>
      <c r="S13" s="154">
        <f>SUM('Base Capex'!$S13:$U13,'Direct OH'!$S13:$U13,'Real Price Change'!$S13:$U13)*'OH rate'!C$66</f>
        <v>0</v>
      </c>
      <c r="T13" s="155">
        <f>SUM('Base Capex'!$S13:$U13,'Direct OH'!$S13:$U13,'Real Price Change'!$S13:$U13)*'OH rate'!C$67</f>
        <v>0</v>
      </c>
      <c r="U13" s="156">
        <f>SUM('Base Capex'!$S13:$U13,'Direct OH'!$S13:$U13,'Real Price Change'!$S13:$U13)*'OH rate'!C$68</f>
        <v>0</v>
      </c>
      <c r="V13" s="154">
        <f>SUM('Base Capex'!$V13:$X13,'Direct OH'!$V13:$X13,'Real Price Change'!$V13:$X13)*'OH rate'!D$66</f>
        <v>0</v>
      </c>
      <c r="W13" s="155">
        <f>SUM('Base Capex'!$V13:$X13,'Direct OH'!$V13:$X13,'Real Price Change'!$V13:$X13)*'OH rate'!D$67</f>
        <v>0</v>
      </c>
      <c r="X13" s="156">
        <f>SUM('Base Capex'!$V13:$X13,'Direct OH'!$V13:$X13,'Real Price Change'!$V13:$X13)*'OH rate'!D$68</f>
        <v>0</v>
      </c>
      <c r="Y13" s="154">
        <f>SUM('Base Capex'!$Y13:$AA13,'Direct OH'!$Y13:$AA13,'Real Price Change'!$Y13:$AA13)*'OH rate'!E$66</f>
        <v>0</v>
      </c>
      <c r="Z13" s="155">
        <f>SUM('Base Capex'!$Y13:$AA13,'Direct OH'!$Y13:$AA13,'Real Price Change'!$Y13:$AA13)*'OH rate'!E$67</f>
        <v>0</v>
      </c>
      <c r="AA13" s="156">
        <f>SUM('Base Capex'!$Y13:$AA13,'Direct OH'!$Y13:$AA13,'Real Price Change'!$Y13:$AA13)*'OH rate'!E$68</f>
        <v>0</v>
      </c>
      <c r="AB13" s="154">
        <f>SUM('Base Capex'!$AB13:$AD13,'Direct OH'!$AB13:$AD13,'Real Price Change'!$AB13:$AD13)*'OH rate'!F$66</f>
        <v>0</v>
      </c>
      <c r="AC13" s="155">
        <f>SUM('Base Capex'!$AB13:$AD13,'Direct OH'!$AB13:$AD13,'Real Price Change'!$AB13:$AD13)*'OH rate'!F$67</f>
        <v>0</v>
      </c>
      <c r="AD13" s="156">
        <f>SUM('Base Capex'!$AB13:$AD13,'Direct OH'!$AB13:$AD13,'Real Price Change'!$AB13:$AD13)*'OH rate'!F$68</f>
        <v>0</v>
      </c>
      <c r="AE13" s="154">
        <f>SUM('Base Capex'!$AE13:$AG13,'Direct OH'!$AE13:$AG13,'Real Price Change'!$AE13:$AG13)*'OH rate'!G$66</f>
        <v>0</v>
      </c>
      <c r="AF13" s="155">
        <f>SUM('Base Capex'!$AE13:$AG13,'Direct OH'!$AE13:$AG13,'Real Price Change'!$AE13:$AG13)*'OH rate'!G$67</f>
        <v>0</v>
      </c>
      <c r="AG13" s="156">
        <f>SUM('Base Capex'!$AE13:$AG13,'Direct OH'!$AE13:$AG13,'Real Price Change'!$AE13:$AG13)*'OH rate'!G$68</f>
        <v>0</v>
      </c>
      <c r="AH13" s="154">
        <f>SUM('Base Capex'!$AH13:$AJ13,'Direct OH'!$AH13:$AJ13,'Real Price Change'!$AH13:$AJ13)*'OH rate'!H$66</f>
        <v>0</v>
      </c>
      <c r="AI13" s="155">
        <f>SUM('Base Capex'!$AH13:$AJ13,'Direct OH'!$AH13:$AJ13,'Real Price Change'!$AH13:$AJ13)*'OH rate'!H$67</f>
        <v>0</v>
      </c>
      <c r="AJ13" s="156">
        <f>SUM('Base Capex'!$AH13:$AJ13,'Direct OH'!$AH13:$AJ13,'Real Price Change'!$AH13:$AJ13)*'OH rate'!H$68</f>
        <v>0</v>
      </c>
    </row>
    <row r="14" spans="1:36">
      <c r="A14" s="182">
        <f>'Base Capex Actual'!A14</f>
        <v>109</v>
      </c>
      <c r="B14" s="183" t="str">
        <f>'Base Capex Actual'!B14</f>
        <v>U/G Service Pits Ex O/H Supply</v>
      </c>
      <c r="C14" s="183" t="str">
        <f>'Base Capex Actual'!C14</f>
        <v>New Customer Connections</v>
      </c>
      <c r="D14" s="155">
        <f>'Indirect OH Actual'!D14</f>
        <v>20.145456417017343</v>
      </c>
      <c r="E14" s="155">
        <f>'Indirect OH Actual'!E14</f>
        <v>0.38475980504489438</v>
      </c>
      <c r="F14" s="156">
        <f>'Indirect OH Actual'!F14</f>
        <v>22.314966413168545</v>
      </c>
      <c r="G14" s="155">
        <f>'Indirect OH Actual'!G14</f>
        <v>47.024826877497674</v>
      </c>
      <c r="H14" s="155">
        <f>'Indirect OH Actual'!H14</f>
        <v>0.50217100211832333</v>
      </c>
      <c r="I14" s="156">
        <f>'Indirect OH Actual'!I14</f>
        <v>35.801185465253695</v>
      </c>
      <c r="J14" s="155">
        <f>'Indirect OH Actual'!J14</f>
        <v>49.242276045327415</v>
      </c>
      <c r="K14" s="155">
        <f>'Indirect OH Actual'!K14</f>
        <v>0.57202522543703338</v>
      </c>
      <c r="L14" s="156">
        <f>'Indirect OH Actual'!L14</f>
        <v>43.803325507071456</v>
      </c>
      <c r="M14" s="155">
        <f>'Indirect OH Actual'!M14</f>
        <v>60.397642038392028</v>
      </c>
      <c r="N14" s="155">
        <f>'Indirect OH Actual'!N14</f>
        <v>0.70161206137332432</v>
      </c>
      <c r="O14" s="156">
        <f>'Indirect OH Actual'!O14</f>
        <v>53.726549350236823</v>
      </c>
      <c r="P14" s="155">
        <f>'Indirect OH Actual'!P14</f>
        <v>67.145455019552884</v>
      </c>
      <c r="Q14" s="155">
        <f>'Indirect OH Actual'!Q14</f>
        <v>0.77999834957418701</v>
      </c>
      <c r="R14" s="156">
        <f>'Indirect OH Actual'!R14</f>
        <v>59.729047045561728</v>
      </c>
      <c r="S14" s="154">
        <f>SUM('Base Capex'!$S14:$U14,'Direct OH'!$S14:$U14,'Real Price Change'!$S14:$U14)*'OH rate'!C$66</f>
        <v>244.22259634455793</v>
      </c>
      <c r="T14" s="155">
        <f>SUM('Base Capex'!$S14:$U14,'Direct OH'!$S14:$U14,'Real Price Change'!$S14:$U14)*'OH rate'!C$67</f>
        <v>2.7769188309863417</v>
      </c>
      <c r="U14" s="156">
        <f>SUM('Base Capex'!$S14:$U14,'Direct OH'!$S14:$U14,'Real Price Change'!$S14:$U14)*'OH rate'!C$68</f>
        <v>215.24785917057827</v>
      </c>
      <c r="V14" s="154">
        <f>SUM('Base Capex'!$V14:$X14,'Direct OH'!$V14:$X14,'Real Price Change'!$V14:$X14)*'OH rate'!D$66</f>
        <v>0</v>
      </c>
      <c r="W14" s="155">
        <f>SUM('Base Capex'!$V14:$X14,'Direct OH'!$V14:$X14,'Real Price Change'!$V14:$X14)*'OH rate'!D$67</f>
        <v>0</v>
      </c>
      <c r="X14" s="156">
        <f>SUM('Base Capex'!$V14:$X14,'Direct OH'!$V14:$X14,'Real Price Change'!$V14:$X14)*'OH rate'!D$68</f>
        <v>0</v>
      </c>
      <c r="Y14" s="154">
        <f>SUM('Base Capex'!$Y14:$AA14,'Direct OH'!$Y14:$AA14,'Real Price Change'!$Y14:$AA14)*'OH rate'!E$66</f>
        <v>0</v>
      </c>
      <c r="Z14" s="155">
        <f>SUM('Base Capex'!$Y14:$AA14,'Direct OH'!$Y14:$AA14,'Real Price Change'!$Y14:$AA14)*'OH rate'!E$67</f>
        <v>0</v>
      </c>
      <c r="AA14" s="156">
        <f>SUM('Base Capex'!$Y14:$AA14,'Direct OH'!$Y14:$AA14,'Real Price Change'!$Y14:$AA14)*'OH rate'!E$68</f>
        <v>0</v>
      </c>
      <c r="AB14" s="154">
        <f>SUM('Base Capex'!$AB14:$AD14,'Direct OH'!$AB14:$AD14,'Real Price Change'!$AB14:$AD14)*'OH rate'!F$66</f>
        <v>0</v>
      </c>
      <c r="AC14" s="155">
        <f>SUM('Base Capex'!$AB14:$AD14,'Direct OH'!$AB14:$AD14,'Real Price Change'!$AB14:$AD14)*'OH rate'!F$67</f>
        <v>0</v>
      </c>
      <c r="AD14" s="156">
        <f>SUM('Base Capex'!$AB14:$AD14,'Direct OH'!$AB14:$AD14,'Real Price Change'!$AB14:$AD14)*'OH rate'!F$68</f>
        <v>0</v>
      </c>
      <c r="AE14" s="154">
        <f>SUM('Base Capex'!$AE14:$AG14,'Direct OH'!$AE14:$AG14,'Real Price Change'!$AE14:$AG14)*'OH rate'!G$66</f>
        <v>0</v>
      </c>
      <c r="AF14" s="155">
        <f>SUM('Base Capex'!$AE14:$AG14,'Direct OH'!$AE14:$AG14,'Real Price Change'!$AE14:$AG14)*'OH rate'!G$67</f>
        <v>0</v>
      </c>
      <c r="AG14" s="156">
        <f>SUM('Base Capex'!$AE14:$AG14,'Direct OH'!$AE14:$AG14,'Real Price Change'!$AE14:$AG14)*'OH rate'!G$68</f>
        <v>0</v>
      </c>
      <c r="AH14" s="154">
        <f>SUM('Base Capex'!$AH14:$AJ14,'Direct OH'!$AH14:$AJ14,'Real Price Change'!$AH14:$AJ14)*'OH rate'!H$66</f>
        <v>0</v>
      </c>
      <c r="AI14" s="155">
        <f>SUM('Base Capex'!$AH14:$AJ14,'Direct OH'!$AH14:$AJ14,'Real Price Change'!$AH14:$AJ14)*'OH rate'!H$67</f>
        <v>0</v>
      </c>
      <c r="AJ14" s="156">
        <f>SUM('Base Capex'!$AH14:$AJ14,'Direct OH'!$AH14:$AJ14,'Real Price Change'!$AH14:$AJ14)*'OH rate'!H$68</f>
        <v>0</v>
      </c>
    </row>
    <row r="15" spans="1:36">
      <c r="A15" s="182">
        <f>'Base Capex Actual'!A15</f>
        <v>110</v>
      </c>
      <c r="B15" s="183" t="str">
        <f>'Base Capex Actual'!B15</f>
        <v>Low Density SubDivisions</v>
      </c>
      <c r="C15" s="183" t="str">
        <f>'Base Capex Actual'!C15</f>
        <v>New Customer Connections</v>
      </c>
      <c r="D15" s="155">
        <f>'Indirect OH Actual'!D15</f>
        <v>0</v>
      </c>
      <c r="E15" s="155">
        <f>'Indirect OH Actual'!E15</f>
        <v>0</v>
      </c>
      <c r="F15" s="156">
        <f>'Indirect OH Actual'!F15</f>
        <v>0</v>
      </c>
      <c r="G15" s="155">
        <f>'Indirect OH Actual'!G15</f>
        <v>0</v>
      </c>
      <c r="H15" s="155">
        <f>'Indirect OH Actual'!H15</f>
        <v>0</v>
      </c>
      <c r="I15" s="156">
        <f>'Indirect OH Actual'!I15</f>
        <v>0</v>
      </c>
      <c r="J15" s="155">
        <f>'Indirect OH Actual'!J15</f>
        <v>0</v>
      </c>
      <c r="K15" s="155">
        <f>'Indirect OH Actual'!K15</f>
        <v>0</v>
      </c>
      <c r="L15" s="156">
        <f>'Indirect OH Actual'!L15</f>
        <v>0</v>
      </c>
      <c r="M15" s="155">
        <f>'Indirect OH Actual'!M15</f>
        <v>0</v>
      </c>
      <c r="N15" s="155">
        <f>'Indirect OH Actual'!N15</f>
        <v>0</v>
      </c>
      <c r="O15" s="156">
        <f>'Indirect OH Actual'!O15</f>
        <v>0</v>
      </c>
      <c r="P15" s="155">
        <f>'Indirect OH Actual'!P15</f>
        <v>0</v>
      </c>
      <c r="Q15" s="155">
        <f>'Indirect OH Actual'!Q15</f>
        <v>0</v>
      </c>
      <c r="R15" s="156">
        <f>'Indirect OH Actual'!R15</f>
        <v>0</v>
      </c>
      <c r="S15" s="154">
        <f>SUM('Base Capex'!$S15:$U15,'Direct OH'!$S15:$U15,'Real Price Change'!$S15:$U15)*'OH rate'!C$66</f>
        <v>0</v>
      </c>
      <c r="T15" s="155">
        <f>SUM('Base Capex'!$S15:$U15,'Direct OH'!$S15:$U15,'Real Price Change'!$S15:$U15)*'OH rate'!C$67</f>
        <v>0</v>
      </c>
      <c r="U15" s="156">
        <f>SUM('Base Capex'!$S15:$U15,'Direct OH'!$S15:$U15,'Real Price Change'!$S15:$U15)*'OH rate'!C$68</f>
        <v>0</v>
      </c>
      <c r="V15" s="154">
        <f>SUM('Base Capex'!$V15:$X15,'Direct OH'!$V15:$X15,'Real Price Change'!$V15:$X15)*'OH rate'!D$66</f>
        <v>0</v>
      </c>
      <c r="W15" s="155">
        <f>SUM('Base Capex'!$V15:$X15,'Direct OH'!$V15:$X15,'Real Price Change'!$V15:$X15)*'OH rate'!D$67</f>
        <v>0</v>
      </c>
      <c r="X15" s="156">
        <f>SUM('Base Capex'!$V15:$X15,'Direct OH'!$V15:$X15,'Real Price Change'!$V15:$X15)*'OH rate'!D$68</f>
        <v>0</v>
      </c>
      <c r="Y15" s="154">
        <f>SUM('Base Capex'!$Y15:$AA15,'Direct OH'!$Y15:$AA15,'Real Price Change'!$Y15:$AA15)*'OH rate'!E$66</f>
        <v>0</v>
      </c>
      <c r="Z15" s="155">
        <f>SUM('Base Capex'!$Y15:$AA15,'Direct OH'!$Y15:$AA15,'Real Price Change'!$Y15:$AA15)*'OH rate'!E$67</f>
        <v>0</v>
      </c>
      <c r="AA15" s="156">
        <f>SUM('Base Capex'!$Y15:$AA15,'Direct OH'!$Y15:$AA15,'Real Price Change'!$Y15:$AA15)*'OH rate'!E$68</f>
        <v>0</v>
      </c>
      <c r="AB15" s="154">
        <f>SUM('Base Capex'!$AB15:$AD15,'Direct OH'!$AB15:$AD15,'Real Price Change'!$AB15:$AD15)*'OH rate'!F$66</f>
        <v>0</v>
      </c>
      <c r="AC15" s="155">
        <f>SUM('Base Capex'!$AB15:$AD15,'Direct OH'!$AB15:$AD15,'Real Price Change'!$AB15:$AD15)*'OH rate'!F$67</f>
        <v>0</v>
      </c>
      <c r="AD15" s="156">
        <f>SUM('Base Capex'!$AB15:$AD15,'Direct OH'!$AB15:$AD15,'Real Price Change'!$AB15:$AD15)*'OH rate'!F$68</f>
        <v>0</v>
      </c>
      <c r="AE15" s="154">
        <f>SUM('Base Capex'!$AE15:$AG15,'Direct OH'!$AE15:$AG15,'Real Price Change'!$AE15:$AG15)*'OH rate'!G$66</f>
        <v>0</v>
      </c>
      <c r="AF15" s="155">
        <f>SUM('Base Capex'!$AE15:$AG15,'Direct OH'!$AE15:$AG15,'Real Price Change'!$AE15:$AG15)*'OH rate'!G$67</f>
        <v>0</v>
      </c>
      <c r="AG15" s="156">
        <f>SUM('Base Capex'!$AE15:$AG15,'Direct OH'!$AE15:$AG15,'Real Price Change'!$AE15:$AG15)*'OH rate'!G$68</f>
        <v>0</v>
      </c>
      <c r="AH15" s="154">
        <f>SUM('Base Capex'!$AH15:$AJ15,'Direct OH'!$AH15:$AJ15,'Real Price Change'!$AH15:$AJ15)*'OH rate'!H$66</f>
        <v>0</v>
      </c>
      <c r="AI15" s="155">
        <f>SUM('Base Capex'!$AH15:$AJ15,'Direct OH'!$AH15:$AJ15,'Real Price Change'!$AH15:$AJ15)*'OH rate'!H$67</f>
        <v>0</v>
      </c>
      <c r="AJ15" s="156">
        <f>SUM('Base Capex'!$AH15:$AJ15,'Direct OH'!$AH15:$AJ15,'Real Price Change'!$AH15:$AJ15)*'OH rate'!H$68</f>
        <v>0</v>
      </c>
    </row>
    <row r="16" spans="1:36">
      <c r="A16" s="182">
        <f>'Base Capex Actual'!A16</f>
        <v>111</v>
      </c>
      <c r="B16" s="183" t="str">
        <f>'Base Capex Actual'!B16</f>
        <v>High Density Residential/Business</v>
      </c>
      <c r="C16" s="183" t="str">
        <f>'Base Capex Actual'!C16</f>
        <v>New Customer Connections</v>
      </c>
      <c r="D16" s="155">
        <f>'Indirect OH Actual'!D16</f>
        <v>943.32244368438967</v>
      </c>
      <c r="E16" s="155">
        <f>'Indirect OH Actual'!E16</f>
        <v>18.016596497654156</v>
      </c>
      <c r="F16" s="156">
        <f>'Indirect OH Actual'!F16</f>
        <v>1044.9109820030499</v>
      </c>
      <c r="G16" s="155">
        <f>'Indirect OH Actual'!G16</f>
        <v>1377.1902523187334</v>
      </c>
      <c r="H16" s="155">
        <f>'Indirect OH Actual'!H16</f>
        <v>14.706806064722004</v>
      </c>
      <c r="I16" s="156">
        <f>'Indirect OH Actual'!I16</f>
        <v>1048.4896366050409</v>
      </c>
      <c r="J16" s="155">
        <f>'Indirect OH Actual'!J16</f>
        <v>2161.0423843828835</v>
      </c>
      <c r="K16" s="155">
        <f>'Indirect OH Actual'!K16</f>
        <v>25.103850926137337</v>
      </c>
      <c r="L16" s="156">
        <f>'Indirect OH Actual'!L16</f>
        <v>1922.349058572479</v>
      </c>
      <c r="M16" s="155">
        <f>'Indirect OH Actual'!M16</f>
        <v>1410.8729514307111</v>
      </c>
      <c r="N16" s="155">
        <f>'Indirect OH Actual'!N16</f>
        <v>16.389472277078998</v>
      </c>
      <c r="O16" s="156">
        <f>'Indirect OH Actual'!O16</f>
        <v>1255.03798979061</v>
      </c>
      <c r="P16" s="155">
        <f>'Indirect OH Actual'!P16</f>
        <v>1698.6843565082879</v>
      </c>
      <c r="Q16" s="155">
        <f>'Indirect OH Actual'!Q16</f>
        <v>19.732847057751275</v>
      </c>
      <c r="R16" s="156">
        <f>'Indirect OH Actual'!R16</f>
        <v>1511.0598001889737</v>
      </c>
      <c r="S16" s="154">
        <f>SUM('Base Capex'!$S16:$U16,'Direct OH'!$S16:$U16,'Real Price Change'!$S16:$U16)*'OH rate'!C$66</f>
        <v>1044.5701482030559</v>
      </c>
      <c r="T16" s="155">
        <f>SUM('Base Capex'!$S16:$U16,'Direct OH'!$S16:$U16,'Real Price Change'!$S16:$U16)*'OH rate'!C$67</f>
        <v>11.877224131787003</v>
      </c>
      <c r="U16" s="156">
        <f>SUM('Base Capex'!$S16:$U16,'Direct OH'!$S16:$U16,'Real Price Change'!$S16:$U16)*'OH rate'!C$68</f>
        <v>920.64162579365529</v>
      </c>
      <c r="V16" s="154">
        <f>SUM('Base Capex'!$V16:$X16,'Direct OH'!$V16:$X16,'Real Price Change'!$V16:$X16)*'OH rate'!D$66</f>
        <v>0</v>
      </c>
      <c r="W16" s="155">
        <f>SUM('Base Capex'!$V16:$X16,'Direct OH'!$V16:$X16,'Real Price Change'!$V16:$X16)*'OH rate'!D$67</f>
        <v>0</v>
      </c>
      <c r="X16" s="156">
        <f>SUM('Base Capex'!$V16:$X16,'Direct OH'!$V16:$X16,'Real Price Change'!$V16:$X16)*'OH rate'!D$68</f>
        <v>0</v>
      </c>
      <c r="Y16" s="154">
        <f>SUM('Base Capex'!$Y16:$AA16,'Direct OH'!$Y16:$AA16,'Real Price Change'!$Y16:$AA16)*'OH rate'!E$66</f>
        <v>0</v>
      </c>
      <c r="Z16" s="155">
        <f>SUM('Base Capex'!$Y16:$AA16,'Direct OH'!$Y16:$AA16,'Real Price Change'!$Y16:$AA16)*'OH rate'!E$67</f>
        <v>0</v>
      </c>
      <c r="AA16" s="156">
        <f>SUM('Base Capex'!$Y16:$AA16,'Direct OH'!$Y16:$AA16,'Real Price Change'!$Y16:$AA16)*'OH rate'!E$68</f>
        <v>0</v>
      </c>
      <c r="AB16" s="154">
        <f>SUM('Base Capex'!$AB16:$AD16,'Direct OH'!$AB16:$AD16,'Real Price Change'!$AB16:$AD16)*'OH rate'!F$66</f>
        <v>0</v>
      </c>
      <c r="AC16" s="155">
        <f>SUM('Base Capex'!$AB16:$AD16,'Direct OH'!$AB16:$AD16,'Real Price Change'!$AB16:$AD16)*'OH rate'!F$67</f>
        <v>0</v>
      </c>
      <c r="AD16" s="156">
        <f>SUM('Base Capex'!$AB16:$AD16,'Direct OH'!$AB16:$AD16,'Real Price Change'!$AB16:$AD16)*'OH rate'!F$68</f>
        <v>0</v>
      </c>
      <c r="AE16" s="154">
        <f>SUM('Base Capex'!$AE16:$AG16,'Direct OH'!$AE16:$AG16,'Real Price Change'!$AE16:$AG16)*'OH rate'!G$66</f>
        <v>0</v>
      </c>
      <c r="AF16" s="155">
        <f>SUM('Base Capex'!$AE16:$AG16,'Direct OH'!$AE16:$AG16,'Real Price Change'!$AE16:$AG16)*'OH rate'!G$67</f>
        <v>0</v>
      </c>
      <c r="AG16" s="156">
        <f>SUM('Base Capex'!$AE16:$AG16,'Direct OH'!$AE16:$AG16,'Real Price Change'!$AE16:$AG16)*'OH rate'!G$68</f>
        <v>0</v>
      </c>
      <c r="AH16" s="154">
        <f>SUM('Base Capex'!$AH16:$AJ16,'Direct OH'!$AH16:$AJ16,'Real Price Change'!$AH16:$AJ16)*'OH rate'!H$66</f>
        <v>0</v>
      </c>
      <c r="AI16" s="155">
        <f>SUM('Base Capex'!$AH16:$AJ16,'Direct OH'!$AH16:$AJ16,'Real Price Change'!$AH16:$AJ16)*'OH rate'!H$67</f>
        <v>0</v>
      </c>
      <c r="AJ16" s="156">
        <f>SUM('Base Capex'!$AH16:$AJ16,'Direct OH'!$AH16:$AJ16,'Real Price Change'!$AH16:$AJ16)*'OH rate'!H$68</f>
        <v>0</v>
      </c>
    </row>
    <row r="17" spans="1:36">
      <c r="A17" s="182">
        <f>'Base Capex Actual'!A17</f>
        <v>114</v>
      </c>
      <c r="B17" s="183" t="str">
        <f>'Base Capex Actual'!B17</f>
        <v>New Connections - Other Materials</v>
      </c>
      <c r="C17" s="183" t="str">
        <f>'Base Capex Actual'!C17</f>
        <v>New Customer Connections</v>
      </c>
      <c r="D17" s="155">
        <f>'Indirect OH Actual'!D17</f>
        <v>23.075555961990183</v>
      </c>
      <c r="E17" s="155">
        <f>'Indirect OH Actual'!E17</f>
        <v>0.44072202830500157</v>
      </c>
      <c r="F17" s="156">
        <f>'Indirect OH Actual'!F17</f>
        <v>25.560615038834683</v>
      </c>
      <c r="G17" s="155">
        <f>'Indirect OH Actual'!G17</f>
        <v>14.598392531234621</v>
      </c>
      <c r="H17" s="155">
        <f>'Indirect OH Actual'!H17</f>
        <v>0.15589402223264145</v>
      </c>
      <c r="I17" s="156">
        <f>'Indirect OH Actual'!I17</f>
        <v>11.114124032116292</v>
      </c>
      <c r="J17" s="155">
        <f>'Indirect OH Actual'!J17</f>
        <v>19.07622240952638</v>
      </c>
      <c r="K17" s="155">
        <f>'Indirect OH Actual'!K17</f>
        <v>0.22159983860721161</v>
      </c>
      <c r="L17" s="156">
        <f>'Indirect OH Actual'!L17</f>
        <v>16.969198963926953</v>
      </c>
      <c r="M17" s="155">
        <f>'Indirect OH Actual'!M17</f>
        <v>14.544620868347634</v>
      </c>
      <c r="N17" s="155">
        <f>'Indirect OH Actual'!N17</f>
        <v>0.16895827527253798</v>
      </c>
      <c r="O17" s="156">
        <f>'Indirect OH Actual'!O17</f>
        <v>12.938125802445111</v>
      </c>
      <c r="P17" s="155">
        <f>'Indirect OH Actual'!P17</f>
        <v>17.95646024767164</v>
      </c>
      <c r="Q17" s="155">
        <f>'Indirect OH Actual'!Q17</f>
        <v>0.20859206856666324</v>
      </c>
      <c r="R17" s="156">
        <f>'Indirect OH Actual'!R17</f>
        <v>15.973117742557825</v>
      </c>
      <c r="S17" s="154">
        <f>SUM('Base Capex'!$S17:$U17,'Direct OH'!$S17:$U17,'Real Price Change'!$S17:$U17)*'OH rate'!C$66</f>
        <v>22.697128900614459</v>
      </c>
      <c r="T17" s="155">
        <f>SUM('Base Capex'!$S17:$U17,'Direct OH'!$S17:$U17,'Real Price Change'!$S17:$U17)*'OH rate'!C$67</f>
        <v>0.25807638440023117</v>
      </c>
      <c r="U17" s="156">
        <f>SUM('Base Capex'!$S17:$U17,'Direct OH'!$S17:$U17,'Real Price Change'!$S17:$U17)*'OH rate'!C$68</f>
        <v>20.004325882619288</v>
      </c>
      <c r="V17" s="154">
        <f>SUM('Base Capex'!$V17:$X17,'Direct OH'!$V17:$X17,'Real Price Change'!$V17:$X17)*'OH rate'!D$66</f>
        <v>0</v>
      </c>
      <c r="W17" s="155">
        <f>SUM('Base Capex'!$V17:$X17,'Direct OH'!$V17:$X17,'Real Price Change'!$V17:$X17)*'OH rate'!D$67</f>
        <v>0</v>
      </c>
      <c r="X17" s="156">
        <f>SUM('Base Capex'!$V17:$X17,'Direct OH'!$V17:$X17,'Real Price Change'!$V17:$X17)*'OH rate'!D$68</f>
        <v>0</v>
      </c>
      <c r="Y17" s="154">
        <f>SUM('Base Capex'!$Y17:$AA17,'Direct OH'!$Y17:$AA17,'Real Price Change'!$Y17:$AA17)*'OH rate'!E$66</f>
        <v>0</v>
      </c>
      <c r="Z17" s="155">
        <f>SUM('Base Capex'!$Y17:$AA17,'Direct OH'!$Y17:$AA17,'Real Price Change'!$Y17:$AA17)*'OH rate'!E$67</f>
        <v>0</v>
      </c>
      <c r="AA17" s="156">
        <f>SUM('Base Capex'!$Y17:$AA17,'Direct OH'!$Y17:$AA17,'Real Price Change'!$Y17:$AA17)*'OH rate'!E$68</f>
        <v>0</v>
      </c>
      <c r="AB17" s="154">
        <f>SUM('Base Capex'!$AB17:$AD17,'Direct OH'!$AB17:$AD17,'Real Price Change'!$AB17:$AD17)*'OH rate'!F$66</f>
        <v>0</v>
      </c>
      <c r="AC17" s="155">
        <f>SUM('Base Capex'!$AB17:$AD17,'Direct OH'!$AB17:$AD17,'Real Price Change'!$AB17:$AD17)*'OH rate'!F$67</f>
        <v>0</v>
      </c>
      <c r="AD17" s="156">
        <f>SUM('Base Capex'!$AB17:$AD17,'Direct OH'!$AB17:$AD17,'Real Price Change'!$AB17:$AD17)*'OH rate'!F$68</f>
        <v>0</v>
      </c>
      <c r="AE17" s="154">
        <f>SUM('Base Capex'!$AE17:$AG17,'Direct OH'!$AE17:$AG17,'Real Price Change'!$AE17:$AG17)*'OH rate'!G$66</f>
        <v>0</v>
      </c>
      <c r="AF17" s="155">
        <f>SUM('Base Capex'!$AE17:$AG17,'Direct OH'!$AE17:$AG17,'Real Price Change'!$AE17:$AG17)*'OH rate'!G$67</f>
        <v>0</v>
      </c>
      <c r="AG17" s="156">
        <f>SUM('Base Capex'!$AE17:$AG17,'Direct OH'!$AE17:$AG17,'Real Price Change'!$AE17:$AG17)*'OH rate'!G$68</f>
        <v>0</v>
      </c>
      <c r="AH17" s="154">
        <f>SUM('Base Capex'!$AH17:$AJ17,'Direct OH'!$AH17:$AJ17,'Real Price Change'!$AH17:$AJ17)*'OH rate'!H$66</f>
        <v>0</v>
      </c>
      <c r="AI17" s="155">
        <f>SUM('Base Capex'!$AH17:$AJ17,'Direct OH'!$AH17:$AJ17,'Real Price Change'!$AH17:$AJ17)*'OH rate'!H$67</f>
        <v>0</v>
      </c>
      <c r="AJ17" s="156">
        <f>SUM('Base Capex'!$AH17:$AJ17,'Direct OH'!$AH17:$AJ17,'Real Price Change'!$AH17:$AJ17)*'OH rate'!H$68</f>
        <v>0</v>
      </c>
    </row>
    <row r="18" spans="1:36">
      <c r="A18" s="182">
        <f>'Base Capex Actual'!A18</f>
        <v>115</v>
      </c>
      <c r="B18" s="183" t="str">
        <f>'Base Capex Actual'!B18</f>
        <v>New Connections - Other Labour</v>
      </c>
      <c r="C18" s="183" t="str">
        <f>'Base Capex Actual'!C18</f>
        <v>New Customer Connections</v>
      </c>
      <c r="D18" s="155">
        <f>'Indirect OH Actual'!D18</f>
        <v>109.14466744736711</v>
      </c>
      <c r="E18" s="155">
        <f>'Indirect OH Actual'!E18</f>
        <v>2.0845633923322318</v>
      </c>
      <c r="F18" s="156">
        <f>'Indirect OH Actual'!F18</f>
        <v>120.89870479216709</v>
      </c>
      <c r="G18" s="155">
        <f>'Indirect OH Actual'!G18</f>
        <v>97.437160805517649</v>
      </c>
      <c r="H18" s="155">
        <f>'Indirect OH Actual'!H18</f>
        <v>1.0405166788330074</v>
      </c>
      <c r="I18" s="156">
        <f>'Indirect OH Actual'!I18</f>
        <v>74.181365394358068</v>
      </c>
      <c r="J18" s="155">
        <f>'Indirect OH Actual'!J18</f>
        <v>105.31281998857253</v>
      </c>
      <c r="K18" s="155">
        <f>'Indirect OH Actual'!K18</f>
        <v>1.2233713474153927</v>
      </c>
      <c r="L18" s="156">
        <f>'Indirect OH Actual'!L18</f>
        <v>93.680717150051294</v>
      </c>
      <c r="M18" s="155">
        <f>'Indirect OH Actual'!M18</f>
        <v>98.183038878704409</v>
      </c>
      <c r="N18" s="155">
        <f>'Indirect OH Actual'!N18</f>
        <v>1.1405479084067069</v>
      </c>
      <c r="O18" s="156">
        <f>'Indirect OH Actual'!O18</f>
        <v>87.338440800715901</v>
      </c>
      <c r="P18" s="155">
        <f>'Indirect OH Actual'!P18</f>
        <v>127.7679535021667</v>
      </c>
      <c r="Q18" s="155">
        <f>'Indirect OH Actual'!Q18</f>
        <v>1.4842224664519839</v>
      </c>
      <c r="R18" s="156">
        <f>'Indirect OH Actual'!R18</f>
        <v>113.65561680122305</v>
      </c>
      <c r="S18" s="154">
        <f>SUM('Base Capex'!$S18:$U18,'Direct OH'!$S18:$U18,'Real Price Change'!$S18:$U18)*'OH rate'!C$66</f>
        <v>96.761444260514281</v>
      </c>
      <c r="T18" s="155">
        <f>SUM('Base Capex'!$S18:$U18,'Direct OH'!$S18:$U18,'Real Price Change'!$S18:$U18)*'OH rate'!C$67</f>
        <v>1.1002203756009854</v>
      </c>
      <c r="U18" s="156">
        <f>SUM('Base Capex'!$S18:$U18,'Direct OH'!$S18:$U18,'Real Price Change'!$S18:$U18)*'OH rate'!C$68</f>
        <v>85.281599815376964</v>
      </c>
      <c r="V18" s="154">
        <f>SUM('Base Capex'!$V18:$X18,'Direct OH'!$V18:$X18,'Real Price Change'!$V18:$X18)*'OH rate'!D$66</f>
        <v>0</v>
      </c>
      <c r="W18" s="155">
        <f>SUM('Base Capex'!$V18:$X18,'Direct OH'!$V18:$X18,'Real Price Change'!$V18:$X18)*'OH rate'!D$67</f>
        <v>0</v>
      </c>
      <c r="X18" s="156">
        <f>SUM('Base Capex'!$V18:$X18,'Direct OH'!$V18:$X18,'Real Price Change'!$V18:$X18)*'OH rate'!D$68</f>
        <v>0</v>
      </c>
      <c r="Y18" s="154">
        <f>SUM('Base Capex'!$Y18:$AA18,'Direct OH'!$Y18:$AA18,'Real Price Change'!$Y18:$AA18)*'OH rate'!E$66</f>
        <v>0</v>
      </c>
      <c r="Z18" s="155">
        <f>SUM('Base Capex'!$Y18:$AA18,'Direct OH'!$Y18:$AA18,'Real Price Change'!$Y18:$AA18)*'OH rate'!E$67</f>
        <v>0</v>
      </c>
      <c r="AA18" s="156">
        <f>SUM('Base Capex'!$Y18:$AA18,'Direct OH'!$Y18:$AA18,'Real Price Change'!$Y18:$AA18)*'OH rate'!E$68</f>
        <v>0</v>
      </c>
      <c r="AB18" s="154">
        <f>SUM('Base Capex'!$AB18:$AD18,'Direct OH'!$AB18:$AD18,'Real Price Change'!$AB18:$AD18)*'OH rate'!F$66</f>
        <v>0</v>
      </c>
      <c r="AC18" s="155">
        <f>SUM('Base Capex'!$AB18:$AD18,'Direct OH'!$AB18:$AD18,'Real Price Change'!$AB18:$AD18)*'OH rate'!F$67</f>
        <v>0</v>
      </c>
      <c r="AD18" s="156">
        <f>SUM('Base Capex'!$AB18:$AD18,'Direct OH'!$AB18:$AD18,'Real Price Change'!$AB18:$AD18)*'OH rate'!F$68</f>
        <v>0</v>
      </c>
      <c r="AE18" s="154">
        <f>SUM('Base Capex'!$AE18:$AG18,'Direct OH'!$AE18:$AG18,'Real Price Change'!$AE18:$AG18)*'OH rate'!G$66</f>
        <v>0</v>
      </c>
      <c r="AF18" s="155">
        <f>SUM('Base Capex'!$AE18:$AG18,'Direct OH'!$AE18:$AG18,'Real Price Change'!$AE18:$AG18)*'OH rate'!G$67</f>
        <v>0</v>
      </c>
      <c r="AG18" s="156">
        <f>SUM('Base Capex'!$AE18:$AG18,'Direct OH'!$AE18:$AG18,'Real Price Change'!$AE18:$AG18)*'OH rate'!G$68</f>
        <v>0</v>
      </c>
      <c r="AH18" s="154">
        <f>SUM('Base Capex'!$AH18:$AJ18,'Direct OH'!$AH18:$AJ18,'Real Price Change'!$AH18:$AJ18)*'OH rate'!H$66</f>
        <v>0</v>
      </c>
      <c r="AI18" s="155">
        <f>SUM('Base Capex'!$AH18:$AJ18,'Direct OH'!$AH18:$AJ18,'Real Price Change'!$AH18:$AJ18)*'OH rate'!H$67</f>
        <v>0</v>
      </c>
      <c r="AJ18" s="156">
        <f>SUM('Base Capex'!$AH18:$AJ18,'Direct OH'!$AH18:$AJ18,'Real Price Change'!$AH18:$AJ18)*'OH rate'!H$68</f>
        <v>0</v>
      </c>
    </row>
    <row r="19" spans="1:36">
      <c r="A19" s="182">
        <f>'Base Capex Actual'!A19</f>
        <v>116</v>
      </c>
      <c r="B19" s="183" t="str">
        <f>'Base Capex Actual'!B19</f>
        <v>Recoverable Works</v>
      </c>
      <c r="C19" s="183" t="str">
        <f>'Base Capex Actual'!C19</f>
        <v>New Customer Connections</v>
      </c>
      <c r="D19" s="155">
        <f>'Indirect OH Actual'!D19</f>
        <v>585.39080418155436</v>
      </c>
      <c r="E19" s="155">
        <f>'Indirect OH Actual'!E19</f>
        <v>11.180429325081342</v>
      </c>
      <c r="F19" s="156">
        <f>'Indirect OH Actual'!F19</f>
        <v>648.43287059282045</v>
      </c>
      <c r="G19" s="155">
        <f>'Indirect OH Actual'!G19</f>
        <v>697.3644430625867</v>
      </c>
      <c r="H19" s="155">
        <f>'Indirect OH Actual'!H19</f>
        <v>7.4470492390478435</v>
      </c>
      <c r="I19" s="156">
        <f>'Indirect OH Actual'!I19</f>
        <v>530.92112019882791</v>
      </c>
      <c r="J19" s="155">
        <f>'Indirect OH Actual'!J19</f>
        <v>1103.5258045474948</v>
      </c>
      <c r="K19" s="155">
        <f>'Indirect OH Actual'!K19</f>
        <v>12.819159629031059</v>
      </c>
      <c r="L19" s="156">
        <f>'Indirect OH Actual'!L19</f>
        <v>981.63821626668323</v>
      </c>
      <c r="M19" s="155">
        <f>'Indirect OH Actual'!M19</f>
        <v>960.4828285852102</v>
      </c>
      <c r="N19" s="155">
        <f>'Indirect OH Actual'!N19</f>
        <v>11.157494142718214</v>
      </c>
      <c r="O19" s="156">
        <f>'Indirect OH Actual'!O19</f>
        <v>854.39474702069333</v>
      </c>
      <c r="P19" s="155">
        <f>'Indirect OH Actual'!P19</f>
        <v>713.81783855437538</v>
      </c>
      <c r="Q19" s="155">
        <f>'Indirect OH Actual'!Q19</f>
        <v>8.2920986358181938</v>
      </c>
      <c r="R19" s="156">
        <f>'Indirect OH Actual'!R19</f>
        <v>634.97461218424826</v>
      </c>
      <c r="S19" s="154">
        <f>SUM('Base Capex'!$S19:$U19,'Direct OH'!$S19:$U19,'Real Price Change'!$S19:$U19)*'OH rate'!C$66</f>
        <v>1075.3400234544656</v>
      </c>
      <c r="T19" s="155">
        <f>SUM('Base Capex'!$S19:$U19,'Direct OH'!$S19:$U19,'Real Price Change'!$S19:$U19)*'OH rate'!C$67</f>
        <v>12.227091209165014</v>
      </c>
      <c r="U19" s="156">
        <f>SUM('Base Capex'!$S19:$U19,'Direct OH'!$S19:$U19,'Real Price Change'!$S19:$U19)*'OH rate'!C$68</f>
        <v>947.76094183543353</v>
      </c>
      <c r="V19" s="154">
        <f>SUM('Base Capex'!$V19:$X19,'Direct OH'!$V19:$X19,'Real Price Change'!$V19:$X19)*'OH rate'!D$66</f>
        <v>0</v>
      </c>
      <c r="W19" s="155">
        <f>SUM('Base Capex'!$V19:$X19,'Direct OH'!$V19:$X19,'Real Price Change'!$V19:$X19)*'OH rate'!D$67</f>
        <v>0</v>
      </c>
      <c r="X19" s="156">
        <f>SUM('Base Capex'!$V19:$X19,'Direct OH'!$V19:$X19,'Real Price Change'!$V19:$X19)*'OH rate'!D$68</f>
        <v>0</v>
      </c>
      <c r="Y19" s="154">
        <f>SUM('Base Capex'!$Y19:$AA19,'Direct OH'!$Y19:$AA19,'Real Price Change'!$Y19:$AA19)*'OH rate'!E$66</f>
        <v>0</v>
      </c>
      <c r="Z19" s="155">
        <f>SUM('Base Capex'!$Y19:$AA19,'Direct OH'!$Y19:$AA19,'Real Price Change'!$Y19:$AA19)*'OH rate'!E$67</f>
        <v>0</v>
      </c>
      <c r="AA19" s="156">
        <f>SUM('Base Capex'!$Y19:$AA19,'Direct OH'!$Y19:$AA19,'Real Price Change'!$Y19:$AA19)*'OH rate'!E$68</f>
        <v>0</v>
      </c>
      <c r="AB19" s="154">
        <f>SUM('Base Capex'!$AB19:$AD19,'Direct OH'!$AB19:$AD19,'Real Price Change'!$AB19:$AD19)*'OH rate'!F$66</f>
        <v>0</v>
      </c>
      <c r="AC19" s="155">
        <f>SUM('Base Capex'!$AB19:$AD19,'Direct OH'!$AB19:$AD19,'Real Price Change'!$AB19:$AD19)*'OH rate'!F$67</f>
        <v>0</v>
      </c>
      <c r="AD19" s="156">
        <f>SUM('Base Capex'!$AB19:$AD19,'Direct OH'!$AB19:$AD19,'Real Price Change'!$AB19:$AD19)*'OH rate'!F$68</f>
        <v>0</v>
      </c>
      <c r="AE19" s="154">
        <f>SUM('Base Capex'!$AE19:$AG19,'Direct OH'!$AE19:$AG19,'Real Price Change'!$AE19:$AG19)*'OH rate'!G$66</f>
        <v>0</v>
      </c>
      <c r="AF19" s="155">
        <f>SUM('Base Capex'!$AE19:$AG19,'Direct OH'!$AE19:$AG19,'Real Price Change'!$AE19:$AG19)*'OH rate'!G$67</f>
        <v>0</v>
      </c>
      <c r="AG19" s="156">
        <f>SUM('Base Capex'!$AE19:$AG19,'Direct OH'!$AE19:$AG19,'Real Price Change'!$AE19:$AG19)*'OH rate'!G$68</f>
        <v>0</v>
      </c>
      <c r="AH19" s="154">
        <f>SUM('Base Capex'!$AH19:$AJ19,'Direct OH'!$AH19:$AJ19,'Real Price Change'!$AH19:$AJ19)*'OH rate'!H$66</f>
        <v>0</v>
      </c>
      <c r="AI19" s="155">
        <f>SUM('Base Capex'!$AH19:$AJ19,'Direct OH'!$AH19:$AJ19,'Real Price Change'!$AH19:$AJ19)*'OH rate'!H$67</f>
        <v>0</v>
      </c>
      <c r="AJ19" s="156">
        <f>SUM('Base Capex'!$AH19:$AJ19,'Direct OH'!$AH19:$AJ19,'Real Price Change'!$AH19:$AJ19)*'OH rate'!H$68</f>
        <v>0</v>
      </c>
    </row>
    <row r="20" spans="1:36">
      <c r="A20" s="182">
        <f>'Base Capex Actual'!A20</f>
        <v>118</v>
      </c>
      <c r="B20" s="183" t="str">
        <f>'Base Capex Actual'!B20</f>
        <v>CO Generation Projects</v>
      </c>
      <c r="C20" s="183" t="str">
        <f>'Base Capex Actual'!C20</f>
        <v>New Customer Connections</v>
      </c>
      <c r="D20" s="155">
        <f>'Indirect OH Actual'!D20</f>
        <v>23.628518973392399</v>
      </c>
      <c r="E20" s="155">
        <f>'Indirect OH Actual'!E20</f>
        <v>0.4512831164263128</v>
      </c>
      <c r="F20" s="156">
        <f>'Indirect OH Actual'!F20</f>
        <v>26.173127893928974</v>
      </c>
      <c r="G20" s="155">
        <f>'Indirect OH Actual'!G20</f>
        <v>70.198071971351041</v>
      </c>
      <c r="H20" s="155">
        <f>'Indirect OH Actual'!H20</f>
        <v>0.74963457580523407</v>
      </c>
      <c r="I20" s="156">
        <f>'Indirect OH Actual'!I20</f>
        <v>53.443560791760611</v>
      </c>
      <c r="J20" s="155">
        <f>'Indirect OH Actual'!J20</f>
        <v>22.395147328742649</v>
      </c>
      <c r="K20" s="155">
        <f>'Indirect OH Actual'!K20</f>
        <v>0.26015428668706264</v>
      </c>
      <c r="L20" s="156">
        <f>'Indirect OH Actual'!L20</f>
        <v>19.921539112382707</v>
      </c>
      <c r="M20" s="155">
        <f>'Indirect OH Actual'!M20</f>
        <v>28.52302388351341</v>
      </c>
      <c r="N20" s="155">
        <f>'Indirect OH Actual'!N20</f>
        <v>0.33133905411061626</v>
      </c>
      <c r="O20" s="156">
        <f>'Indirect OH Actual'!O20</f>
        <v>25.372574136610538</v>
      </c>
      <c r="P20" s="155">
        <f>'Indirect OH Actual'!P20</f>
        <v>12.113952344784535</v>
      </c>
      <c r="Q20" s="155">
        <f>'Indirect OH Actual'!Q20</f>
        <v>0.14072229956593138</v>
      </c>
      <c r="R20" s="156">
        <f>'Indirect OH Actual'!R20</f>
        <v>10.775931584626656</v>
      </c>
      <c r="S20" s="154">
        <f>SUM('Base Capex'!$S20:$U20,'Direct OH'!$S20:$U20,'Real Price Change'!$S20:$U20)*'OH rate'!C$66</f>
        <v>24.953867122184217</v>
      </c>
      <c r="T20" s="155">
        <f>SUM('Base Capex'!$S20:$U20,'Direct OH'!$S20:$U20,'Real Price Change'!$S20:$U20)*'OH rate'!C$67</f>
        <v>0.28373649512660432</v>
      </c>
      <c r="U20" s="156">
        <f>SUM('Base Capex'!$S20:$U20,'Direct OH'!$S20:$U20,'Real Price Change'!$S20:$U20)*'OH rate'!C$68</f>
        <v>21.993323126002878</v>
      </c>
      <c r="V20" s="154">
        <f>SUM('Base Capex'!$V20:$X20,'Direct OH'!$V20:$X20,'Real Price Change'!$V20:$X20)*'OH rate'!D$66</f>
        <v>0</v>
      </c>
      <c r="W20" s="155">
        <f>SUM('Base Capex'!$V20:$X20,'Direct OH'!$V20:$X20,'Real Price Change'!$V20:$X20)*'OH rate'!D$67</f>
        <v>0</v>
      </c>
      <c r="X20" s="156">
        <f>SUM('Base Capex'!$V20:$X20,'Direct OH'!$V20:$X20,'Real Price Change'!$V20:$X20)*'OH rate'!D$68</f>
        <v>0</v>
      </c>
      <c r="Y20" s="154">
        <f>SUM('Base Capex'!$Y20:$AA20,'Direct OH'!$Y20:$AA20,'Real Price Change'!$Y20:$AA20)*'OH rate'!E$66</f>
        <v>0</v>
      </c>
      <c r="Z20" s="155">
        <f>SUM('Base Capex'!$Y20:$AA20,'Direct OH'!$Y20:$AA20,'Real Price Change'!$Y20:$AA20)*'OH rate'!E$67</f>
        <v>0</v>
      </c>
      <c r="AA20" s="156">
        <f>SUM('Base Capex'!$Y20:$AA20,'Direct OH'!$Y20:$AA20,'Real Price Change'!$Y20:$AA20)*'OH rate'!E$68</f>
        <v>0</v>
      </c>
      <c r="AB20" s="154">
        <f>SUM('Base Capex'!$AB20:$AD20,'Direct OH'!$AB20:$AD20,'Real Price Change'!$AB20:$AD20)*'OH rate'!F$66</f>
        <v>0</v>
      </c>
      <c r="AC20" s="155">
        <f>SUM('Base Capex'!$AB20:$AD20,'Direct OH'!$AB20:$AD20,'Real Price Change'!$AB20:$AD20)*'OH rate'!F$67</f>
        <v>0</v>
      </c>
      <c r="AD20" s="156">
        <f>SUM('Base Capex'!$AB20:$AD20,'Direct OH'!$AB20:$AD20,'Real Price Change'!$AB20:$AD20)*'OH rate'!F$68</f>
        <v>0</v>
      </c>
      <c r="AE20" s="154">
        <f>SUM('Base Capex'!$AE20:$AG20,'Direct OH'!$AE20:$AG20,'Real Price Change'!$AE20:$AG20)*'OH rate'!G$66</f>
        <v>0</v>
      </c>
      <c r="AF20" s="155">
        <f>SUM('Base Capex'!$AE20:$AG20,'Direct OH'!$AE20:$AG20,'Real Price Change'!$AE20:$AG20)*'OH rate'!G$67</f>
        <v>0</v>
      </c>
      <c r="AG20" s="156">
        <f>SUM('Base Capex'!$AE20:$AG20,'Direct OH'!$AE20:$AG20,'Real Price Change'!$AE20:$AG20)*'OH rate'!G$68</f>
        <v>0</v>
      </c>
      <c r="AH20" s="154">
        <f>SUM('Base Capex'!$AH20:$AJ20,'Direct OH'!$AH20:$AJ20,'Real Price Change'!$AH20:$AJ20)*'OH rate'!H$66</f>
        <v>0</v>
      </c>
      <c r="AI20" s="155">
        <f>SUM('Base Capex'!$AH20:$AJ20,'Direct OH'!$AH20:$AJ20,'Real Price Change'!$AH20:$AJ20)*'OH rate'!H$67</f>
        <v>0</v>
      </c>
      <c r="AJ20" s="156">
        <f>SUM('Base Capex'!$AH20:$AJ20,'Direct OH'!$AH20:$AJ20,'Real Price Change'!$AH20:$AJ20)*'OH rate'!H$68</f>
        <v>0</v>
      </c>
    </row>
    <row r="21" spans="1:36">
      <c r="A21" s="182">
        <f>'Base Capex Actual'!A21</f>
        <v>121</v>
      </c>
      <c r="B21" s="183" t="str">
        <f>'Base Capex Actual'!B21</f>
        <v>Docklands</v>
      </c>
      <c r="C21" s="183" t="str">
        <f>'Base Capex Actual'!C21</f>
        <v>New Customer Connections</v>
      </c>
      <c r="D21" s="155">
        <f>'Indirect OH Actual'!D21</f>
        <v>72.527473775306206</v>
      </c>
      <c r="E21" s="155">
        <f>'Indirect OH Actual'!E21</f>
        <v>1.3852084605347008</v>
      </c>
      <c r="F21" s="156">
        <f>'Indirect OH Actual'!F21</f>
        <v>80.338122295446183</v>
      </c>
      <c r="G21" s="155">
        <f>'Indirect OH Actual'!G21</f>
        <v>478.08300928005588</v>
      </c>
      <c r="H21" s="155">
        <f>'Indirect OH Actual'!H21</f>
        <v>5.1053760280995792</v>
      </c>
      <c r="I21" s="156">
        <f>'Indirect OH Actual'!I21</f>
        <v>363.97663999082584</v>
      </c>
      <c r="J21" s="155">
        <f>'Indirect OH Actual'!J21</f>
        <v>413.44331588330596</v>
      </c>
      <c r="K21" s="155">
        <f>'Indirect OH Actual'!K21</f>
        <v>4.8027838062538963</v>
      </c>
      <c r="L21" s="156">
        <f>'Indirect OH Actual'!L21</f>
        <v>367.77731654176637</v>
      </c>
      <c r="M21" s="155">
        <f>'Indirect OH Actual'!M21</f>
        <v>298.71159746458682</v>
      </c>
      <c r="N21" s="155">
        <f>'Indirect OH Actual'!N21</f>
        <v>3.4699973803617565</v>
      </c>
      <c r="O21" s="156">
        <f>'Indirect OH Actual'!O21</f>
        <v>265.71804529169776</v>
      </c>
      <c r="P21" s="155">
        <f>'Indirect OH Actual'!P21</f>
        <v>348.40224844012295</v>
      </c>
      <c r="Q21" s="155">
        <f>'Indirect OH Actual'!Q21</f>
        <v>4.0472311743527056</v>
      </c>
      <c r="R21" s="156">
        <f>'Indirect OH Actual'!R21</f>
        <v>309.92022143270543</v>
      </c>
      <c r="S21" s="154">
        <f>SUM('Base Capex'!$S21:$U21,'Direct OH'!$S21:$U21,'Real Price Change'!$S21:$U21)*'OH rate'!C$66</f>
        <v>594.37111196245053</v>
      </c>
      <c r="T21" s="155">
        <f>SUM('Base Capex'!$S21:$U21,'Direct OH'!$S21:$U21,'Real Price Change'!$S21:$U21)*'OH rate'!C$67</f>
        <v>6.7582621678225365</v>
      </c>
      <c r="U21" s="156">
        <f>SUM('Base Capex'!$S21:$U21,'Direct OH'!$S21:$U21,'Real Price Change'!$S21:$U21)*'OH rate'!C$68</f>
        <v>523.85451353672181</v>
      </c>
      <c r="V21" s="154">
        <f>SUM('Base Capex'!$V21:$X21,'Direct OH'!$V21:$X21,'Real Price Change'!$V21:$X21)*'OH rate'!D$66</f>
        <v>0</v>
      </c>
      <c r="W21" s="155">
        <f>SUM('Base Capex'!$V21:$X21,'Direct OH'!$V21:$X21,'Real Price Change'!$V21:$X21)*'OH rate'!D$67</f>
        <v>0</v>
      </c>
      <c r="X21" s="156">
        <f>SUM('Base Capex'!$V21:$X21,'Direct OH'!$V21:$X21,'Real Price Change'!$V21:$X21)*'OH rate'!D$68</f>
        <v>0</v>
      </c>
      <c r="Y21" s="154">
        <f>SUM('Base Capex'!$Y21:$AA21,'Direct OH'!$Y21:$AA21,'Real Price Change'!$Y21:$AA21)*'OH rate'!E$66</f>
        <v>0</v>
      </c>
      <c r="Z21" s="155">
        <f>SUM('Base Capex'!$Y21:$AA21,'Direct OH'!$Y21:$AA21,'Real Price Change'!$Y21:$AA21)*'OH rate'!E$67</f>
        <v>0</v>
      </c>
      <c r="AA21" s="156">
        <f>SUM('Base Capex'!$Y21:$AA21,'Direct OH'!$Y21:$AA21,'Real Price Change'!$Y21:$AA21)*'OH rate'!E$68</f>
        <v>0</v>
      </c>
      <c r="AB21" s="154">
        <f>SUM('Base Capex'!$AB21:$AD21,'Direct OH'!$AB21:$AD21,'Real Price Change'!$AB21:$AD21)*'OH rate'!F$66</f>
        <v>0</v>
      </c>
      <c r="AC21" s="155">
        <f>SUM('Base Capex'!$AB21:$AD21,'Direct OH'!$AB21:$AD21,'Real Price Change'!$AB21:$AD21)*'OH rate'!F$67</f>
        <v>0</v>
      </c>
      <c r="AD21" s="156">
        <f>SUM('Base Capex'!$AB21:$AD21,'Direct OH'!$AB21:$AD21,'Real Price Change'!$AB21:$AD21)*'OH rate'!F$68</f>
        <v>0</v>
      </c>
      <c r="AE21" s="154">
        <f>SUM('Base Capex'!$AE21:$AG21,'Direct OH'!$AE21:$AG21,'Real Price Change'!$AE21:$AG21)*'OH rate'!G$66</f>
        <v>0</v>
      </c>
      <c r="AF21" s="155">
        <f>SUM('Base Capex'!$AE21:$AG21,'Direct OH'!$AE21:$AG21,'Real Price Change'!$AE21:$AG21)*'OH rate'!G$67</f>
        <v>0</v>
      </c>
      <c r="AG21" s="156">
        <f>SUM('Base Capex'!$AE21:$AG21,'Direct OH'!$AE21:$AG21,'Real Price Change'!$AE21:$AG21)*'OH rate'!G$68</f>
        <v>0</v>
      </c>
      <c r="AH21" s="154">
        <f>SUM('Base Capex'!$AH21:$AJ21,'Direct OH'!$AH21:$AJ21,'Real Price Change'!$AH21:$AJ21)*'OH rate'!H$66</f>
        <v>0</v>
      </c>
      <c r="AI21" s="155">
        <f>SUM('Base Capex'!$AH21:$AJ21,'Direct OH'!$AH21:$AJ21,'Real Price Change'!$AH21:$AJ21)*'OH rate'!H$67</f>
        <v>0</v>
      </c>
      <c r="AJ21" s="156">
        <f>SUM('Base Capex'!$AH21:$AJ21,'Direct OH'!$AH21:$AJ21,'Real Price Change'!$AH21:$AJ21)*'OH rate'!H$68</f>
        <v>0</v>
      </c>
    </row>
    <row r="22" spans="1:36">
      <c r="A22" s="182">
        <f>'Base Capex Actual'!A22</f>
        <v>122</v>
      </c>
      <c r="B22" s="183" t="str">
        <f>'Base Capex Actual'!B22</f>
        <v>Major Generation Projects</v>
      </c>
      <c r="C22" s="183" t="str">
        <f>'Base Capex Actual'!C22</f>
        <v>New Customer Connections</v>
      </c>
      <c r="D22" s="155">
        <f>'Indirect OH Actual'!D22</f>
        <v>0</v>
      </c>
      <c r="E22" s="155">
        <f>'Indirect OH Actual'!E22</f>
        <v>0</v>
      </c>
      <c r="F22" s="156">
        <f>'Indirect OH Actual'!F22</f>
        <v>0</v>
      </c>
      <c r="G22" s="155">
        <f>'Indirect OH Actual'!G22</f>
        <v>0</v>
      </c>
      <c r="H22" s="155">
        <f>'Indirect OH Actual'!H22</f>
        <v>0</v>
      </c>
      <c r="I22" s="156">
        <f>'Indirect OH Actual'!I22</f>
        <v>0</v>
      </c>
      <c r="J22" s="155">
        <f>'Indirect OH Actual'!J22</f>
        <v>0</v>
      </c>
      <c r="K22" s="155">
        <f>'Indirect OH Actual'!K22</f>
        <v>0</v>
      </c>
      <c r="L22" s="156">
        <f>'Indirect OH Actual'!L22</f>
        <v>0</v>
      </c>
      <c r="M22" s="155">
        <f>'Indirect OH Actual'!M22</f>
        <v>0</v>
      </c>
      <c r="N22" s="155">
        <f>'Indirect OH Actual'!N22</f>
        <v>0</v>
      </c>
      <c r="O22" s="156">
        <f>'Indirect OH Actual'!O22</f>
        <v>0</v>
      </c>
      <c r="P22" s="155">
        <f>'Indirect OH Actual'!P22</f>
        <v>0</v>
      </c>
      <c r="Q22" s="155">
        <f>'Indirect OH Actual'!Q22</f>
        <v>0</v>
      </c>
      <c r="R22" s="156">
        <f>'Indirect OH Actual'!R22</f>
        <v>0</v>
      </c>
      <c r="S22" s="154">
        <f>SUM('Base Capex'!$S22:$U22,'Direct OH'!$S22:$U22,'Real Price Change'!$S22:$U22)*'OH rate'!C$66</f>
        <v>0</v>
      </c>
      <c r="T22" s="155">
        <f>SUM('Base Capex'!$S22:$U22,'Direct OH'!$S22:$U22,'Real Price Change'!$S22:$U22)*'OH rate'!C$67</f>
        <v>0</v>
      </c>
      <c r="U22" s="156">
        <f>SUM('Base Capex'!$S22:$U22,'Direct OH'!$S22:$U22,'Real Price Change'!$S22:$U22)*'OH rate'!C$68</f>
        <v>0</v>
      </c>
      <c r="V22" s="154">
        <f>SUM('Base Capex'!$V22:$X22,'Direct OH'!$V22:$X22,'Real Price Change'!$V22:$X22)*'OH rate'!D$66</f>
        <v>0</v>
      </c>
      <c r="W22" s="155">
        <f>SUM('Base Capex'!$V22:$X22,'Direct OH'!$V22:$X22,'Real Price Change'!$V22:$X22)*'OH rate'!D$67</f>
        <v>0</v>
      </c>
      <c r="X22" s="156">
        <f>SUM('Base Capex'!$V22:$X22,'Direct OH'!$V22:$X22,'Real Price Change'!$V22:$X22)*'OH rate'!D$68</f>
        <v>0</v>
      </c>
      <c r="Y22" s="154">
        <f>SUM('Base Capex'!$Y22:$AA22,'Direct OH'!$Y22:$AA22,'Real Price Change'!$Y22:$AA22)*'OH rate'!E$66</f>
        <v>0</v>
      </c>
      <c r="Z22" s="155">
        <f>SUM('Base Capex'!$Y22:$AA22,'Direct OH'!$Y22:$AA22,'Real Price Change'!$Y22:$AA22)*'OH rate'!E$67</f>
        <v>0</v>
      </c>
      <c r="AA22" s="156">
        <f>SUM('Base Capex'!$Y22:$AA22,'Direct OH'!$Y22:$AA22,'Real Price Change'!$Y22:$AA22)*'OH rate'!E$68</f>
        <v>0</v>
      </c>
      <c r="AB22" s="154">
        <f>SUM('Base Capex'!$AB22:$AD22,'Direct OH'!$AB22:$AD22,'Real Price Change'!$AB22:$AD22)*'OH rate'!F$66</f>
        <v>0</v>
      </c>
      <c r="AC22" s="155">
        <f>SUM('Base Capex'!$AB22:$AD22,'Direct OH'!$AB22:$AD22,'Real Price Change'!$AB22:$AD22)*'OH rate'!F$67</f>
        <v>0</v>
      </c>
      <c r="AD22" s="156">
        <f>SUM('Base Capex'!$AB22:$AD22,'Direct OH'!$AB22:$AD22,'Real Price Change'!$AB22:$AD22)*'OH rate'!F$68</f>
        <v>0</v>
      </c>
      <c r="AE22" s="154">
        <f>SUM('Base Capex'!$AE22:$AG22,'Direct OH'!$AE22:$AG22,'Real Price Change'!$AE22:$AG22)*'OH rate'!G$66</f>
        <v>0</v>
      </c>
      <c r="AF22" s="155">
        <f>SUM('Base Capex'!$AE22:$AG22,'Direct OH'!$AE22:$AG22,'Real Price Change'!$AE22:$AG22)*'OH rate'!G$67</f>
        <v>0</v>
      </c>
      <c r="AG22" s="156">
        <f>SUM('Base Capex'!$AE22:$AG22,'Direct OH'!$AE22:$AG22,'Real Price Change'!$AE22:$AG22)*'OH rate'!G$68</f>
        <v>0</v>
      </c>
      <c r="AH22" s="154">
        <f>SUM('Base Capex'!$AH22:$AJ22,'Direct OH'!$AH22:$AJ22,'Real Price Change'!$AH22:$AJ22)*'OH rate'!H$66</f>
        <v>0</v>
      </c>
      <c r="AI22" s="155">
        <f>SUM('Base Capex'!$AH22:$AJ22,'Direct OH'!$AH22:$AJ22,'Real Price Change'!$AH22:$AJ22)*'OH rate'!H$67</f>
        <v>0</v>
      </c>
      <c r="AJ22" s="156">
        <f>SUM('Base Capex'!$AH22:$AJ22,'Direct OH'!$AH22:$AJ22,'Real Price Change'!$AH22:$AJ22)*'OH rate'!H$68</f>
        <v>0</v>
      </c>
    </row>
    <row r="23" spans="1:36">
      <c r="A23" s="182">
        <f>'Base Capex Actual'!A23</f>
        <v>139</v>
      </c>
      <c r="B23" s="183" t="str">
        <f>'Base Capex Actual'!B23</f>
        <v>Maintenance Related Fault Capital</v>
      </c>
      <c r="C23" s="183" t="str">
        <f>'Base Capex Actual'!C23</f>
        <v>Reliability &amp; Quality Maintained</v>
      </c>
      <c r="D23" s="155">
        <f>'Indirect OH Actual'!D23</f>
        <v>174.62572439600456</v>
      </c>
      <c r="E23" s="155">
        <f>'Indirect OH Actual'!E23</f>
        <v>3.3351917317531732</v>
      </c>
      <c r="F23" s="156">
        <f>'Indirect OH Actual'!F23</f>
        <v>193.43156561498287</v>
      </c>
      <c r="G23" s="155">
        <f>'Indirect OH Actual'!G23</f>
        <v>73.052425802057769</v>
      </c>
      <c r="H23" s="155">
        <f>'Indirect OH Actual'!H23</f>
        <v>0.78011578793814196</v>
      </c>
      <c r="I23" s="156">
        <f>'Indirect OH Actual'!I23</f>
        <v>55.616652276877559</v>
      </c>
      <c r="J23" s="155">
        <f>'Indirect OH Actual'!J23</f>
        <v>24.7351145036648</v>
      </c>
      <c r="K23" s="155">
        <f>'Indirect OH Actual'!K23</f>
        <v>0.28733662589327641</v>
      </c>
      <c r="L23" s="155">
        <f>'Indirect OH Actual'!L23</f>
        <v>22.003050205505772</v>
      </c>
      <c r="M23" s="184">
        <f>'Indirect OH Actual'!M23</f>
        <v>44.012345382651183</v>
      </c>
      <c r="N23" s="155">
        <f>'Indirect OH Actual'!N23</f>
        <v>0.5112714888797788</v>
      </c>
      <c r="O23" s="155">
        <f>'Indirect OH Actual'!O23</f>
        <v>39.15105567726615</v>
      </c>
      <c r="P23" s="184">
        <f>'Indirect OH Actual'!P23</f>
        <v>56.103070004750577</v>
      </c>
      <c r="Q23" s="155">
        <f>'Indirect OH Actual'!Q23</f>
        <v>0.65172396250807219</v>
      </c>
      <c r="R23" s="156">
        <f>'Indirect OH Actual'!R23</f>
        <v>49.906325107758647</v>
      </c>
      <c r="S23" s="154">
        <f>SUM('Base Capex'!$S23:$U23,'Direct OH'!$S23:$U23,'Real Price Change'!$S23:$U23)*'OH rate'!C$66</f>
        <v>55.208400509787054</v>
      </c>
      <c r="T23" s="155">
        <f>SUM('Base Capex'!$S23:$U23,'Direct OH'!$S23:$U23,'Real Price Change'!$S23:$U23)*'OH rate'!C$67</f>
        <v>0.62774390780765221</v>
      </c>
      <c r="U23" s="156">
        <f>SUM('Base Capex'!$S23:$U23,'Direct OH'!$S23:$U23,'Real Price Change'!$S23:$U23)*'OH rate'!C$68</f>
        <v>48.658437817923591</v>
      </c>
      <c r="V23" s="154">
        <f>SUM('Base Capex'!$V23:$X23,'Direct OH'!$V23:$X23,'Real Price Change'!$V23:$X23)*'OH rate'!D$66</f>
        <v>0</v>
      </c>
      <c r="W23" s="155">
        <f>SUM('Base Capex'!$V23:$X23,'Direct OH'!$V23:$X23,'Real Price Change'!$V23:$X23)*'OH rate'!D$67</f>
        <v>0</v>
      </c>
      <c r="X23" s="156">
        <f>SUM('Base Capex'!$V23:$X23,'Direct OH'!$V23:$X23,'Real Price Change'!$V23:$X23)*'OH rate'!D$68</f>
        <v>0</v>
      </c>
      <c r="Y23" s="154">
        <f>SUM('Base Capex'!$Y23:$AA23,'Direct OH'!$Y23:$AA23,'Real Price Change'!$Y23:$AA23)*'OH rate'!E$66</f>
        <v>0</v>
      </c>
      <c r="Z23" s="155">
        <f>SUM('Base Capex'!$Y23:$AA23,'Direct OH'!$Y23:$AA23,'Real Price Change'!$Y23:$AA23)*'OH rate'!E$67</f>
        <v>0</v>
      </c>
      <c r="AA23" s="156">
        <f>SUM('Base Capex'!$Y23:$AA23,'Direct OH'!$Y23:$AA23,'Real Price Change'!$Y23:$AA23)*'OH rate'!E$68</f>
        <v>0</v>
      </c>
      <c r="AB23" s="154">
        <f>SUM('Base Capex'!$AB23:$AD23,'Direct OH'!$AB23:$AD23,'Real Price Change'!$AB23:$AD23)*'OH rate'!F$66</f>
        <v>0</v>
      </c>
      <c r="AC23" s="155">
        <f>SUM('Base Capex'!$AB23:$AD23,'Direct OH'!$AB23:$AD23,'Real Price Change'!$AB23:$AD23)*'OH rate'!F$67</f>
        <v>0</v>
      </c>
      <c r="AD23" s="156">
        <f>SUM('Base Capex'!$AB23:$AD23,'Direct OH'!$AB23:$AD23,'Real Price Change'!$AB23:$AD23)*'OH rate'!F$68</f>
        <v>0</v>
      </c>
      <c r="AE23" s="154">
        <f>SUM('Base Capex'!$AE23:$AG23,'Direct OH'!$AE23:$AG23,'Real Price Change'!$AE23:$AG23)*'OH rate'!G$66</f>
        <v>0</v>
      </c>
      <c r="AF23" s="155">
        <f>SUM('Base Capex'!$AE23:$AG23,'Direct OH'!$AE23:$AG23,'Real Price Change'!$AE23:$AG23)*'OH rate'!G$67</f>
        <v>0</v>
      </c>
      <c r="AG23" s="156">
        <f>SUM('Base Capex'!$AE23:$AG23,'Direct OH'!$AE23:$AG23,'Real Price Change'!$AE23:$AG23)*'OH rate'!G$68</f>
        <v>0</v>
      </c>
      <c r="AH23" s="154">
        <f>SUM('Base Capex'!$AH23:$AJ23,'Direct OH'!$AH23:$AJ23,'Real Price Change'!$AH23:$AJ23)*'OH rate'!H$66</f>
        <v>0</v>
      </c>
      <c r="AI23" s="155">
        <f>SUM('Base Capex'!$AH23:$AJ23,'Direct OH'!$AH23:$AJ23,'Real Price Change'!$AH23:$AJ23)*'OH rate'!H$67</f>
        <v>0</v>
      </c>
      <c r="AJ23" s="156">
        <f>SUM('Base Capex'!$AH23:$AJ23,'Direct OH'!$AH23:$AJ23,'Real Price Change'!$AH23:$AJ23)*'OH rate'!H$68</f>
        <v>0</v>
      </c>
    </row>
    <row r="24" spans="1:36">
      <c r="A24" s="182">
        <f>'Base Capex Actual'!A24</f>
        <v>141</v>
      </c>
      <c r="B24" s="183" t="str">
        <f>'Base Capex Actual'!B24</f>
        <v>Fault Related Capital</v>
      </c>
      <c r="C24" s="183" t="str">
        <f>'Base Capex Actual'!C24</f>
        <v>Reliability &amp; Quality Maintained</v>
      </c>
      <c r="D24" s="155">
        <f>'Indirect OH Actual'!D24</f>
        <v>110.92997030390325</v>
      </c>
      <c r="E24" s="155">
        <f>'Indirect OH Actual'!E24</f>
        <v>2.1186610451631043</v>
      </c>
      <c r="F24" s="156">
        <f>'Indirect OH Actual'!F24</f>
        <v>122.8762709716697</v>
      </c>
      <c r="G24" s="155">
        <f>'Indirect OH Actual'!G24</f>
        <v>137.80304212933981</v>
      </c>
      <c r="H24" s="155">
        <f>'Indirect OH Actual'!H24</f>
        <v>1.4715778101919619</v>
      </c>
      <c r="I24" s="156">
        <f>'Indirect OH Actual'!I24</f>
        <v>104.91292784130268</v>
      </c>
      <c r="J24" s="155">
        <f>'Indirect OH Actual'!J24</f>
        <v>189.80923064264724</v>
      </c>
      <c r="K24" s="155">
        <f>'Indirect OH Actual'!K24</f>
        <v>2.2049278926190672</v>
      </c>
      <c r="L24" s="155">
        <f>'Indirect OH Actual'!L24</f>
        <v>168.84425704517409</v>
      </c>
      <c r="M24" s="184">
        <f>'Indirect OH Actual'!M24</f>
        <v>260.3325795644098</v>
      </c>
      <c r="N24" s="155">
        <f>'Indirect OH Actual'!N24</f>
        <v>3.0241657062492049</v>
      </c>
      <c r="O24" s="156">
        <f>'Indirect OH Actual'!O24</f>
        <v>231.57809992898342</v>
      </c>
      <c r="P24" s="155">
        <f>'Indirect OH Actual'!P24</f>
        <v>333.96703928545054</v>
      </c>
      <c r="Q24" s="155">
        <f>'Indirect OH Actual'!Q24</f>
        <v>3.8795438854196882</v>
      </c>
      <c r="R24" s="156">
        <f>'Indirect OH Actual'!R24</f>
        <v>297.07942250654014</v>
      </c>
      <c r="S24" s="154">
        <f>SUM('Base Capex'!$S24:$U24,'Direct OH'!$S24:$U24,'Real Price Change'!$S24:$U24)*'OH rate'!C$66</f>
        <v>248.02350231729088</v>
      </c>
      <c r="T24" s="155">
        <f>SUM('Base Capex'!$S24:$U24,'Direct OH'!$S24:$U24,'Real Price Change'!$S24:$U24)*'OH rate'!C$67</f>
        <v>2.8201368113389851</v>
      </c>
      <c r="U24" s="156">
        <f>SUM('Base Capex'!$S24:$U24,'Direct OH'!$S24:$U24,'Real Price Change'!$S24:$U24)*'OH rate'!C$68</f>
        <v>218.59782303872572</v>
      </c>
      <c r="V24" s="154">
        <f>SUM('Base Capex'!$V24:$X24,'Direct OH'!$V24:$X24,'Real Price Change'!$V24:$X24)*'OH rate'!D$66</f>
        <v>0</v>
      </c>
      <c r="W24" s="155">
        <f>SUM('Base Capex'!$V24:$X24,'Direct OH'!$V24:$X24,'Real Price Change'!$V24:$X24)*'OH rate'!D$67</f>
        <v>0</v>
      </c>
      <c r="X24" s="156">
        <f>SUM('Base Capex'!$V24:$X24,'Direct OH'!$V24:$X24,'Real Price Change'!$V24:$X24)*'OH rate'!D$68</f>
        <v>0</v>
      </c>
      <c r="Y24" s="154">
        <f>SUM('Base Capex'!$Y24:$AA24,'Direct OH'!$Y24:$AA24,'Real Price Change'!$Y24:$AA24)*'OH rate'!E$66</f>
        <v>0</v>
      </c>
      <c r="Z24" s="155">
        <f>SUM('Base Capex'!$Y24:$AA24,'Direct OH'!$Y24:$AA24,'Real Price Change'!$Y24:$AA24)*'OH rate'!E$67</f>
        <v>0</v>
      </c>
      <c r="AA24" s="156">
        <f>SUM('Base Capex'!$Y24:$AA24,'Direct OH'!$Y24:$AA24,'Real Price Change'!$Y24:$AA24)*'OH rate'!E$68</f>
        <v>0</v>
      </c>
      <c r="AB24" s="154">
        <f>SUM('Base Capex'!$AB24:$AD24,'Direct OH'!$AB24:$AD24,'Real Price Change'!$AB24:$AD24)*'OH rate'!F$66</f>
        <v>0</v>
      </c>
      <c r="AC24" s="155">
        <f>SUM('Base Capex'!$AB24:$AD24,'Direct OH'!$AB24:$AD24,'Real Price Change'!$AB24:$AD24)*'OH rate'!F$67</f>
        <v>0</v>
      </c>
      <c r="AD24" s="156">
        <f>SUM('Base Capex'!$AB24:$AD24,'Direct OH'!$AB24:$AD24,'Real Price Change'!$AB24:$AD24)*'OH rate'!F$68</f>
        <v>0</v>
      </c>
      <c r="AE24" s="154">
        <f>SUM('Base Capex'!$AE24:$AG24,'Direct OH'!$AE24:$AG24,'Real Price Change'!$AE24:$AG24)*'OH rate'!G$66</f>
        <v>0</v>
      </c>
      <c r="AF24" s="155">
        <f>SUM('Base Capex'!$AE24:$AG24,'Direct OH'!$AE24:$AG24,'Real Price Change'!$AE24:$AG24)*'OH rate'!G$67</f>
        <v>0</v>
      </c>
      <c r="AG24" s="156">
        <f>SUM('Base Capex'!$AE24:$AG24,'Direct OH'!$AE24:$AG24,'Real Price Change'!$AE24:$AG24)*'OH rate'!G$68</f>
        <v>0</v>
      </c>
      <c r="AH24" s="154">
        <f>SUM('Base Capex'!$AH24:$AJ24,'Direct OH'!$AH24:$AJ24,'Real Price Change'!$AH24:$AJ24)*'OH rate'!H$66</f>
        <v>0</v>
      </c>
      <c r="AI24" s="155">
        <f>SUM('Base Capex'!$AH24:$AJ24,'Direct OH'!$AH24:$AJ24,'Real Price Change'!$AH24:$AJ24)*'OH rate'!H$67</f>
        <v>0</v>
      </c>
      <c r="AJ24" s="156">
        <f>SUM('Base Capex'!$AH24:$AJ24,'Direct OH'!$AH24:$AJ24,'Real Price Change'!$AH24:$AJ24)*'OH rate'!H$68</f>
        <v>0</v>
      </c>
    </row>
    <row r="25" spans="1:36">
      <c r="A25" s="182">
        <f>'Base Capex Actual'!A25</f>
        <v>142</v>
      </c>
      <c r="B25" s="183" t="str">
        <f>'Base Capex Actual'!B25</f>
        <v xml:space="preserve">Conductor Clearance </v>
      </c>
      <c r="C25" s="183" t="str">
        <f>'Base Capex Actual'!C25</f>
        <v>Environmental, Safety &amp; Legal</v>
      </c>
      <c r="D25" s="155">
        <f>'Indirect OH Actual'!D25</f>
        <v>38.392782163185352</v>
      </c>
      <c r="E25" s="155">
        <f>'Indirect OH Actual'!E25</f>
        <v>0.73326704912776441</v>
      </c>
      <c r="F25" s="156">
        <f>'Indirect OH Actual'!F25</f>
        <v>42.527388148717954</v>
      </c>
      <c r="G25" s="155">
        <f>'Indirect OH Actual'!G25</f>
        <v>55.888898185936164</v>
      </c>
      <c r="H25" s="155">
        <f>'Indirect OH Actual'!H25</f>
        <v>0.59682907674351371</v>
      </c>
      <c r="I25" s="156">
        <f>'Indirect OH Actual'!I25</f>
        <v>42.549626277536532</v>
      </c>
      <c r="J25" s="155">
        <f>'Indirect OH Actual'!J25</f>
        <v>53.357596395445398</v>
      </c>
      <c r="K25" s="155">
        <f>'Indirect OH Actual'!K25</f>
        <v>0.61983103865441869</v>
      </c>
      <c r="L25" s="156">
        <f>'Indirect OH Actual'!L25</f>
        <v>47.464096928281961</v>
      </c>
      <c r="M25" s="155">
        <f>'Indirect OH Actual'!M25</f>
        <v>104.27506519086282</v>
      </c>
      <c r="N25" s="155">
        <f>'Indirect OH Actual'!N25</f>
        <v>1.2113162197937155</v>
      </c>
      <c r="O25" s="156">
        <f>'Indirect OH Actual'!O25</f>
        <v>92.757585344389781</v>
      </c>
      <c r="P25" s="155">
        <f>'Indirect OH Actual'!P25</f>
        <v>85.563709396042626</v>
      </c>
      <c r="Q25" s="155">
        <f>'Indirect OH Actual'!Q25</f>
        <v>0.99395487144921324</v>
      </c>
      <c r="R25" s="156">
        <f>'Indirect OH Actual'!R25</f>
        <v>76.112952431713751</v>
      </c>
      <c r="S25" s="154">
        <f>SUM('Base Capex'!$S25:$U25,'Direct OH'!$S25:$U25,'Real Price Change'!$S25:$U25)*'OH rate'!C$66</f>
        <v>108.62116770590146</v>
      </c>
      <c r="T25" s="155">
        <f>SUM('Base Capex'!$S25:$U25,'Direct OH'!$S25:$U25,'Real Price Change'!$S25:$U25)*'OH rate'!C$67</f>
        <v>1.2350706714324249</v>
      </c>
      <c r="U25" s="156">
        <f>SUM('Base Capex'!$S25:$U25,'Direct OH'!$S25:$U25,'Real Price Change'!$S25:$U25)*'OH rate'!C$68</f>
        <v>95.734277496246236</v>
      </c>
      <c r="V25" s="154">
        <f>SUM('Base Capex'!$V25:$X25,'Direct OH'!$V25:$X25,'Real Price Change'!$V25:$X25)*'OH rate'!D$66</f>
        <v>0</v>
      </c>
      <c r="W25" s="155">
        <f>SUM('Base Capex'!$V25:$X25,'Direct OH'!$V25:$X25,'Real Price Change'!$V25:$X25)*'OH rate'!D$67</f>
        <v>0</v>
      </c>
      <c r="X25" s="156">
        <f>SUM('Base Capex'!$V25:$X25,'Direct OH'!$V25:$X25,'Real Price Change'!$V25:$X25)*'OH rate'!D$68</f>
        <v>0</v>
      </c>
      <c r="Y25" s="154">
        <f>SUM('Base Capex'!$Y25:$AA25,'Direct OH'!$Y25:$AA25,'Real Price Change'!$Y25:$AA25)*'OH rate'!E$66</f>
        <v>0</v>
      </c>
      <c r="Z25" s="155">
        <f>SUM('Base Capex'!$Y25:$AA25,'Direct OH'!$Y25:$AA25,'Real Price Change'!$Y25:$AA25)*'OH rate'!E$67</f>
        <v>0</v>
      </c>
      <c r="AA25" s="156">
        <f>SUM('Base Capex'!$Y25:$AA25,'Direct OH'!$Y25:$AA25,'Real Price Change'!$Y25:$AA25)*'OH rate'!E$68</f>
        <v>0</v>
      </c>
      <c r="AB25" s="154">
        <f>SUM('Base Capex'!$AB25:$AD25,'Direct OH'!$AB25:$AD25,'Real Price Change'!$AB25:$AD25)*'OH rate'!F$66</f>
        <v>0</v>
      </c>
      <c r="AC25" s="155">
        <f>SUM('Base Capex'!$AB25:$AD25,'Direct OH'!$AB25:$AD25,'Real Price Change'!$AB25:$AD25)*'OH rate'!F$67</f>
        <v>0</v>
      </c>
      <c r="AD25" s="156">
        <f>SUM('Base Capex'!$AB25:$AD25,'Direct OH'!$AB25:$AD25,'Real Price Change'!$AB25:$AD25)*'OH rate'!F$68</f>
        <v>0</v>
      </c>
      <c r="AE25" s="154">
        <f>SUM('Base Capex'!$AE25:$AG25,'Direct OH'!$AE25:$AG25,'Real Price Change'!$AE25:$AG25)*'OH rate'!G$66</f>
        <v>0</v>
      </c>
      <c r="AF25" s="155">
        <f>SUM('Base Capex'!$AE25:$AG25,'Direct OH'!$AE25:$AG25,'Real Price Change'!$AE25:$AG25)*'OH rate'!G$67</f>
        <v>0</v>
      </c>
      <c r="AG25" s="156">
        <f>SUM('Base Capex'!$AE25:$AG25,'Direct OH'!$AE25:$AG25,'Real Price Change'!$AE25:$AG25)*'OH rate'!G$68</f>
        <v>0</v>
      </c>
      <c r="AH25" s="154">
        <f>SUM('Base Capex'!$AH25:$AJ25,'Direct OH'!$AH25:$AJ25,'Real Price Change'!$AH25:$AJ25)*'OH rate'!H$66</f>
        <v>0</v>
      </c>
      <c r="AI25" s="155">
        <f>SUM('Base Capex'!$AH25:$AJ25,'Direct OH'!$AH25:$AJ25,'Real Price Change'!$AH25:$AJ25)*'OH rate'!H$67</f>
        <v>0</v>
      </c>
      <c r="AJ25" s="156">
        <f>SUM('Base Capex'!$AH25:$AJ25,'Direct OH'!$AH25:$AJ25,'Real Price Change'!$AH25:$AJ25)*'OH rate'!H$68</f>
        <v>0</v>
      </c>
    </row>
    <row r="26" spans="1:36">
      <c r="A26" s="182">
        <f>'Base Capex Actual'!A26</f>
        <v>143</v>
      </c>
      <c r="B26" s="183" t="str">
        <f>'Base Capex Actual'!B26</f>
        <v xml:space="preserve">HV Switch Replacement </v>
      </c>
      <c r="C26" s="183" t="str">
        <f>'Base Capex Actual'!C26</f>
        <v>Reliability &amp; Quality Maintained</v>
      </c>
      <c r="D26" s="155">
        <f>'Indirect OH Actual'!D26</f>
        <v>178.0024875195447</v>
      </c>
      <c r="E26" s="155">
        <f>'Indirect OH Actual'!E26</f>
        <v>3.3996848211228738</v>
      </c>
      <c r="F26" s="156">
        <f>'Indirect OH Actual'!F26</f>
        <v>197.17198003534685</v>
      </c>
      <c r="G26" s="155">
        <f>'Indirect OH Actual'!G26</f>
        <v>136.00460421225512</v>
      </c>
      <c r="H26" s="155">
        <f>'Indirect OH Actual'!H26</f>
        <v>1.4523725641328384</v>
      </c>
      <c r="I26" s="156">
        <f>'Indirect OH Actual'!I26</f>
        <v>103.54373174441913</v>
      </c>
      <c r="J26" s="155">
        <f>'Indirect OH Actual'!J26</f>
        <v>151.56654414740083</v>
      </c>
      <c r="K26" s="155">
        <f>'Indirect OH Actual'!K26</f>
        <v>1.7606799187109456</v>
      </c>
      <c r="L26" s="156">
        <f>'Indirect OH Actual'!L26</f>
        <v>134.82558489293262</v>
      </c>
      <c r="M26" s="155">
        <f>'Indirect OH Actual'!M26</f>
        <v>238.592809922811</v>
      </c>
      <c r="N26" s="155">
        <f>'Indirect OH Actual'!N26</f>
        <v>2.7716246454189197</v>
      </c>
      <c r="O26" s="156">
        <f>'Indirect OH Actual'!O26</f>
        <v>212.23955015961172</v>
      </c>
      <c r="P26" s="155">
        <f>'Indirect OH Actual'!P26</f>
        <v>189.32659349877497</v>
      </c>
      <c r="Q26" s="155">
        <f>'Indirect OH Actual'!Q26</f>
        <v>2.1993213154418929</v>
      </c>
      <c r="R26" s="156">
        <f>'Indirect OH Actual'!R26</f>
        <v>168.41492855728322</v>
      </c>
      <c r="S26" s="154">
        <f>SUM('Base Capex'!$S26:$U26,'Direct OH'!$S26:$U26,'Real Price Change'!$S26:$U26)*'OH rate'!C$66</f>
        <v>401.04529780831916</v>
      </c>
      <c r="T26" s="155">
        <f>SUM('Base Capex'!$S26:$U26,'Direct OH'!$S26:$U26,'Real Price Change'!$S26:$U26)*'OH rate'!C$67</f>
        <v>4.5600622392501364</v>
      </c>
      <c r="U26" s="156">
        <f>SUM('Base Capex'!$S26:$U26,'Direct OH'!$S26:$U26,'Real Price Change'!$S26:$U26)*'OH rate'!C$68</f>
        <v>353.46500723413214</v>
      </c>
      <c r="V26" s="154">
        <f>SUM('Base Capex'!$V26:$X26,'Direct OH'!$V26:$X26,'Real Price Change'!$V26:$X26)*'OH rate'!D$66</f>
        <v>0</v>
      </c>
      <c r="W26" s="155">
        <f>SUM('Base Capex'!$V26:$X26,'Direct OH'!$V26:$X26,'Real Price Change'!$V26:$X26)*'OH rate'!D$67</f>
        <v>0</v>
      </c>
      <c r="X26" s="156">
        <f>SUM('Base Capex'!$V26:$X26,'Direct OH'!$V26:$X26,'Real Price Change'!$V26:$X26)*'OH rate'!D$68</f>
        <v>0</v>
      </c>
      <c r="Y26" s="154">
        <f>SUM('Base Capex'!$Y26:$AA26,'Direct OH'!$Y26:$AA26,'Real Price Change'!$Y26:$AA26)*'OH rate'!E$66</f>
        <v>0</v>
      </c>
      <c r="Z26" s="155">
        <f>SUM('Base Capex'!$Y26:$AA26,'Direct OH'!$Y26:$AA26,'Real Price Change'!$Y26:$AA26)*'OH rate'!E$67</f>
        <v>0</v>
      </c>
      <c r="AA26" s="156">
        <f>SUM('Base Capex'!$Y26:$AA26,'Direct OH'!$Y26:$AA26,'Real Price Change'!$Y26:$AA26)*'OH rate'!E$68</f>
        <v>0</v>
      </c>
      <c r="AB26" s="154">
        <f>SUM('Base Capex'!$AB26:$AD26,'Direct OH'!$AB26:$AD26,'Real Price Change'!$AB26:$AD26)*'OH rate'!F$66</f>
        <v>0</v>
      </c>
      <c r="AC26" s="155">
        <f>SUM('Base Capex'!$AB26:$AD26,'Direct OH'!$AB26:$AD26,'Real Price Change'!$AB26:$AD26)*'OH rate'!F$67</f>
        <v>0</v>
      </c>
      <c r="AD26" s="156">
        <f>SUM('Base Capex'!$AB26:$AD26,'Direct OH'!$AB26:$AD26,'Real Price Change'!$AB26:$AD26)*'OH rate'!F$68</f>
        <v>0</v>
      </c>
      <c r="AE26" s="154">
        <f>SUM('Base Capex'!$AE26:$AG26,'Direct OH'!$AE26:$AG26,'Real Price Change'!$AE26:$AG26)*'OH rate'!G$66</f>
        <v>0</v>
      </c>
      <c r="AF26" s="155">
        <f>SUM('Base Capex'!$AE26:$AG26,'Direct OH'!$AE26:$AG26,'Real Price Change'!$AE26:$AG26)*'OH rate'!G$67</f>
        <v>0</v>
      </c>
      <c r="AG26" s="156">
        <f>SUM('Base Capex'!$AE26:$AG26,'Direct OH'!$AE26:$AG26,'Real Price Change'!$AE26:$AG26)*'OH rate'!G$68</f>
        <v>0</v>
      </c>
      <c r="AH26" s="154">
        <f>SUM('Base Capex'!$AH26:$AJ26,'Direct OH'!$AH26:$AJ26,'Real Price Change'!$AH26:$AJ26)*'OH rate'!H$66</f>
        <v>0</v>
      </c>
      <c r="AI26" s="155">
        <f>SUM('Base Capex'!$AH26:$AJ26,'Direct OH'!$AH26:$AJ26,'Real Price Change'!$AH26:$AJ26)*'OH rate'!H$67</f>
        <v>0</v>
      </c>
      <c r="AJ26" s="156">
        <f>SUM('Base Capex'!$AH26:$AJ26,'Direct OH'!$AH26:$AJ26,'Real Price Change'!$AH26:$AJ26)*'OH rate'!H$68</f>
        <v>0</v>
      </c>
    </row>
    <row r="27" spans="1:36">
      <c r="A27" s="182">
        <f>'Base Capex Actual'!A27</f>
        <v>144</v>
      </c>
      <c r="B27" s="183" t="str">
        <f>'Base Capex Actual'!B27</f>
        <v>Transformer Replacement</v>
      </c>
      <c r="C27" s="183" t="str">
        <f>'Base Capex Actual'!C27</f>
        <v>Reliability &amp; Quality Maintained</v>
      </c>
      <c r="D27" s="155">
        <f>'Indirect OH Actual'!D27</f>
        <v>19.12599164815855</v>
      </c>
      <c r="E27" s="155">
        <f>'Indirect OH Actual'!E27</f>
        <v>0.36528895972888026</v>
      </c>
      <c r="F27" s="156">
        <f>'Indirect OH Actual'!F27</f>
        <v>21.18571316590651</v>
      </c>
      <c r="G27" s="155">
        <f>'Indirect OH Actual'!G27</f>
        <v>28.136768455522429</v>
      </c>
      <c r="H27" s="155">
        <f>'Indirect OH Actual'!H27</f>
        <v>0.30046828770872441</v>
      </c>
      <c r="I27" s="156">
        <f>'Indirect OH Actual'!I27</f>
        <v>21.421230714856407</v>
      </c>
      <c r="J27" s="155">
        <f>'Indirect OH Actual'!J27</f>
        <v>6.2565763424201508</v>
      </c>
      <c r="K27" s="155">
        <f>'Indirect OH Actual'!K27</f>
        <v>7.267981458538815E-2</v>
      </c>
      <c r="L27" s="156">
        <f>'Indirect OH Actual'!L27</f>
        <v>5.5655195514236961</v>
      </c>
      <c r="M27" s="155">
        <f>'Indirect OH Actual'!M27</f>
        <v>22.36665767092558</v>
      </c>
      <c r="N27" s="155">
        <f>'Indirect OH Actual'!N27</f>
        <v>0.2598233352314388</v>
      </c>
      <c r="O27" s="156">
        <f>'Indirect OH Actual'!O27</f>
        <v>19.896196218934854</v>
      </c>
      <c r="P27" s="155">
        <f>'Indirect OH Actual'!P27</f>
        <v>28.772396073526586</v>
      </c>
      <c r="Q27" s="155">
        <f>'Indirect OH Actual'!Q27</f>
        <v>0.33423589793397457</v>
      </c>
      <c r="R27" s="156">
        <f>'Indirect OH Actual'!R27</f>
        <v>25.5944024534313</v>
      </c>
      <c r="S27" s="154">
        <f>SUM('Base Capex'!$S27:$U27,'Direct OH'!$S27:$U27,'Real Price Change'!$S27:$U27)*'OH rate'!C$66</f>
        <v>59.745382711209885</v>
      </c>
      <c r="T27" s="155">
        <f>SUM('Base Capex'!$S27:$U27,'Direct OH'!$S27:$U27,'Real Price Change'!$S27:$U27)*'OH rate'!C$67</f>
        <v>0.6793314001181755</v>
      </c>
      <c r="U27" s="156">
        <f>SUM('Base Capex'!$S27:$U27,'Direct OH'!$S27:$U27,'Real Price Change'!$S27:$U27)*'OH rate'!C$68</f>
        <v>52.657149323608728</v>
      </c>
      <c r="V27" s="154">
        <f>SUM('Base Capex'!$V27:$X27,'Direct OH'!$V27:$X27,'Real Price Change'!$V27:$X27)*'OH rate'!D$66</f>
        <v>0</v>
      </c>
      <c r="W27" s="155">
        <f>SUM('Base Capex'!$V27:$X27,'Direct OH'!$V27:$X27,'Real Price Change'!$V27:$X27)*'OH rate'!D$67</f>
        <v>0</v>
      </c>
      <c r="X27" s="156">
        <f>SUM('Base Capex'!$V27:$X27,'Direct OH'!$V27:$X27,'Real Price Change'!$V27:$X27)*'OH rate'!D$68</f>
        <v>0</v>
      </c>
      <c r="Y27" s="154">
        <f>SUM('Base Capex'!$Y27:$AA27,'Direct OH'!$Y27:$AA27,'Real Price Change'!$Y27:$AA27)*'OH rate'!E$66</f>
        <v>0</v>
      </c>
      <c r="Z27" s="155">
        <f>SUM('Base Capex'!$Y27:$AA27,'Direct OH'!$Y27:$AA27,'Real Price Change'!$Y27:$AA27)*'OH rate'!E$67</f>
        <v>0</v>
      </c>
      <c r="AA27" s="156">
        <f>SUM('Base Capex'!$Y27:$AA27,'Direct OH'!$Y27:$AA27,'Real Price Change'!$Y27:$AA27)*'OH rate'!E$68</f>
        <v>0</v>
      </c>
      <c r="AB27" s="154">
        <f>SUM('Base Capex'!$AB27:$AD27,'Direct OH'!$AB27:$AD27,'Real Price Change'!$AB27:$AD27)*'OH rate'!F$66</f>
        <v>0</v>
      </c>
      <c r="AC27" s="155">
        <f>SUM('Base Capex'!$AB27:$AD27,'Direct OH'!$AB27:$AD27,'Real Price Change'!$AB27:$AD27)*'OH rate'!F$67</f>
        <v>0</v>
      </c>
      <c r="AD27" s="156">
        <f>SUM('Base Capex'!$AB27:$AD27,'Direct OH'!$AB27:$AD27,'Real Price Change'!$AB27:$AD27)*'OH rate'!F$68</f>
        <v>0</v>
      </c>
      <c r="AE27" s="154">
        <f>SUM('Base Capex'!$AE27:$AG27,'Direct OH'!$AE27:$AG27,'Real Price Change'!$AE27:$AG27)*'OH rate'!G$66</f>
        <v>0</v>
      </c>
      <c r="AF27" s="155">
        <f>SUM('Base Capex'!$AE27:$AG27,'Direct OH'!$AE27:$AG27,'Real Price Change'!$AE27:$AG27)*'OH rate'!G$67</f>
        <v>0</v>
      </c>
      <c r="AG27" s="156">
        <f>SUM('Base Capex'!$AE27:$AG27,'Direct OH'!$AE27:$AG27,'Real Price Change'!$AE27:$AG27)*'OH rate'!G$68</f>
        <v>0</v>
      </c>
      <c r="AH27" s="154">
        <f>SUM('Base Capex'!$AH27:$AJ27,'Direct OH'!$AH27:$AJ27,'Real Price Change'!$AH27:$AJ27)*'OH rate'!H$66</f>
        <v>0</v>
      </c>
      <c r="AI27" s="155">
        <f>SUM('Base Capex'!$AH27:$AJ27,'Direct OH'!$AH27:$AJ27,'Real Price Change'!$AH27:$AJ27)*'OH rate'!H$67</f>
        <v>0</v>
      </c>
      <c r="AJ27" s="156">
        <f>SUM('Base Capex'!$AH27:$AJ27,'Direct OH'!$AH27:$AJ27,'Real Price Change'!$AH27:$AJ27)*'OH rate'!H$68</f>
        <v>0</v>
      </c>
    </row>
    <row r="28" spans="1:36">
      <c r="A28" s="182">
        <f>'Base Capex Actual'!A28</f>
        <v>145</v>
      </c>
      <c r="B28" s="183" t="str">
        <f>'Base Capex Actual'!B28</f>
        <v>HV Fuse Unit &amp; Surge Divert. Repl.</v>
      </c>
      <c r="C28" s="183" t="str">
        <f>'Base Capex Actual'!C28</f>
        <v>Reliability &amp; Quality Maintained</v>
      </c>
      <c r="D28" s="155">
        <f>'Indirect OH Actual'!D28</f>
        <v>0.70584751973404758</v>
      </c>
      <c r="E28" s="155">
        <f>'Indirect OH Actual'!E28</f>
        <v>1.3481042497249298E-2</v>
      </c>
      <c r="F28" s="156">
        <f>'Indirect OH Actual'!F28</f>
        <v>0.78186184366507494</v>
      </c>
      <c r="G28" s="155">
        <f>'Indirect OH Actual'!G28</f>
        <v>15.401314592992401</v>
      </c>
      <c r="H28" s="155">
        <f>'Indirect OH Actual'!H28</f>
        <v>0.16446830529010353</v>
      </c>
      <c r="I28" s="156">
        <f>'Indirect OH Actual'!I28</f>
        <v>11.725408826891144</v>
      </c>
      <c r="J28" s="155">
        <f>'Indirect OH Actual'!J28</f>
        <v>40.665437215762282</v>
      </c>
      <c r="K28" s="155">
        <f>'Indirect OH Actual'!K28</f>
        <v>0.47239197208166489</v>
      </c>
      <c r="L28" s="156">
        <f>'Indirect OH Actual'!L28</f>
        <v>36.173823111054951</v>
      </c>
      <c r="M28" s="155">
        <f>'Indirect OH Actual'!M28</f>
        <v>113.97870717915112</v>
      </c>
      <c r="N28" s="155">
        <f>'Indirect OH Actual'!N28</f>
        <v>1.3240390352623068</v>
      </c>
      <c r="O28" s="156">
        <f>'Indirect OH Actual'!O28</f>
        <v>101.38943226035727</v>
      </c>
      <c r="P28" s="155">
        <f>'Indirect OH Actual'!P28</f>
        <v>37.307934494470203</v>
      </c>
      <c r="Q28" s="155">
        <f>'Indirect OH Actual'!Q28</f>
        <v>0.43338938314193604</v>
      </c>
      <c r="R28" s="156">
        <f>'Indirect OH Actual'!R28</f>
        <v>33.187166189342847</v>
      </c>
      <c r="S28" s="154">
        <f>SUM('Base Capex'!$S28:$U28,'Direct OH'!$S28:$U28,'Real Price Change'!$S28:$U28)*'OH rate'!C$66</f>
        <v>37.881567407043015</v>
      </c>
      <c r="T28" s="155">
        <f>SUM('Base Capex'!$S28:$U28,'Direct OH'!$S28:$U28,'Real Price Change'!$S28:$U28)*'OH rate'!C$67</f>
        <v>0.43073015951187704</v>
      </c>
      <c r="U28" s="156">
        <f>SUM('Base Capex'!$S28:$U28,'Direct OH'!$S28:$U28,'Real Price Change'!$S28:$U28)*'OH rate'!C$68</f>
        <v>33.387272137947924</v>
      </c>
      <c r="V28" s="154">
        <f>SUM('Base Capex'!$V28:$X28,'Direct OH'!$V28:$X28,'Real Price Change'!$V28:$X28)*'OH rate'!D$66</f>
        <v>0</v>
      </c>
      <c r="W28" s="155">
        <f>SUM('Base Capex'!$V28:$X28,'Direct OH'!$V28:$X28,'Real Price Change'!$V28:$X28)*'OH rate'!D$67</f>
        <v>0</v>
      </c>
      <c r="X28" s="156">
        <f>SUM('Base Capex'!$V28:$X28,'Direct OH'!$V28:$X28,'Real Price Change'!$V28:$X28)*'OH rate'!D$68</f>
        <v>0</v>
      </c>
      <c r="Y28" s="154">
        <f>SUM('Base Capex'!$Y28:$AA28,'Direct OH'!$Y28:$AA28,'Real Price Change'!$Y28:$AA28)*'OH rate'!E$66</f>
        <v>0</v>
      </c>
      <c r="Z28" s="155">
        <f>SUM('Base Capex'!$Y28:$AA28,'Direct OH'!$Y28:$AA28,'Real Price Change'!$Y28:$AA28)*'OH rate'!E$67</f>
        <v>0</v>
      </c>
      <c r="AA28" s="156">
        <f>SUM('Base Capex'!$Y28:$AA28,'Direct OH'!$Y28:$AA28,'Real Price Change'!$Y28:$AA28)*'OH rate'!E$68</f>
        <v>0</v>
      </c>
      <c r="AB28" s="154">
        <f>SUM('Base Capex'!$AB28:$AD28,'Direct OH'!$AB28:$AD28,'Real Price Change'!$AB28:$AD28)*'OH rate'!F$66</f>
        <v>0</v>
      </c>
      <c r="AC28" s="155">
        <f>SUM('Base Capex'!$AB28:$AD28,'Direct OH'!$AB28:$AD28,'Real Price Change'!$AB28:$AD28)*'OH rate'!F$67</f>
        <v>0</v>
      </c>
      <c r="AD28" s="156">
        <f>SUM('Base Capex'!$AB28:$AD28,'Direct OH'!$AB28:$AD28,'Real Price Change'!$AB28:$AD28)*'OH rate'!F$68</f>
        <v>0</v>
      </c>
      <c r="AE28" s="154">
        <f>SUM('Base Capex'!$AE28:$AG28,'Direct OH'!$AE28:$AG28,'Real Price Change'!$AE28:$AG28)*'OH rate'!G$66</f>
        <v>0</v>
      </c>
      <c r="AF28" s="155">
        <f>SUM('Base Capex'!$AE28:$AG28,'Direct OH'!$AE28:$AG28,'Real Price Change'!$AE28:$AG28)*'OH rate'!G$67</f>
        <v>0</v>
      </c>
      <c r="AG28" s="156">
        <f>SUM('Base Capex'!$AE28:$AG28,'Direct OH'!$AE28:$AG28,'Real Price Change'!$AE28:$AG28)*'OH rate'!G$68</f>
        <v>0</v>
      </c>
      <c r="AH28" s="154">
        <f>SUM('Base Capex'!$AH28:$AJ28,'Direct OH'!$AH28:$AJ28,'Real Price Change'!$AH28:$AJ28)*'OH rate'!H$66</f>
        <v>0</v>
      </c>
      <c r="AI28" s="155">
        <f>SUM('Base Capex'!$AH28:$AJ28,'Direct OH'!$AH28:$AJ28,'Real Price Change'!$AH28:$AJ28)*'OH rate'!H$67</f>
        <v>0</v>
      </c>
      <c r="AJ28" s="156">
        <f>SUM('Base Capex'!$AH28:$AJ28,'Direct OH'!$AH28:$AJ28,'Real Price Change'!$AH28:$AJ28)*'OH rate'!H$68</f>
        <v>0</v>
      </c>
    </row>
    <row r="29" spans="1:36">
      <c r="A29" s="182">
        <f>'Base Capex Actual'!A29</f>
        <v>146</v>
      </c>
      <c r="B29" s="183" t="str">
        <f>'Base Capex Actual'!B29</f>
        <v>Recoverable Works - Asset Damage</v>
      </c>
      <c r="C29" s="183" t="str">
        <f>'Base Capex Actual'!C29</f>
        <v>Reliability &amp; Quality Maintained</v>
      </c>
      <c r="D29" s="155">
        <f>'Indirect OH Actual'!D29</f>
        <v>56.590603476077931</v>
      </c>
      <c r="E29" s="155">
        <f>'Indirect OH Actual'!E29</f>
        <v>1.0808288037810765</v>
      </c>
      <c r="F29" s="156">
        <f>'Indirect OH Actual'!F29</f>
        <v>62.684974206039165</v>
      </c>
      <c r="G29" s="155">
        <f>'Indirect OH Actual'!G29</f>
        <v>0</v>
      </c>
      <c r="H29" s="155">
        <f>'Indirect OH Actual'!H29</f>
        <v>0</v>
      </c>
      <c r="I29" s="156">
        <f>'Indirect OH Actual'!I29</f>
        <v>0</v>
      </c>
      <c r="J29" s="155">
        <f>'Indirect OH Actual'!J29</f>
        <v>0</v>
      </c>
      <c r="K29" s="155">
        <f>'Indirect OH Actual'!K29</f>
        <v>0</v>
      </c>
      <c r="L29" s="156">
        <f>'Indirect OH Actual'!L29</f>
        <v>0</v>
      </c>
      <c r="M29" s="155">
        <f>'Indirect OH Actual'!M29</f>
        <v>0</v>
      </c>
      <c r="N29" s="155">
        <f>'Indirect OH Actual'!N29</f>
        <v>0</v>
      </c>
      <c r="O29" s="156">
        <f>'Indirect OH Actual'!O29</f>
        <v>0</v>
      </c>
      <c r="P29" s="155">
        <f>'Indirect OH Actual'!P29</f>
        <v>0</v>
      </c>
      <c r="Q29" s="155">
        <f>'Indirect OH Actual'!Q29</f>
        <v>0</v>
      </c>
      <c r="R29" s="156">
        <f>'Indirect OH Actual'!R29</f>
        <v>0</v>
      </c>
      <c r="S29" s="154">
        <f>SUM('Base Capex'!$S29:$U29,'Direct OH'!$S29:$U29,'Real Price Change'!$S29:$U29)*'OH rate'!C$66</f>
        <v>0</v>
      </c>
      <c r="T29" s="155">
        <f>SUM('Base Capex'!$S29:$U29,'Direct OH'!$S29:$U29,'Real Price Change'!$S29:$U29)*'OH rate'!C$67</f>
        <v>0</v>
      </c>
      <c r="U29" s="156">
        <f>SUM('Base Capex'!$S29:$U29,'Direct OH'!$S29:$U29,'Real Price Change'!$S29:$U29)*'OH rate'!C$68</f>
        <v>0</v>
      </c>
      <c r="V29" s="154">
        <f>SUM('Base Capex'!$V29:$X29,'Direct OH'!$V29:$X29,'Real Price Change'!$V29:$X29)*'OH rate'!D$66</f>
        <v>0</v>
      </c>
      <c r="W29" s="155">
        <f>SUM('Base Capex'!$V29:$X29,'Direct OH'!$V29:$X29,'Real Price Change'!$V29:$X29)*'OH rate'!D$67</f>
        <v>0</v>
      </c>
      <c r="X29" s="156">
        <f>SUM('Base Capex'!$V29:$X29,'Direct OH'!$V29:$X29,'Real Price Change'!$V29:$X29)*'OH rate'!D$68</f>
        <v>0</v>
      </c>
      <c r="Y29" s="154">
        <f>SUM('Base Capex'!$Y29:$AA29,'Direct OH'!$Y29:$AA29,'Real Price Change'!$Y29:$AA29)*'OH rate'!E$66</f>
        <v>0</v>
      </c>
      <c r="Z29" s="155">
        <f>SUM('Base Capex'!$Y29:$AA29,'Direct OH'!$Y29:$AA29,'Real Price Change'!$Y29:$AA29)*'OH rate'!E$67</f>
        <v>0</v>
      </c>
      <c r="AA29" s="156">
        <f>SUM('Base Capex'!$Y29:$AA29,'Direct OH'!$Y29:$AA29,'Real Price Change'!$Y29:$AA29)*'OH rate'!E$68</f>
        <v>0</v>
      </c>
      <c r="AB29" s="154">
        <f>SUM('Base Capex'!$AB29:$AD29,'Direct OH'!$AB29:$AD29,'Real Price Change'!$AB29:$AD29)*'OH rate'!F$66</f>
        <v>0</v>
      </c>
      <c r="AC29" s="155">
        <f>SUM('Base Capex'!$AB29:$AD29,'Direct OH'!$AB29:$AD29,'Real Price Change'!$AB29:$AD29)*'OH rate'!F$67</f>
        <v>0</v>
      </c>
      <c r="AD29" s="156">
        <f>SUM('Base Capex'!$AB29:$AD29,'Direct OH'!$AB29:$AD29,'Real Price Change'!$AB29:$AD29)*'OH rate'!F$68</f>
        <v>0</v>
      </c>
      <c r="AE29" s="154">
        <f>SUM('Base Capex'!$AE29:$AG29,'Direct OH'!$AE29:$AG29,'Real Price Change'!$AE29:$AG29)*'OH rate'!G$66</f>
        <v>0</v>
      </c>
      <c r="AF29" s="155">
        <f>SUM('Base Capex'!$AE29:$AG29,'Direct OH'!$AE29:$AG29,'Real Price Change'!$AE29:$AG29)*'OH rate'!G$67</f>
        <v>0</v>
      </c>
      <c r="AG29" s="156">
        <f>SUM('Base Capex'!$AE29:$AG29,'Direct OH'!$AE29:$AG29,'Real Price Change'!$AE29:$AG29)*'OH rate'!G$68</f>
        <v>0</v>
      </c>
      <c r="AH29" s="154">
        <f>SUM('Base Capex'!$AH29:$AJ29,'Direct OH'!$AH29:$AJ29,'Real Price Change'!$AH29:$AJ29)*'OH rate'!H$66</f>
        <v>0</v>
      </c>
      <c r="AI29" s="155">
        <f>SUM('Base Capex'!$AH29:$AJ29,'Direct OH'!$AH29:$AJ29,'Real Price Change'!$AH29:$AJ29)*'OH rate'!H$67</f>
        <v>0</v>
      </c>
      <c r="AJ29" s="156">
        <f>SUM('Base Capex'!$AH29:$AJ29,'Direct OH'!$AH29:$AJ29,'Real Price Change'!$AH29:$AJ29)*'OH rate'!H$68</f>
        <v>0</v>
      </c>
    </row>
    <row r="30" spans="1:36">
      <c r="A30" s="182">
        <f>'Base Capex Actual'!A30</f>
        <v>147</v>
      </c>
      <c r="B30" s="183" t="str">
        <f>'Base Capex Actual'!B30</f>
        <v>Pole Life Extension - Treatment</v>
      </c>
      <c r="C30" s="183" t="str">
        <f>'Base Capex Actual'!C30</f>
        <v>Environmental, Safety &amp; Legal</v>
      </c>
      <c r="D30" s="155">
        <f>'Indirect OH Actual'!D30</f>
        <v>15.91189281797225</v>
      </c>
      <c r="E30" s="155">
        <f>'Indirect OH Actual'!E30</f>
        <v>0.30390260969052268</v>
      </c>
      <c r="F30" s="156">
        <f>'Indirect OH Actual'!F30</f>
        <v>17.625480726415798</v>
      </c>
      <c r="G30" s="155">
        <f>'Indirect OH Actual'!G30</f>
        <v>15.165777077173976</v>
      </c>
      <c r="H30" s="155">
        <f>'Indirect OH Actual'!H30</f>
        <v>0.16195303584183685</v>
      </c>
      <c r="I30" s="156">
        <f>'Indirect OH Actual'!I30</f>
        <v>11.546088181866596</v>
      </c>
      <c r="J30" s="155">
        <f>'Indirect OH Actual'!J30</f>
        <v>26.710945410312746</v>
      </c>
      <c r="K30" s="155">
        <f>'Indirect OH Actual'!K30</f>
        <v>0.31028895894060304</v>
      </c>
      <c r="L30" s="156">
        <f>'Indirect OH Actual'!L30</f>
        <v>23.760644924953038</v>
      </c>
      <c r="M30" s="155">
        <f>'Indirect OH Actual'!M30</f>
        <v>17.335749676797871</v>
      </c>
      <c r="N30" s="155">
        <f>'Indirect OH Actual'!N30</f>
        <v>0.20138155490339585</v>
      </c>
      <c r="O30" s="156">
        <f>'Indirect OH Actual'!O30</f>
        <v>15.420966433454318</v>
      </c>
      <c r="P30" s="155">
        <f>'Indirect OH Actual'!P30</f>
        <v>15.353858962347568</v>
      </c>
      <c r="Q30" s="155">
        <f>'Indirect OH Actual'!Q30</f>
        <v>0.17835882781252302</v>
      </c>
      <c r="R30" s="156">
        <f>'Indirect OH Actual'!R30</f>
        <v>13.65798122934642</v>
      </c>
      <c r="S30" s="154">
        <f>SUM('Base Capex'!$S30:$U30,'Direct OH'!$S30:$U30,'Real Price Change'!$S30:$U30)*'OH rate'!C$66</f>
        <v>0</v>
      </c>
      <c r="T30" s="155">
        <f>SUM('Base Capex'!$S30:$U30,'Direct OH'!$S30:$U30,'Real Price Change'!$S30:$U30)*'OH rate'!C$67</f>
        <v>0</v>
      </c>
      <c r="U30" s="156">
        <f>SUM('Base Capex'!$S30:$U30,'Direct OH'!$S30:$U30,'Real Price Change'!$S30:$U30)*'OH rate'!C$68</f>
        <v>0</v>
      </c>
      <c r="V30" s="154">
        <f>SUM('Base Capex'!$V30:$X30,'Direct OH'!$V30:$X30,'Real Price Change'!$V30:$X30)*'OH rate'!D$66</f>
        <v>0</v>
      </c>
      <c r="W30" s="155">
        <f>SUM('Base Capex'!$V30:$X30,'Direct OH'!$V30:$X30,'Real Price Change'!$V30:$X30)*'OH rate'!D$67</f>
        <v>0</v>
      </c>
      <c r="X30" s="156">
        <f>SUM('Base Capex'!$V30:$X30,'Direct OH'!$V30:$X30,'Real Price Change'!$V30:$X30)*'OH rate'!D$68</f>
        <v>0</v>
      </c>
      <c r="Y30" s="154">
        <f>SUM('Base Capex'!$Y30:$AA30,'Direct OH'!$Y30:$AA30,'Real Price Change'!$Y30:$AA30)*'OH rate'!E$66</f>
        <v>0</v>
      </c>
      <c r="Z30" s="155">
        <f>SUM('Base Capex'!$Y30:$AA30,'Direct OH'!$Y30:$AA30,'Real Price Change'!$Y30:$AA30)*'OH rate'!E$67</f>
        <v>0</v>
      </c>
      <c r="AA30" s="156">
        <f>SUM('Base Capex'!$Y30:$AA30,'Direct OH'!$Y30:$AA30,'Real Price Change'!$Y30:$AA30)*'OH rate'!E$68</f>
        <v>0</v>
      </c>
      <c r="AB30" s="154">
        <f>SUM('Base Capex'!$AB30:$AD30,'Direct OH'!$AB30:$AD30,'Real Price Change'!$AB30:$AD30)*'OH rate'!F$66</f>
        <v>0</v>
      </c>
      <c r="AC30" s="155">
        <f>SUM('Base Capex'!$AB30:$AD30,'Direct OH'!$AB30:$AD30,'Real Price Change'!$AB30:$AD30)*'OH rate'!F$67</f>
        <v>0</v>
      </c>
      <c r="AD30" s="156">
        <f>SUM('Base Capex'!$AB30:$AD30,'Direct OH'!$AB30:$AD30,'Real Price Change'!$AB30:$AD30)*'OH rate'!F$68</f>
        <v>0</v>
      </c>
      <c r="AE30" s="154">
        <f>SUM('Base Capex'!$AE30:$AG30,'Direct OH'!$AE30:$AG30,'Real Price Change'!$AE30:$AG30)*'OH rate'!G$66</f>
        <v>0</v>
      </c>
      <c r="AF30" s="155">
        <f>SUM('Base Capex'!$AE30:$AG30,'Direct OH'!$AE30:$AG30,'Real Price Change'!$AE30:$AG30)*'OH rate'!G$67</f>
        <v>0</v>
      </c>
      <c r="AG30" s="156">
        <f>SUM('Base Capex'!$AE30:$AG30,'Direct OH'!$AE30:$AG30,'Real Price Change'!$AE30:$AG30)*'OH rate'!G$68</f>
        <v>0</v>
      </c>
      <c r="AH30" s="154">
        <f>SUM('Base Capex'!$AH30:$AJ30,'Direct OH'!$AH30:$AJ30,'Real Price Change'!$AH30:$AJ30)*'OH rate'!H$66</f>
        <v>0</v>
      </c>
      <c r="AI30" s="155">
        <f>SUM('Base Capex'!$AH30:$AJ30,'Direct OH'!$AH30:$AJ30,'Real Price Change'!$AH30:$AJ30)*'OH rate'!H$67</f>
        <v>0</v>
      </c>
      <c r="AJ30" s="156">
        <f>SUM('Base Capex'!$AH30:$AJ30,'Direct OH'!$AH30:$AJ30,'Real Price Change'!$AH30:$AJ30)*'OH rate'!H$68</f>
        <v>0</v>
      </c>
    </row>
    <row r="31" spans="1:36">
      <c r="A31" s="182">
        <f>'Base Capex Actual'!A31</f>
        <v>148</v>
      </c>
      <c r="B31" s="183" t="str">
        <f>'Base Capex Actual'!B31</f>
        <v>Pole Replacement</v>
      </c>
      <c r="C31" s="183" t="str">
        <f>'Base Capex Actual'!C31</f>
        <v>Environmental, Safety &amp; Legal</v>
      </c>
      <c r="D31" s="155">
        <f>'Indirect OH Actual'!D31</f>
        <v>95.362391767887274</v>
      </c>
      <c r="E31" s="155">
        <f>'Indirect OH Actual'!E31</f>
        <v>1.8213345235619913</v>
      </c>
      <c r="F31" s="156">
        <f>'Indirect OH Actual'!F31</f>
        <v>105.63218451492843</v>
      </c>
      <c r="G31" s="155">
        <f>'Indirect OH Actual'!G31</f>
        <v>110.91690312401957</v>
      </c>
      <c r="H31" s="155">
        <f>'Indirect OH Actual'!H31</f>
        <v>1.1844648049157012</v>
      </c>
      <c r="I31" s="156">
        <f>'Indirect OH Actual'!I31</f>
        <v>84.443832835773478</v>
      </c>
      <c r="J31" s="155">
        <f>'Indirect OH Actual'!J31</f>
        <v>141.45455734204052</v>
      </c>
      <c r="K31" s="155">
        <f>'Indirect OH Actual'!K31</f>
        <v>1.6432135463883486</v>
      </c>
      <c r="L31" s="156">
        <f>'Indirect OH Actual'!L31</f>
        <v>125.83049601542655</v>
      </c>
      <c r="M31" s="155">
        <f>'Indirect OH Actual'!M31</f>
        <v>206.4042493612759</v>
      </c>
      <c r="N31" s="155">
        <f>'Indirect OH Actual'!N31</f>
        <v>2.3977047113615071</v>
      </c>
      <c r="O31" s="156">
        <f>'Indirect OH Actual'!O31</f>
        <v>183.60630837803495</v>
      </c>
      <c r="P31" s="155">
        <f>'Indirect OH Actual'!P31</f>
        <v>208.19831313924769</v>
      </c>
      <c r="Q31" s="155">
        <f>'Indirect OH Actual'!Q31</f>
        <v>2.4185455379735448</v>
      </c>
      <c r="R31" s="156">
        <f>'Indirect OH Actual'!R31</f>
        <v>185.20221266918935</v>
      </c>
      <c r="S31" s="154">
        <f>SUM('Base Capex'!$S31:$U31,'Direct OH'!$S31:$U31,'Real Price Change'!$S31:$U31)*'OH rate'!C$66</f>
        <v>284.14640133926343</v>
      </c>
      <c r="T31" s="155">
        <f>SUM('Base Capex'!$S31:$U31,'Direct OH'!$S31:$U31,'Real Price Change'!$S31:$U31)*'OH rate'!C$67</f>
        <v>3.2308701342392632</v>
      </c>
      <c r="U31" s="156">
        <f>SUM('Base Capex'!$S31:$U31,'Direct OH'!$S31:$U31,'Real Price Change'!$S31:$U31)*'OH rate'!C$68</f>
        <v>250.43507642106542</v>
      </c>
      <c r="V31" s="154">
        <f>SUM('Base Capex'!$V31:$X31,'Direct OH'!$V31:$X31,'Real Price Change'!$V31:$X31)*'OH rate'!D$66</f>
        <v>0</v>
      </c>
      <c r="W31" s="155">
        <f>SUM('Base Capex'!$V31:$X31,'Direct OH'!$V31:$X31,'Real Price Change'!$V31:$X31)*'OH rate'!D$67</f>
        <v>0</v>
      </c>
      <c r="X31" s="156">
        <f>SUM('Base Capex'!$V31:$X31,'Direct OH'!$V31:$X31,'Real Price Change'!$V31:$X31)*'OH rate'!D$68</f>
        <v>0</v>
      </c>
      <c r="Y31" s="154">
        <f>SUM('Base Capex'!$Y31:$AA31,'Direct OH'!$Y31:$AA31,'Real Price Change'!$Y31:$AA31)*'OH rate'!E$66</f>
        <v>0</v>
      </c>
      <c r="Z31" s="155">
        <f>SUM('Base Capex'!$Y31:$AA31,'Direct OH'!$Y31:$AA31,'Real Price Change'!$Y31:$AA31)*'OH rate'!E$67</f>
        <v>0</v>
      </c>
      <c r="AA31" s="156">
        <f>SUM('Base Capex'!$Y31:$AA31,'Direct OH'!$Y31:$AA31,'Real Price Change'!$Y31:$AA31)*'OH rate'!E$68</f>
        <v>0</v>
      </c>
      <c r="AB31" s="154">
        <f>SUM('Base Capex'!$AB31:$AD31,'Direct OH'!$AB31:$AD31,'Real Price Change'!$AB31:$AD31)*'OH rate'!F$66</f>
        <v>0</v>
      </c>
      <c r="AC31" s="155">
        <f>SUM('Base Capex'!$AB31:$AD31,'Direct OH'!$AB31:$AD31,'Real Price Change'!$AB31:$AD31)*'OH rate'!F$67</f>
        <v>0</v>
      </c>
      <c r="AD31" s="156">
        <f>SUM('Base Capex'!$AB31:$AD31,'Direct OH'!$AB31:$AD31,'Real Price Change'!$AB31:$AD31)*'OH rate'!F$68</f>
        <v>0</v>
      </c>
      <c r="AE31" s="154">
        <f>SUM('Base Capex'!$AE31:$AG31,'Direct OH'!$AE31:$AG31,'Real Price Change'!$AE31:$AG31)*'OH rate'!G$66</f>
        <v>0</v>
      </c>
      <c r="AF31" s="155">
        <f>SUM('Base Capex'!$AE31:$AG31,'Direct OH'!$AE31:$AG31,'Real Price Change'!$AE31:$AG31)*'OH rate'!G$67</f>
        <v>0</v>
      </c>
      <c r="AG31" s="156">
        <f>SUM('Base Capex'!$AE31:$AG31,'Direct OH'!$AE31:$AG31,'Real Price Change'!$AE31:$AG31)*'OH rate'!G$68</f>
        <v>0</v>
      </c>
      <c r="AH31" s="154">
        <f>SUM('Base Capex'!$AH31:$AJ31,'Direct OH'!$AH31:$AJ31,'Real Price Change'!$AH31:$AJ31)*'OH rate'!H$66</f>
        <v>0</v>
      </c>
      <c r="AI31" s="155">
        <f>SUM('Base Capex'!$AH31:$AJ31,'Direct OH'!$AH31:$AJ31,'Real Price Change'!$AH31:$AJ31)*'OH rate'!H$67</f>
        <v>0</v>
      </c>
      <c r="AJ31" s="156">
        <f>SUM('Base Capex'!$AH31:$AJ31,'Direct OH'!$AH31:$AJ31,'Real Price Change'!$AH31:$AJ31)*'OH rate'!H$68</f>
        <v>0</v>
      </c>
    </row>
    <row r="32" spans="1:36">
      <c r="A32" s="182">
        <f>'Base Capex Actual'!A32</f>
        <v>149</v>
      </c>
      <c r="B32" s="183" t="str">
        <f>'Base Capex Actual'!B32</f>
        <v>Pole Life Extension - Staking</v>
      </c>
      <c r="C32" s="183" t="str">
        <f>'Base Capex Actual'!C32</f>
        <v>Environmental, Safety &amp; Legal</v>
      </c>
      <c r="D32" s="155">
        <f>'Indirect OH Actual'!D32</f>
        <v>16.73092512136029</v>
      </c>
      <c r="E32" s="155">
        <f>'Indirect OH Actual'!E32</f>
        <v>0.31954537810707023</v>
      </c>
      <c r="F32" s="156">
        <f>'Indirect OH Actual'!F32</f>
        <v>18.532716480377939</v>
      </c>
      <c r="G32" s="155">
        <f>'Indirect OH Actual'!G32</f>
        <v>13.204907543113837</v>
      </c>
      <c r="H32" s="155">
        <f>'Indirect OH Actual'!H32</f>
        <v>0.14101320715288818</v>
      </c>
      <c r="I32" s="156">
        <f>'Indirect OH Actual'!I32</f>
        <v>10.05322880260867</v>
      </c>
      <c r="J32" s="155">
        <f>'Indirect OH Actual'!J32</f>
        <v>25.494599856395268</v>
      </c>
      <c r="K32" s="155">
        <f>'Indirect OH Actual'!K32</f>
        <v>0.29615922336443856</v>
      </c>
      <c r="L32" s="156">
        <f>'Indirect OH Actual'!L32</f>
        <v>22.678648224023089</v>
      </c>
      <c r="M32" s="155">
        <f>'Indirect OH Actual'!M32</f>
        <v>31.088912922830097</v>
      </c>
      <c r="N32" s="155">
        <f>'Indirect OH Actual'!N32</f>
        <v>0.36114582532505968</v>
      </c>
      <c r="O32" s="156">
        <f>'Indirect OH Actual'!O32</f>
        <v>27.655053376618795</v>
      </c>
      <c r="P32" s="155">
        <f>'Indirect OH Actual'!P32</f>
        <v>35.286440507058899</v>
      </c>
      <c r="Q32" s="155">
        <f>'Indirect OH Actual'!Q32</f>
        <v>0.40990660276021401</v>
      </c>
      <c r="R32" s="156">
        <f>'Indirect OH Actual'!R32</f>
        <v>31.388952007292108</v>
      </c>
      <c r="S32" s="154">
        <f>SUM('Base Capex'!$S32:$U32,'Direct OH'!$S32:$U32,'Real Price Change'!$S32:$U32)*'OH rate'!C$66</f>
        <v>36.18783081513039</v>
      </c>
      <c r="T32" s="155">
        <f>SUM('Base Capex'!$S32:$U32,'Direct OH'!$S32:$U32,'Real Price Change'!$S32:$U32)*'OH rate'!C$67</f>
        <v>0.41147162607880716</v>
      </c>
      <c r="U32" s="156">
        <f>SUM('Base Capex'!$S32:$U32,'Direct OH'!$S32:$U32,'Real Price Change'!$S32:$U32)*'OH rate'!C$68</f>
        <v>31.89448162279956</v>
      </c>
      <c r="V32" s="154">
        <f>SUM('Base Capex'!$V32:$X32,'Direct OH'!$V32:$X32,'Real Price Change'!$V32:$X32)*'OH rate'!D$66</f>
        <v>0</v>
      </c>
      <c r="W32" s="155">
        <f>SUM('Base Capex'!$V32:$X32,'Direct OH'!$V32:$X32,'Real Price Change'!$V32:$X32)*'OH rate'!D$67</f>
        <v>0</v>
      </c>
      <c r="X32" s="156">
        <f>SUM('Base Capex'!$V32:$X32,'Direct OH'!$V32:$X32,'Real Price Change'!$V32:$X32)*'OH rate'!D$68</f>
        <v>0</v>
      </c>
      <c r="Y32" s="154">
        <f>SUM('Base Capex'!$Y32:$AA32,'Direct OH'!$Y32:$AA32,'Real Price Change'!$Y32:$AA32)*'OH rate'!E$66</f>
        <v>0</v>
      </c>
      <c r="Z32" s="155">
        <f>SUM('Base Capex'!$Y32:$AA32,'Direct OH'!$Y32:$AA32,'Real Price Change'!$Y32:$AA32)*'OH rate'!E$67</f>
        <v>0</v>
      </c>
      <c r="AA32" s="156">
        <f>SUM('Base Capex'!$Y32:$AA32,'Direct OH'!$Y32:$AA32,'Real Price Change'!$Y32:$AA32)*'OH rate'!E$68</f>
        <v>0</v>
      </c>
      <c r="AB32" s="154">
        <f>SUM('Base Capex'!$AB32:$AD32,'Direct OH'!$AB32:$AD32,'Real Price Change'!$AB32:$AD32)*'OH rate'!F$66</f>
        <v>0</v>
      </c>
      <c r="AC32" s="155">
        <f>SUM('Base Capex'!$AB32:$AD32,'Direct OH'!$AB32:$AD32,'Real Price Change'!$AB32:$AD32)*'OH rate'!F$67</f>
        <v>0</v>
      </c>
      <c r="AD32" s="156">
        <f>SUM('Base Capex'!$AB32:$AD32,'Direct OH'!$AB32:$AD32,'Real Price Change'!$AB32:$AD32)*'OH rate'!F$68</f>
        <v>0</v>
      </c>
      <c r="AE32" s="154">
        <f>SUM('Base Capex'!$AE32:$AG32,'Direct OH'!$AE32:$AG32,'Real Price Change'!$AE32:$AG32)*'OH rate'!G$66</f>
        <v>0</v>
      </c>
      <c r="AF32" s="155">
        <f>SUM('Base Capex'!$AE32:$AG32,'Direct OH'!$AE32:$AG32,'Real Price Change'!$AE32:$AG32)*'OH rate'!G$67</f>
        <v>0</v>
      </c>
      <c r="AG32" s="156">
        <f>SUM('Base Capex'!$AE32:$AG32,'Direct OH'!$AE32:$AG32,'Real Price Change'!$AE32:$AG32)*'OH rate'!G$68</f>
        <v>0</v>
      </c>
      <c r="AH32" s="154">
        <f>SUM('Base Capex'!$AH32:$AJ32,'Direct OH'!$AH32:$AJ32,'Real Price Change'!$AH32:$AJ32)*'OH rate'!H$66</f>
        <v>0</v>
      </c>
      <c r="AI32" s="155">
        <f>SUM('Base Capex'!$AH32:$AJ32,'Direct OH'!$AH32:$AJ32,'Real Price Change'!$AH32:$AJ32)*'OH rate'!H$67</f>
        <v>0</v>
      </c>
      <c r="AJ32" s="156">
        <f>SUM('Base Capex'!$AH32:$AJ32,'Direct OH'!$AH32:$AJ32,'Real Price Change'!$AH32:$AJ32)*'OH rate'!H$68</f>
        <v>0</v>
      </c>
    </row>
    <row r="33" spans="1:36">
      <c r="A33" s="182">
        <f>'Base Capex Actual'!A33</f>
        <v>150</v>
      </c>
      <c r="B33" s="183" t="str">
        <f>'Base Capex Actual'!B33</f>
        <v>OH/UG Line Replacement</v>
      </c>
      <c r="C33" s="183" t="str">
        <f>'Base Capex Actual'!C33</f>
        <v>Reliability &amp; Quality Maintained</v>
      </c>
      <c r="D33" s="155">
        <f>'Indirect OH Actual'!D33</f>
        <v>191.40310341826017</v>
      </c>
      <c r="E33" s="155">
        <f>'Indirect OH Actual'!E33</f>
        <v>3.6556243369094634</v>
      </c>
      <c r="F33" s="156">
        <f>'Indirect OH Actual'!F33</f>
        <v>212.01573872244248</v>
      </c>
      <c r="G33" s="155">
        <f>'Indirect OH Actual'!G33</f>
        <v>155.62786269204267</v>
      </c>
      <c r="H33" s="155">
        <f>'Indirect OH Actual'!H33</f>
        <v>1.6619263685794261</v>
      </c>
      <c r="I33" s="156">
        <f>'Indirect OH Actual'!I33</f>
        <v>118.48341282177068</v>
      </c>
      <c r="J33" s="155">
        <f>'Indirect OH Actual'!J33</f>
        <v>105.20952289168495</v>
      </c>
      <c r="K33" s="155">
        <f>'Indirect OH Actual'!K33</f>
        <v>1.2221713918105845</v>
      </c>
      <c r="L33" s="156">
        <f>'Indirect OH Actual'!L33</f>
        <v>93.58882951360782</v>
      </c>
      <c r="M33" s="155">
        <f>'Indirect OH Actual'!M33</f>
        <v>307.25674146487825</v>
      </c>
      <c r="N33" s="155">
        <f>'Indirect OH Actual'!N33</f>
        <v>3.5692624492358913</v>
      </c>
      <c r="O33" s="156">
        <f>'Indirect OH Actual'!O33</f>
        <v>273.31935364318451</v>
      </c>
      <c r="P33" s="155">
        <f>'Indirect OH Actual'!P33</f>
        <v>178.3294285511667</v>
      </c>
      <c r="Q33" s="155">
        <f>'Indirect OH Actual'!Q33</f>
        <v>2.071572229422121</v>
      </c>
      <c r="R33" s="156">
        <f>'Indirect OH Actual'!R33</f>
        <v>158.63243200063286</v>
      </c>
      <c r="S33" s="154">
        <f>SUM('Base Capex'!$S33:$U33,'Direct OH'!$S33:$U33,'Real Price Change'!$S33:$U33)*'OH rate'!C$66</f>
        <v>259.79158555255731</v>
      </c>
      <c r="T33" s="155">
        <f>SUM('Base Capex'!$S33:$U33,'Direct OH'!$S33:$U33,'Real Price Change'!$S33:$U33)*'OH rate'!C$67</f>
        <v>2.9539451174898264</v>
      </c>
      <c r="U33" s="156">
        <f>SUM('Base Capex'!$S33:$U33,'Direct OH'!$S33:$U33,'Real Price Change'!$S33:$U33)*'OH rate'!C$68</f>
        <v>228.96973276717091</v>
      </c>
      <c r="V33" s="154">
        <f>SUM('Base Capex'!$V33:$X33,'Direct OH'!$V33:$X33,'Real Price Change'!$V33:$X33)*'OH rate'!D$66</f>
        <v>0</v>
      </c>
      <c r="W33" s="155">
        <f>SUM('Base Capex'!$V33:$X33,'Direct OH'!$V33:$X33,'Real Price Change'!$V33:$X33)*'OH rate'!D$67</f>
        <v>0</v>
      </c>
      <c r="X33" s="156">
        <f>SUM('Base Capex'!$V33:$X33,'Direct OH'!$V33:$X33,'Real Price Change'!$V33:$X33)*'OH rate'!D$68</f>
        <v>0</v>
      </c>
      <c r="Y33" s="154">
        <f>SUM('Base Capex'!$Y33:$AA33,'Direct OH'!$Y33:$AA33,'Real Price Change'!$Y33:$AA33)*'OH rate'!E$66</f>
        <v>0</v>
      </c>
      <c r="Z33" s="155">
        <f>SUM('Base Capex'!$Y33:$AA33,'Direct OH'!$Y33:$AA33,'Real Price Change'!$Y33:$AA33)*'OH rate'!E$67</f>
        <v>0</v>
      </c>
      <c r="AA33" s="156">
        <f>SUM('Base Capex'!$Y33:$AA33,'Direct OH'!$Y33:$AA33,'Real Price Change'!$Y33:$AA33)*'OH rate'!E$68</f>
        <v>0</v>
      </c>
      <c r="AB33" s="154">
        <f>SUM('Base Capex'!$AB33:$AD33,'Direct OH'!$AB33:$AD33,'Real Price Change'!$AB33:$AD33)*'OH rate'!F$66</f>
        <v>0</v>
      </c>
      <c r="AC33" s="155">
        <f>SUM('Base Capex'!$AB33:$AD33,'Direct OH'!$AB33:$AD33,'Real Price Change'!$AB33:$AD33)*'OH rate'!F$67</f>
        <v>0</v>
      </c>
      <c r="AD33" s="156">
        <f>SUM('Base Capex'!$AB33:$AD33,'Direct OH'!$AB33:$AD33,'Real Price Change'!$AB33:$AD33)*'OH rate'!F$68</f>
        <v>0</v>
      </c>
      <c r="AE33" s="154">
        <f>SUM('Base Capex'!$AE33:$AG33,'Direct OH'!$AE33:$AG33,'Real Price Change'!$AE33:$AG33)*'OH rate'!G$66</f>
        <v>0</v>
      </c>
      <c r="AF33" s="155">
        <f>SUM('Base Capex'!$AE33:$AG33,'Direct OH'!$AE33:$AG33,'Real Price Change'!$AE33:$AG33)*'OH rate'!G$67</f>
        <v>0</v>
      </c>
      <c r="AG33" s="156">
        <f>SUM('Base Capex'!$AE33:$AG33,'Direct OH'!$AE33:$AG33,'Real Price Change'!$AE33:$AG33)*'OH rate'!G$68</f>
        <v>0</v>
      </c>
      <c r="AH33" s="154">
        <f>SUM('Base Capex'!$AH33:$AJ33,'Direct OH'!$AH33:$AJ33,'Real Price Change'!$AH33:$AJ33)*'OH rate'!H$66</f>
        <v>0</v>
      </c>
      <c r="AI33" s="155">
        <f>SUM('Base Capex'!$AH33:$AJ33,'Direct OH'!$AH33:$AJ33,'Real Price Change'!$AH33:$AJ33)*'OH rate'!H$67</f>
        <v>0</v>
      </c>
      <c r="AJ33" s="156">
        <f>SUM('Base Capex'!$AH33:$AJ33,'Direct OH'!$AH33:$AJ33,'Real Price Change'!$AH33:$AJ33)*'OH rate'!H$68</f>
        <v>0</v>
      </c>
    </row>
    <row r="34" spans="1:36">
      <c r="A34" s="182">
        <f>'Base Capex Actual'!A34</f>
        <v>150</v>
      </c>
      <c r="B34" s="183" t="str">
        <f>'Base Capex Actual'!B34</f>
        <v>OH/UG Line Replacement</v>
      </c>
      <c r="C34" s="183" t="str">
        <f>'Base Capex Actual'!C34</f>
        <v>Environmental, Safety &amp; Legal</v>
      </c>
      <c r="D34" s="155">
        <f>'Indirect OH Actual'!D34</f>
        <v>0</v>
      </c>
      <c r="E34" s="155">
        <f>'Indirect OH Actual'!E34</f>
        <v>0</v>
      </c>
      <c r="F34" s="156">
        <f>'Indirect OH Actual'!F34</f>
        <v>0</v>
      </c>
      <c r="G34" s="155">
        <f>'Indirect OH Actual'!G34</f>
        <v>21.221981276187634</v>
      </c>
      <c r="H34" s="155">
        <f>'Indirect OH Actual'!H34</f>
        <v>0.22662632298810356</v>
      </c>
      <c r="I34" s="156">
        <f>'Indirect OH Actual'!I34</f>
        <v>16.156829021150546</v>
      </c>
      <c r="J34" s="155">
        <f>'Indirect OH Actual'!J34</f>
        <v>14.346753121593403</v>
      </c>
      <c r="K34" s="155">
        <f>'Indirect OH Actual'!K34</f>
        <v>0.16665973524689789</v>
      </c>
      <c r="L34" s="156">
        <f>'Indirect OH Actual'!L34</f>
        <v>12.762113115491974</v>
      </c>
      <c r="M34" s="155">
        <f>'Indirect OH Actual'!M34</f>
        <v>41.898646563392489</v>
      </c>
      <c r="N34" s="155">
        <f>'Indirect OH Actual'!N34</f>
        <v>0.48671760671398517</v>
      </c>
      <c r="O34" s="156">
        <f>'Indirect OH Actual'!O34</f>
        <v>37.270820951343346</v>
      </c>
      <c r="P34" s="155">
        <f>'Indirect OH Actual'!P34</f>
        <v>0</v>
      </c>
      <c r="Q34" s="155">
        <f>'Indirect OH Actual'!Q34</f>
        <v>0</v>
      </c>
      <c r="R34" s="156">
        <f>'Indirect OH Actual'!R34</f>
        <v>0</v>
      </c>
      <c r="S34" s="154">
        <f>SUM('Base Capex'!$S34:$U34,'Direct OH'!$S34:$U34,'Real Price Change'!$S34:$U34)*'OH rate'!C$66</f>
        <v>0</v>
      </c>
      <c r="T34" s="155">
        <f>SUM('Base Capex'!$S34:$U34,'Direct OH'!$S34:$U34,'Real Price Change'!$S34:$U34)*'OH rate'!C$67</f>
        <v>0</v>
      </c>
      <c r="U34" s="156">
        <f>SUM('Base Capex'!$S34:$U34,'Direct OH'!$S34:$U34,'Real Price Change'!$S34:$U34)*'OH rate'!C$68</f>
        <v>0</v>
      </c>
      <c r="V34" s="154">
        <f>SUM('Base Capex'!$V34:$X34,'Direct OH'!$V34:$X34,'Real Price Change'!$V34:$X34)*'OH rate'!D$66</f>
        <v>0</v>
      </c>
      <c r="W34" s="155">
        <f>SUM('Base Capex'!$V34:$X34,'Direct OH'!$V34:$X34,'Real Price Change'!$V34:$X34)*'OH rate'!D$67</f>
        <v>0</v>
      </c>
      <c r="X34" s="156">
        <f>SUM('Base Capex'!$V34:$X34,'Direct OH'!$V34:$X34,'Real Price Change'!$V34:$X34)*'OH rate'!D$68</f>
        <v>0</v>
      </c>
      <c r="Y34" s="154">
        <f>SUM('Base Capex'!$Y34:$AA34,'Direct OH'!$Y34:$AA34,'Real Price Change'!$Y34:$AA34)*'OH rate'!E$66</f>
        <v>0</v>
      </c>
      <c r="Z34" s="155">
        <f>SUM('Base Capex'!$Y34:$AA34,'Direct OH'!$Y34:$AA34,'Real Price Change'!$Y34:$AA34)*'OH rate'!E$67</f>
        <v>0</v>
      </c>
      <c r="AA34" s="156">
        <f>SUM('Base Capex'!$Y34:$AA34,'Direct OH'!$Y34:$AA34,'Real Price Change'!$Y34:$AA34)*'OH rate'!E$68</f>
        <v>0</v>
      </c>
      <c r="AB34" s="154">
        <f>SUM('Base Capex'!$AB34:$AD34,'Direct OH'!$AB34:$AD34,'Real Price Change'!$AB34:$AD34)*'OH rate'!F$66</f>
        <v>0</v>
      </c>
      <c r="AC34" s="155">
        <f>SUM('Base Capex'!$AB34:$AD34,'Direct OH'!$AB34:$AD34,'Real Price Change'!$AB34:$AD34)*'OH rate'!F$67</f>
        <v>0</v>
      </c>
      <c r="AD34" s="156">
        <f>SUM('Base Capex'!$AB34:$AD34,'Direct OH'!$AB34:$AD34,'Real Price Change'!$AB34:$AD34)*'OH rate'!F$68</f>
        <v>0</v>
      </c>
      <c r="AE34" s="154">
        <f>SUM('Base Capex'!$AE34:$AG34,'Direct OH'!$AE34:$AG34,'Real Price Change'!$AE34:$AG34)*'OH rate'!G$66</f>
        <v>0</v>
      </c>
      <c r="AF34" s="155">
        <f>SUM('Base Capex'!$AE34:$AG34,'Direct OH'!$AE34:$AG34,'Real Price Change'!$AE34:$AG34)*'OH rate'!G$67</f>
        <v>0</v>
      </c>
      <c r="AG34" s="156">
        <f>SUM('Base Capex'!$AE34:$AG34,'Direct OH'!$AE34:$AG34,'Real Price Change'!$AE34:$AG34)*'OH rate'!G$68</f>
        <v>0</v>
      </c>
      <c r="AH34" s="154">
        <f>SUM('Base Capex'!$AH34:$AJ34,'Direct OH'!$AH34:$AJ34,'Real Price Change'!$AH34:$AJ34)*'OH rate'!H$66</f>
        <v>0</v>
      </c>
      <c r="AI34" s="155">
        <f>SUM('Base Capex'!$AH34:$AJ34,'Direct OH'!$AH34:$AJ34,'Real Price Change'!$AH34:$AJ34)*'OH rate'!H$67</f>
        <v>0</v>
      </c>
      <c r="AJ34" s="156">
        <f>SUM('Base Capex'!$AH34:$AJ34,'Direct OH'!$AH34:$AJ34,'Real Price Change'!$AH34:$AJ34)*'OH rate'!H$68</f>
        <v>0</v>
      </c>
    </row>
    <row r="35" spans="1:36">
      <c r="A35" s="182">
        <f>'Base Capex Actual'!A35</f>
        <v>152</v>
      </c>
      <c r="B35" s="183" t="str">
        <f>'Base Capex Actual'!B35</f>
        <v>Neutral Screen Services</v>
      </c>
      <c r="C35" s="183" t="str">
        <f>'Base Capex Actual'!C35</f>
        <v>Reliability &amp; Quality Maintained</v>
      </c>
      <c r="D35" s="155">
        <f>'Indirect OH Actual'!D35</f>
        <v>11.383388480002306</v>
      </c>
      <c r="E35" s="155">
        <f>'Indirect OH Actual'!E35</f>
        <v>0.21741231579226983</v>
      </c>
      <c r="F35" s="156">
        <f>'Indirect OH Actual'!F35</f>
        <v>12.609291462104803</v>
      </c>
      <c r="G35" s="155">
        <f>'Indirect OH Actual'!G35</f>
        <v>15.140819626723253</v>
      </c>
      <c r="H35" s="155">
        <f>'Indirect OH Actual'!H35</f>
        <v>0.1616865190094452</v>
      </c>
      <c r="I35" s="156">
        <f>'Indirect OH Actual'!I35</f>
        <v>11.52708744604988</v>
      </c>
      <c r="J35" s="155">
        <f>'Indirect OH Actual'!J35</f>
        <v>33.999510043319212</v>
      </c>
      <c r="K35" s="155">
        <f>'Indirect OH Actual'!K35</f>
        <v>0.39495691424531182</v>
      </c>
      <c r="L35" s="156">
        <f>'Indirect OH Actual'!L35</f>
        <v>30.244166702155823</v>
      </c>
      <c r="M35" s="155">
        <f>'Indirect OH Actual'!M35</f>
        <v>83.601514728363895</v>
      </c>
      <c r="N35" s="155">
        <f>'Indirect OH Actual'!N35</f>
        <v>0.97116094441592382</v>
      </c>
      <c r="O35" s="156">
        <f>'Indirect OH Actual'!O35</f>
        <v>74.367487789554346</v>
      </c>
      <c r="P35" s="155">
        <f>'Indirect OH Actual'!P35</f>
        <v>47.758076170222154</v>
      </c>
      <c r="Q35" s="155">
        <f>'Indirect OH Actual'!Q35</f>
        <v>0.55478394748779292</v>
      </c>
      <c r="R35" s="156">
        <f>'Indirect OH Actual'!R35</f>
        <v>42.4830597625119</v>
      </c>
      <c r="S35" s="154">
        <f>SUM('Base Capex'!$S35:$U35,'Direct OH'!$S35:$U35,'Real Price Change'!$S35:$U35)*'OH rate'!C$66</f>
        <v>49.792067040983845</v>
      </c>
      <c r="T35" s="155">
        <f>SUM('Base Capex'!$S35:$U35,'Direct OH'!$S35:$U35,'Real Price Change'!$S35:$U35)*'OH rate'!C$67</f>
        <v>0.56615780304279562</v>
      </c>
      <c r="U35" s="156">
        <f>SUM('Base Capex'!$S35:$U35,'Direct OH'!$S35:$U35,'Real Price Change'!$S35:$U35)*'OH rate'!C$68</f>
        <v>43.884701885360599</v>
      </c>
      <c r="V35" s="154">
        <f>SUM('Base Capex'!$V35:$X35,'Direct OH'!$V35:$X35,'Real Price Change'!$V35:$X35)*'OH rate'!D$66</f>
        <v>0</v>
      </c>
      <c r="W35" s="155">
        <f>SUM('Base Capex'!$V35:$X35,'Direct OH'!$V35:$X35,'Real Price Change'!$V35:$X35)*'OH rate'!D$67</f>
        <v>0</v>
      </c>
      <c r="X35" s="156">
        <f>SUM('Base Capex'!$V35:$X35,'Direct OH'!$V35:$X35,'Real Price Change'!$V35:$X35)*'OH rate'!D$68</f>
        <v>0</v>
      </c>
      <c r="Y35" s="154">
        <f>SUM('Base Capex'!$Y35:$AA35,'Direct OH'!$Y35:$AA35,'Real Price Change'!$Y35:$AA35)*'OH rate'!E$66</f>
        <v>0</v>
      </c>
      <c r="Z35" s="155">
        <f>SUM('Base Capex'!$Y35:$AA35,'Direct OH'!$Y35:$AA35,'Real Price Change'!$Y35:$AA35)*'OH rate'!E$67</f>
        <v>0</v>
      </c>
      <c r="AA35" s="156">
        <f>SUM('Base Capex'!$Y35:$AA35,'Direct OH'!$Y35:$AA35,'Real Price Change'!$Y35:$AA35)*'OH rate'!E$68</f>
        <v>0</v>
      </c>
      <c r="AB35" s="154">
        <f>SUM('Base Capex'!$AB35:$AD35,'Direct OH'!$AB35:$AD35,'Real Price Change'!$AB35:$AD35)*'OH rate'!F$66</f>
        <v>0</v>
      </c>
      <c r="AC35" s="155">
        <f>SUM('Base Capex'!$AB35:$AD35,'Direct OH'!$AB35:$AD35,'Real Price Change'!$AB35:$AD35)*'OH rate'!F$67</f>
        <v>0</v>
      </c>
      <c r="AD35" s="156">
        <f>SUM('Base Capex'!$AB35:$AD35,'Direct OH'!$AB35:$AD35,'Real Price Change'!$AB35:$AD35)*'OH rate'!F$68</f>
        <v>0</v>
      </c>
      <c r="AE35" s="154">
        <f>SUM('Base Capex'!$AE35:$AG35,'Direct OH'!$AE35:$AG35,'Real Price Change'!$AE35:$AG35)*'OH rate'!G$66</f>
        <v>0</v>
      </c>
      <c r="AF35" s="155">
        <f>SUM('Base Capex'!$AE35:$AG35,'Direct OH'!$AE35:$AG35,'Real Price Change'!$AE35:$AG35)*'OH rate'!G$67</f>
        <v>0</v>
      </c>
      <c r="AG35" s="156">
        <f>SUM('Base Capex'!$AE35:$AG35,'Direct OH'!$AE35:$AG35,'Real Price Change'!$AE35:$AG35)*'OH rate'!G$68</f>
        <v>0</v>
      </c>
      <c r="AH35" s="154">
        <f>SUM('Base Capex'!$AH35:$AJ35,'Direct OH'!$AH35:$AJ35,'Real Price Change'!$AH35:$AJ35)*'OH rate'!H$66</f>
        <v>0</v>
      </c>
      <c r="AI35" s="155">
        <f>SUM('Base Capex'!$AH35:$AJ35,'Direct OH'!$AH35:$AJ35,'Real Price Change'!$AH35:$AJ35)*'OH rate'!H$67</f>
        <v>0</v>
      </c>
      <c r="AJ35" s="156">
        <f>SUM('Base Capex'!$AH35:$AJ35,'Direct OH'!$AH35:$AJ35,'Real Price Change'!$AH35:$AJ35)*'OH rate'!H$68</f>
        <v>0</v>
      </c>
    </row>
    <row r="36" spans="1:36">
      <c r="A36" s="182">
        <f>'Base Capex Actual'!A36</f>
        <v>153</v>
      </c>
      <c r="B36" s="183" t="str">
        <f>'Base Capex Actual'!B36</f>
        <v>Servicing Replacement</v>
      </c>
      <c r="C36" s="183" t="str">
        <f>'Base Capex Actual'!C36</f>
        <v>Reliability &amp; Quality Maintained</v>
      </c>
      <c r="D36" s="155">
        <f>'Indirect OH Actual'!D36</f>
        <v>69.969748358026905</v>
      </c>
      <c r="E36" s="155">
        <f>'Indirect OH Actual'!E36</f>
        <v>1.3363582427714806</v>
      </c>
      <c r="F36" s="156">
        <f>'Indirect OH Actual'!F36</f>
        <v>77.504949613764865</v>
      </c>
      <c r="G36" s="155">
        <f>'Indirect OH Actual'!G36</f>
        <v>84.567532257399662</v>
      </c>
      <c r="H36" s="155">
        <f>'Indirect OH Actual'!H36</f>
        <v>0.90308386527401585</v>
      </c>
      <c r="I36" s="156">
        <f>'Indirect OH Actual'!I36</f>
        <v>64.383392937800807</v>
      </c>
      <c r="J36" s="155">
        <f>'Indirect OH Actual'!J36</f>
        <v>91.183150157453369</v>
      </c>
      <c r="K36" s="155">
        <f>'Indirect OH Actual'!K36</f>
        <v>1.0592333704653256</v>
      </c>
      <c r="L36" s="156">
        <f>'Indirect OH Actual'!L36</f>
        <v>81.111709853348756</v>
      </c>
      <c r="M36" s="155">
        <f>'Indirect OH Actual'!M36</f>
        <v>90.586954629339544</v>
      </c>
      <c r="N36" s="155">
        <f>'Indirect OH Actual'!N36</f>
        <v>1.0523076369541462</v>
      </c>
      <c r="O36" s="156">
        <f>'Indirect OH Actual'!O36</f>
        <v>80.58136583026193</v>
      </c>
      <c r="P36" s="155">
        <f>'Indirect OH Actual'!P36</f>
        <v>79.072116922101912</v>
      </c>
      <c r="Q36" s="155">
        <f>'Indirect OH Actual'!Q36</f>
        <v>0.91854498087199576</v>
      </c>
      <c r="R36" s="156">
        <f>'Indirect OH Actual'!R36</f>
        <v>70.338374954150922</v>
      </c>
      <c r="S36" s="154">
        <f>SUM('Base Capex'!$S36:$U36,'Direct OH'!$S36:$U36,'Real Price Change'!$S36:$U36)*'OH rate'!C$66</f>
        <v>87.06543615579308</v>
      </c>
      <c r="T36" s="155">
        <f>SUM('Base Capex'!$S36:$U36,'Direct OH'!$S36:$U36,'Real Price Change'!$S36:$U36)*'OH rate'!C$67</f>
        <v>0.98997247923758058</v>
      </c>
      <c r="U36" s="156">
        <f>SUM('Base Capex'!$S36:$U36,'Direct OH'!$S36:$U36,'Real Price Change'!$S36:$U36)*'OH rate'!C$68</f>
        <v>76.735932795699</v>
      </c>
      <c r="V36" s="154">
        <f>SUM('Base Capex'!$V36:$X36,'Direct OH'!$V36:$X36,'Real Price Change'!$V36:$X36)*'OH rate'!D$66</f>
        <v>0</v>
      </c>
      <c r="W36" s="155">
        <f>SUM('Base Capex'!$V36:$X36,'Direct OH'!$V36:$X36,'Real Price Change'!$V36:$X36)*'OH rate'!D$67</f>
        <v>0</v>
      </c>
      <c r="X36" s="156">
        <f>SUM('Base Capex'!$V36:$X36,'Direct OH'!$V36:$X36,'Real Price Change'!$V36:$X36)*'OH rate'!D$68</f>
        <v>0</v>
      </c>
      <c r="Y36" s="154">
        <f>SUM('Base Capex'!$Y36:$AA36,'Direct OH'!$Y36:$AA36,'Real Price Change'!$Y36:$AA36)*'OH rate'!E$66</f>
        <v>0</v>
      </c>
      <c r="Z36" s="155">
        <f>SUM('Base Capex'!$Y36:$AA36,'Direct OH'!$Y36:$AA36,'Real Price Change'!$Y36:$AA36)*'OH rate'!E$67</f>
        <v>0</v>
      </c>
      <c r="AA36" s="156">
        <f>SUM('Base Capex'!$Y36:$AA36,'Direct OH'!$Y36:$AA36,'Real Price Change'!$Y36:$AA36)*'OH rate'!E$68</f>
        <v>0</v>
      </c>
      <c r="AB36" s="154">
        <f>SUM('Base Capex'!$AB36:$AD36,'Direct OH'!$AB36:$AD36,'Real Price Change'!$AB36:$AD36)*'OH rate'!F$66</f>
        <v>0</v>
      </c>
      <c r="AC36" s="155">
        <f>SUM('Base Capex'!$AB36:$AD36,'Direct OH'!$AB36:$AD36,'Real Price Change'!$AB36:$AD36)*'OH rate'!F$67</f>
        <v>0</v>
      </c>
      <c r="AD36" s="156">
        <f>SUM('Base Capex'!$AB36:$AD36,'Direct OH'!$AB36:$AD36,'Real Price Change'!$AB36:$AD36)*'OH rate'!F$68</f>
        <v>0</v>
      </c>
      <c r="AE36" s="154">
        <f>SUM('Base Capex'!$AE36:$AG36,'Direct OH'!$AE36:$AG36,'Real Price Change'!$AE36:$AG36)*'OH rate'!G$66</f>
        <v>0</v>
      </c>
      <c r="AF36" s="155">
        <f>SUM('Base Capex'!$AE36:$AG36,'Direct OH'!$AE36:$AG36,'Real Price Change'!$AE36:$AG36)*'OH rate'!G$67</f>
        <v>0</v>
      </c>
      <c r="AG36" s="156">
        <f>SUM('Base Capex'!$AE36:$AG36,'Direct OH'!$AE36:$AG36,'Real Price Change'!$AE36:$AG36)*'OH rate'!G$68</f>
        <v>0</v>
      </c>
      <c r="AH36" s="154">
        <f>SUM('Base Capex'!$AH36:$AJ36,'Direct OH'!$AH36:$AJ36,'Real Price Change'!$AH36:$AJ36)*'OH rate'!H$66</f>
        <v>0</v>
      </c>
      <c r="AI36" s="155">
        <f>SUM('Base Capex'!$AH36:$AJ36,'Direct OH'!$AH36:$AJ36,'Real Price Change'!$AH36:$AJ36)*'OH rate'!H$67</f>
        <v>0</v>
      </c>
      <c r="AJ36" s="156">
        <f>SUM('Base Capex'!$AH36:$AJ36,'Direct OH'!$AH36:$AJ36,'Real Price Change'!$AH36:$AJ36)*'OH rate'!H$68</f>
        <v>0</v>
      </c>
    </row>
    <row r="37" spans="1:36">
      <c r="A37" s="182">
        <f>'Base Capex Actual'!A37</f>
        <v>154</v>
      </c>
      <c r="B37" s="183" t="str">
        <f>'Base Capex Actual'!B37</f>
        <v>Bird Cover Replacement</v>
      </c>
      <c r="C37" s="183" t="str">
        <f>'Base Capex Actual'!C37</f>
        <v>Reliability &amp; Quality Maintained</v>
      </c>
      <c r="D37" s="155">
        <f>'Indirect OH Actual'!D37</f>
        <v>0</v>
      </c>
      <c r="E37" s="155">
        <f>'Indirect OH Actual'!E37</f>
        <v>0</v>
      </c>
      <c r="F37" s="156">
        <f>'Indirect OH Actual'!F37</f>
        <v>0</v>
      </c>
      <c r="G37" s="155">
        <f>'Indirect OH Actual'!G37</f>
        <v>0.16573740667110834</v>
      </c>
      <c r="H37" s="155">
        <f>'Indirect OH Actual'!H37</f>
        <v>1.7698846571692348E-3</v>
      </c>
      <c r="I37" s="156">
        <f>'Indirect OH Actual'!I37</f>
        <v>0.12618006335716825</v>
      </c>
      <c r="J37" s="155">
        <f>'Indirect OH Actual'!J37</f>
        <v>16.641020643865676</v>
      </c>
      <c r="K37" s="155">
        <f>'Indirect OH Actual'!K37</f>
        <v>0.19331120227966908</v>
      </c>
      <c r="L37" s="156">
        <f>'Indirect OH Actual'!L37</f>
        <v>14.802972213594753</v>
      </c>
      <c r="M37" s="155">
        <f>'Indirect OH Actual'!M37</f>
        <v>20.928838535485436</v>
      </c>
      <c r="N37" s="155">
        <f>'Indirect OH Actual'!N37</f>
        <v>0.24312084133512196</v>
      </c>
      <c r="O37" s="156">
        <f>'Indirect OH Actual'!O37</f>
        <v>18.617188328397734</v>
      </c>
      <c r="P37" s="155">
        <f>'Indirect OH Actual'!P37</f>
        <v>14.6984132752844</v>
      </c>
      <c r="Q37" s="155">
        <f>'Indirect OH Actual'!Q37</f>
        <v>0.1707448120314711</v>
      </c>
      <c r="R37" s="156">
        <f>'Indirect OH Actual'!R37</f>
        <v>13.074931397202066</v>
      </c>
      <c r="S37" s="154">
        <f>SUM('Base Capex'!$S37:$U37,'Direct OH'!$S37:$U37,'Real Price Change'!$S37:$U37)*'OH rate'!C$66</f>
        <v>22.603428689168389</v>
      </c>
      <c r="T37" s="155">
        <f>SUM('Base Capex'!$S37:$U37,'Direct OH'!$S37:$U37,'Real Price Change'!$S37:$U37)*'OH rate'!C$67</f>
        <v>0.25701097159434605</v>
      </c>
      <c r="U37" s="156">
        <f>SUM('Base Capex'!$S37:$U37,'Direct OH'!$S37:$U37,'Real Price Change'!$S37:$U37)*'OH rate'!C$68</f>
        <v>19.921742328847127</v>
      </c>
      <c r="V37" s="154">
        <f>SUM('Base Capex'!$V37:$X37,'Direct OH'!$V37:$X37,'Real Price Change'!$V37:$X37)*'OH rate'!D$66</f>
        <v>0</v>
      </c>
      <c r="W37" s="155">
        <f>SUM('Base Capex'!$V37:$X37,'Direct OH'!$V37:$X37,'Real Price Change'!$V37:$X37)*'OH rate'!D$67</f>
        <v>0</v>
      </c>
      <c r="X37" s="156">
        <f>SUM('Base Capex'!$V37:$X37,'Direct OH'!$V37:$X37,'Real Price Change'!$V37:$X37)*'OH rate'!D$68</f>
        <v>0</v>
      </c>
      <c r="Y37" s="154">
        <f>SUM('Base Capex'!$Y37:$AA37,'Direct OH'!$Y37:$AA37,'Real Price Change'!$Y37:$AA37)*'OH rate'!E$66</f>
        <v>0</v>
      </c>
      <c r="Z37" s="155">
        <f>SUM('Base Capex'!$Y37:$AA37,'Direct OH'!$Y37:$AA37,'Real Price Change'!$Y37:$AA37)*'OH rate'!E$67</f>
        <v>0</v>
      </c>
      <c r="AA37" s="156">
        <f>SUM('Base Capex'!$Y37:$AA37,'Direct OH'!$Y37:$AA37,'Real Price Change'!$Y37:$AA37)*'OH rate'!E$68</f>
        <v>0</v>
      </c>
      <c r="AB37" s="154">
        <f>SUM('Base Capex'!$AB37:$AD37,'Direct OH'!$AB37:$AD37,'Real Price Change'!$AB37:$AD37)*'OH rate'!F$66</f>
        <v>0</v>
      </c>
      <c r="AC37" s="155">
        <f>SUM('Base Capex'!$AB37:$AD37,'Direct OH'!$AB37:$AD37,'Real Price Change'!$AB37:$AD37)*'OH rate'!F$67</f>
        <v>0</v>
      </c>
      <c r="AD37" s="156">
        <f>SUM('Base Capex'!$AB37:$AD37,'Direct OH'!$AB37:$AD37,'Real Price Change'!$AB37:$AD37)*'OH rate'!F$68</f>
        <v>0</v>
      </c>
      <c r="AE37" s="154">
        <f>SUM('Base Capex'!$AE37:$AG37,'Direct OH'!$AE37:$AG37,'Real Price Change'!$AE37:$AG37)*'OH rate'!G$66</f>
        <v>0</v>
      </c>
      <c r="AF37" s="155">
        <f>SUM('Base Capex'!$AE37:$AG37,'Direct OH'!$AE37:$AG37,'Real Price Change'!$AE37:$AG37)*'OH rate'!G$67</f>
        <v>0</v>
      </c>
      <c r="AG37" s="156">
        <f>SUM('Base Capex'!$AE37:$AG37,'Direct OH'!$AE37:$AG37,'Real Price Change'!$AE37:$AG37)*'OH rate'!G$68</f>
        <v>0</v>
      </c>
      <c r="AH37" s="154">
        <f>SUM('Base Capex'!$AH37:$AJ37,'Direct OH'!$AH37:$AJ37,'Real Price Change'!$AH37:$AJ37)*'OH rate'!H$66</f>
        <v>0</v>
      </c>
      <c r="AI37" s="155">
        <f>SUM('Base Capex'!$AH37:$AJ37,'Direct OH'!$AH37:$AJ37,'Real Price Change'!$AH37:$AJ37)*'OH rate'!H$67</f>
        <v>0</v>
      </c>
      <c r="AJ37" s="156">
        <f>SUM('Base Capex'!$AH37:$AJ37,'Direct OH'!$AH37:$AJ37,'Real Price Change'!$AH37:$AJ37)*'OH rate'!H$68</f>
        <v>0</v>
      </c>
    </row>
    <row r="38" spans="1:36">
      <c r="A38" s="182">
        <f>'Base Capex Actual'!A38</f>
        <v>155</v>
      </c>
      <c r="B38" s="183" t="str">
        <f>'Base Capex Actual'!B38</f>
        <v>Cross-arm Replacement</v>
      </c>
      <c r="C38" s="183" t="str">
        <f>'Base Capex Actual'!C38</f>
        <v>Environmental, Safety &amp; Legal</v>
      </c>
      <c r="D38" s="155">
        <f>'Indirect OH Actual'!D38</f>
        <v>62.918912822917896</v>
      </c>
      <c r="E38" s="155">
        <f>'Indirect OH Actual'!E38</f>
        <v>1.2016937283651192</v>
      </c>
      <c r="F38" s="156">
        <f>'Indirect OH Actual'!F38</f>
        <v>69.694793571937765</v>
      </c>
      <c r="G38" s="155">
        <f>'Indirect OH Actual'!G38</f>
        <v>164.43831964332483</v>
      </c>
      <c r="H38" s="155">
        <f>'Indirect OH Actual'!H38</f>
        <v>1.7560119036069428</v>
      </c>
      <c r="I38" s="156">
        <f>'Indirect OH Actual'!I38</f>
        <v>125.1910356731676</v>
      </c>
      <c r="J38" s="155">
        <f>'Indirect OH Actual'!J38</f>
        <v>236.3183545929212</v>
      </c>
      <c r="K38" s="155">
        <f>'Indirect OH Actual'!K38</f>
        <v>2.7452033276547079</v>
      </c>
      <c r="L38" s="156">
        <f>'Indirect OH Actual'!L38</f>
        <v>210.21631494045275</v>
      </c>
      <c r="M38" s="155">
        <f>'Indirect OH Actual'!M38</f>
        <v>314.26363839409822</v>
      </c>
      <c r="N38" s="155">
        <f>'Indirect OH Actual'!N38</f>
        <v>3.650658398356148</v>
      </c>
      <c r="O38" s="156">
        <f>'Indirect OH Actual'!O38</f>
        <v>279.55231872186192</v>
      </c>
      <c r="P38" s="155">
        <f>'Indirect OH Actual'!P38</f>
        <v>221.74859130684084</v>
      </c>
      <c r="Q38" s="155">
        <f>'Indirect OH Actual'!Q38</f>
        <v>2.5759529842990787</v>
      </c>
      <c r="R38" s="156">
        <f>'Indirect OH Actual'!R38</f>
        <v>197.2558237723822</v>
      </c>
      <c r="S38" s="154">
        <f>SUM('Base Capex'!$S38:$U38,'Direct OH'!$S38:$U38,'Real Price Change'!$S38:$U38)*'OH rate'!C$66</f>
        <v>156.76142885296548</v>
      </c>
      <c r="T38" s="155">
        <f>SUM('Base Capex'!$S38:$U38,'Direct OH'!$S38:$U38,'Real Price Change'!$S38:$U38)*'OH rate'!C$67</f>
        <v>1.782446711605544</v>
      </c>
      <c r="U38" s="156">
        <f>SUM('Base Capex'!$S38:$U38,'Direct OH'!$S38:$U38,'Real Price Change'!$S38:$U38)*'OH rate'!C$68</f>
        <v>138.1631448775384</v>
      </c>
      <c r="V38" s="154">
        <f>SUM('Base Capex'!$V38:$X38,'Direct OH'!$V38:$X38,'Real Price Change'!$V38:$X38)*'OH rate'!D$66</f>
        <v>0</v>
      </c>
      <c r="W38" s="155">
        <f>SUM('Base Capex'!$V38:$X38,'Direct OH'!$V38:$X38,'Real Price Change'!$V38:$X38)*'OH rate'!D$67</f>
        <v>0</v>
      </c>
      <c r="X38" s="156">
        <f>SUM('Base Capex'!$V38:$X38,'Direct OH'!$V38:$X38,'Real Price Change'!$V38:$X38)*'OH rate'!D$68</f>
        <v>0</v>
      </c>
      <c r="Y38" s="154">
        <f>SUM('Base Capex'!$Y38:$AA38,'Direct OH'!$Y38:$AA38,'Real Price Change'!$Y38:$AA38)*'OH rate'!E$66</f>
        <v>0</v>
      </c>
      <c r="Z38" s="155">
        <f>SUM('Base Capex'!$Y38:$AA38,'Direct OH'!$Y38:$AA38,'Real Price Change'!$Y38:$AA38)*'OH rate'!E$67</f>
        <v>0</v>
      </c>
      <c r="AA38" s="156">
        <f>SUM('Base Capex'!$Y38:$AA38,'Direct OH'!$Y38:$AA38,'Real Price Change'!$Y38:$AA38)*'OH rate'!E$68</f>
        <v>0</v>
      </c>
      <c r="AB38" s="154">
        <f>SUM('Base Capex'!$AB38:$AD38,'Direct OH'!$AB38:$AD38,'Real Price Change'!$AB38:$AD38)*'OH rate'!F$66</f>
        <v>0</v>
      </c>
      <c r="AC38" s="155">
        <f>SUM('Base Capex'!$AB38:$AD38,'Direct OH'!$AB38:$AD38,'Real Price Change'!$AB38:$AD38)*'OH rate'!F$67</f>
        <v>0</v>
      </c>
      <c r="AD38" s="156">
        <f>SUM('Base Capex'!$AB38:$AD38,'Direct OH'!$AB38:$AD38,'Real Price Change'!$AB38:$AD38)*'OH rate'!F$68</f>
        <v>0</v>
      </c>
      <c r="AE38" s="154">
        <f>SUM('Base Capex'!$AE38:$AG38,'Direct OH'!$AE38:$AG38,'Real Price Change'!$AE38:$AG38)*'OH rate'!G$66</f>
        <v>0</v>
      </c>
      <c r="AF38" s="155">
        <f>SUM('Base Capex'!$AE38:$AG38,'Direct OH'!$AE38:$AG38,'Real Price Change'!$AE38:$AG38)*'OH rate'!G$67</f>
        <v>0</v>
      </c>
      <c r="AG38" s="156">
        <f>SUM('Base Capex'!$AE38:$AG38,'Direct OH'!$AE38:$AG38,'Real Price Change'!$AE38:$AG38)*'OH rate'!G$68</f>
        <v>0</v>
      </c>
      <c r="AH38" s="154">
        <f>SUM('Base Capex'!$AH38:$AJ38,'Direct OH'!$AH38:$AJ38,'Real Price Change'!$AH38:$AJ38)*'OH rate'!H$66</f>
        <v>0</v>
      </c>
      <c r="AI38" s="155">
        <f>SUM('Base Capex'!$AH38:$AJ38,'Direct OH'!$AH38:$AJ38,'Real Price Change'!$AH38:$AJ38)*'OH rate'!H$67</f>
        <v>0</v>
      </c>
      <c r="AJ38" s="156">
        <f>SUM('Base Capex'!$AH38:$AJ38,'Direct OH'!$AH38:$AJ38,'Real Price Change'!$AH38:$AJ38)*'OH rate'!H$68</f>
        <v>0</v>
      </c>
    </row>
    <row r="39" spans="1:36">
      <c r="A39" s="182">
        <f>'Base Capex Actual'!A39</f>
        <v>156</v>
      </c>
      <c r="B39" s="183" t="str">
        <f>'Base Capex Actual'!B39</f>
        <v>ZSS - Major Plant Replacement</v>
      </c>
      <c r="C39" s="183" t="str">
        <f>'Base Capex Actual'!C39</f>
        <v>Reliability &amp; Quality Maintained</v>
      </c>
      <c r="D39" s="155">
        <f>'Indirect OH Actual'!D39</f>
        <v>197.09444106865217</v>
      </c>
      <c r="E39" s="155">
        <f>'Indirect OH Actual'!E39</f>
        <v>3.7643236842699794</v>
      </c>
      <c r="F39" s="156">
        <f>'Indirect OH Actual'!F39</f>
        <v>218.31998946194014</v>
      </c>
      <c r="G39" s="155">
        <f>'Indirect OH Actual'!G39</f>
        <v>120.11641745518689</v>
      </c>
      <c r="H39" s="155">
        <f>'Indirect OH Actual'!H39</f>
        <v>1.2827050247620992</v>
      </c>
      <c r="I39" s="156">
        <f>'Indirect OH Actual'!I39</f>
        <v>91.447654872553429</v>
      </c>
      <c r="J39" s="155">
        <f>'Indirect OH Actual'!J39</f>
        <v>125.79703861952913</v>
      </c>
      <c r="K39" s="155">
        <f>'Indirect OH Actual'!K39</f>
        <v>1.4613272406297622</v>
      </c>
      <c r="L39" s="156">
        <f>'Indirect OH Actual'!L39</f>
        <v>111.90239511684283</v>
      </c>
      <c r="M39" s="155">
        <f>'Indirect OH Actual'!M39</f>
        <v>216.9621686375144</v>
      </c>
      <c r="N39" s="155">
        <f>'Indirect OH Actual'!N39</f>
        <v>2.5203512792938478</v>
      </c>
      <c r="O39" s="156">
        <f>'Indirect OH Actual'!O39</f>
        <v>192.99807520678098</v>
      </c>
      <c r="P39" s="155">
        <f>'Indirect OH Actual'!P39</f>
        <v>231.50870724414597</v>
      </c>
      <c r="Q39" s="155">
        <f>'Indirect OH Actual'!Q39</f>
        <v>2.6893318320637385</v>
      </c>
      <c r="R39" s="156">
        <f>'Indirect OH Actual'!R39</f>
        <v>205.93790692781954</v>
      </c>
      <c r="S39" s="154">
        <f>SUM('Base Capex'!$S39:$U39,'Direct OH'!$S39:$U39,'Real Price Change'!$S39:$U39)*'OH rate'!C$66</f>
        <v>239.67913658113378</v>
      </c>
      <c r="T39" s="155">
        <f>SUM('Base Capex'!$S39:$U39,'Direct OH'!$S39:$U39,'Real Price Change'!$S39:$U39)*'OH rate'!C$67</f>
        <v>2.7252576859337316</v>
      </c>
      <c r="U39" s="156">
        <f>SUM('Base Capex'!$S39:$U39,'Direct OH'!$S39:$U39,'Real Price Change'!$S39:$U39)*'OH rate'!C$68</f>
        <v>211.24343860531263</v>
      </c>
      <c r="V39" s="154">
        <f>SUM('Base Capex'!$V39:$X39,'Direct OH'!$V39:$X39,'Real Price Change'!$V39:$X39)*'OH rate'!D$66</f>
        <v>0</v>
      </c>
      <c r="W39" s="155">
        <f>SUM('Base Capex'!$V39:$X39,'Direct OH'!$V39:$X39,'Real Price Change'!$V39:$X39)*'OH rate'!D$67</f>
        <v>0</v>
      </c>
      <c r="X39" s="156">
        <f>SUM('Base Capex'!$V39:$X39,'Direct OH'!$V39:$X39,'Real Price Change'!$V39:$X39)*'OH rate'!D$68</f>
        <v>0</v>
      </c>
      <c r="Y39" s="154">
        <f>SUM('Base Capex'!$Y39:$AA39,'Direct OH'!$Y39:$AA39,'Real Price Change'!$Y39:$AA39)*'OH rate'!E$66</f>
        <v>0</v>
      </c>
      <c r="Z39" s="155">
        <f>SUM('Base Capex'!$Y39:$AA39,'Direct OH'!$Y39:$AA39,'Real Price Change'!$Y39:$AA39)*'OH rate'!E$67</f>
        <v>0</v>
      </c>
      <c r="AA39" s="156">
        <f>SUM('Base Capex'!$Y39:$AA39,'Direct OH'!$Y39:$AA39,'Real Price Change'!$Y39:$AA39)*'OH rate'!E$68</f>
        <v>0</v>
      </c>
      <c r="AB39" s="154">
        <f>SUM('Base Capex'!$AB39:$AD39,'Direct OH'!$AB39:$AD39,'Real Price Change'!$AB39:$AD39)*'OH rate'!F$66</f>
        <v>0</v>
      </c>
      <c r="AC39" s="155">
        <f>SUM('Base Capex'!$AB39:$AD39,'Direct OH'!$AB39:$AD39,'Real Price Change'!$AB39:$AD39)*'OH rate'!F$67</f>
        <v>0</v>
      </c>
      <c r="AD39" s="156">
        <f>SUM('Base Capex'!$AB39:$AD39,'Direct OH'!$AB39:$AD39,'Real Price Change'!$AB39:$AD39)*'OH rate'!F$68</f>
        <v>0</v>
      </c>
      <c r="AE39" s="154">
        <f>SUM('Base Capex'!$AE39:$AG39,'Direct OH'!$AE39:$AG39,'Real Price Change'!$AE39:$AG39)*'OH rate'!G$66</f>
        <v>0</v>
      </c>
      <c r="AF39" s="155">
        <f>SUM('Base Capex'!$AE39:$AG39,'Direct OH'!$AE39:$AG39,'Real Price Change'!$AE39:$AG39)*'OH rate'!G$67</f>
        <v>0</v>
      </c>
      <c r="AG39" s="156">
        <f>SUM('Base Capex'!$AE39:$AG39,'Direct OH'!$AE39:$AG39,'Real Price Change'!$AE39:$AG39)*'OH rate'!G$68</f>
        <v>0</v>
      </c>
      <c r="AH39" s="154">
        <f>SUM('Base Capex'!$AH39:$AJ39,'Direct OH'!$AH39:$AJ39,'Real Price Change'!$AH39:$AJ39)*'OH rate'!H$66</f>
        <v>0</v>
      </c>
      <c r="AI39" s="155">
        <f>SUM('Base Capex'!$AH39:$AJ39,'Direct OH'!$AH39:$AJ39,'Real Price Change'!$AH39:$AJ39)*'OH rate'!H$67</f>
        <v>0</v>
      </c>
      <c r="AJ39" s="156">
        <f>SUM('Base Capex'!$AH39:$AJ39,'Direct OH'!$AH39:$AJ39,'Real Price Change'!$AH39:$AJ39)*'OH rate'!H$68</f>
        <v>0</v>
      </c>
    </row>
    <row r="40" spans="1:36">
      <c r="A40" s="182">
        <f>'Base Capex Actual'!A40</f>
        <v>157</v>
      </c>
      <c r="B40" s="183" t="str">
        <f>'Base Capex Actual'!B40</f>
        <v>Zone SubStation Plant Replacement</v>
      </c>
      <c r="C40" s="183" t="str">
        <f>'Base Capex Actual'!C40</f>
        <v>Reliability &amp; Quality Maintained</v>
      </c>
      <c r="D40" s="155">
        <f>'Indirect OH Actual'!D40</f>
        <v>1092.6726859686166</v>
      </c>
      <c r="E40" s="155">
        <f>'Indirect OH Actual'!E40</f>
        <v>20.86904962232726</v>
      </c>
      <c r="F40" s="156">
        <f>'Indirect OH Actual'!F40</f>
        <v>1210.3450913814736</v>
      </c>
      <c r="G40" s="155">
        <f>'Indirect OH Actual'!G40</f>
        <v>306.86281160593666</v>
      </c>
      <c r="H40" s="155">
        <f>'Indirect OH Actual'!H40</f>
        <v>3.2769414764339788</v>
      </c>
      <c r="I40" s="156">
        <f>'Indirect OH Actual'!I40</f>
        <v>233.62238970730559</v>
      </c>
      <c r="J40" s="155">
        <f>'Indirect OH Actual'!J40</f>
        <v>408.55943318677987</v>
      </c>
      <c r="K40" s="155">
        <f>'Indirect OH Actual'!K40</f>
        <v>4.7460499522395789</v>
      </c>
      <c r="L40" s="156">
        <f>'Indirect OH Actual'!L40</f>
        <v>363.43287268833103</v>
      </c>
      <c r="M40" s="155">
        <f>'Indirect OH Actual'!M40</f>
        <v>268.60333065093283</v>
      </c>
      <c r="N40" s="155">
        <f>'Indirect OH Actual'!N40</f>
        <v>3.1202432768807284</v>
      </c>
      <c r="O40" s="156">
        <f>'Indirect OH Actual'!O40</f>
        <v>238.93532285055289</v>
      </c>
      <c r="P40" s="155">
        <f>'Indirect OH Actual'!P40</f>
        <v>302.72036531400107</v>
      </c>
      <c r="Q40" s="155">
        <f>'Indirect OH Actual'!Q40</f>
        <v>3.5165654214221473</v>
      </c>
      <c r="R40" s="156">
        <f>'Indirect OH Actual'!R40</f>
        <v>269.28403324133149</v>
      </c>
      <c r="S40" s="154">
        <f>SUM('Base Capex'!$S40:$U40,'Direct OH'!$S40:$U40,'Real Price Change'!$S40:$U40)*'OH rate'!C$66</f>
        <v>509.85345397447759</v>
      </c>
      <c r="T40" s="155">
        <f>SUM('Base Capex'!$S40:$U40,'Direct OH'!$S40:$U40,'Real Price Change'!$S40:$U40)*'OH rate'!C$67</f>
        <v>5.797259052097143</v>
      </c>
      <c r="U40" s="156">
        <f>SUM('Base Capex'!$S40:$U40,'Direct OH'!$S40:$U40,'Real Price Change'!$S40:$U40)*'OH rate'!C$68</f>
        <v>449.36408875081855</v>
      </c>
      <c r="V40" s="154">
        <f>SUM('Base Capex'!$V40:$X40,'Direct OH'!$V40:$X40,'Real Price Change'!$V40:$X40)*'OH rate'!D$66</f>
        <v>0</v>
      </c>
      <c r="W40" s="155">
        <f>SUM('Base Capex'!$V40:$X40,'Direct OH'!$V40:$X40,'Real Price Change'!$V40:$X40)*'OH rate'!D$67</f>
        <v>0</v>
      </c>
      <c r="X40" s="156">
        <f>SUM('Base Capex'!$V40:$X40,'Direct OH'!$V40:$X40,'Real Price Change'!$V40:$X40)*'OH rate'!D$68</f>
        <v>0</v>
      </c>
      <c r="Y40" s="154">
        <f>SUM('Base Capex'!$Y40:$AA40,'Direct OH'!$Y40:$AA40,'Real Price Change'!$Y40:$AA40)*'OH rate'!E$66</f>
        <v>0</v>
      </c>
      <c r="Z40" s="155">
        <f>SUM('Base Capex'!$Y40:$AA40,'Direct OH'!$Y40:$AA40,'Real Price Change'!$Y40:$AA40)*'OH rate'!E$67</f>
        <v>0</v>
      </c>
      <c r="AA40" s="156">
        <f>SUM('Base Capex'!$Y40:$AA40,'Direct OH'!$Y40:$AA40,'Real Price Change'!$Y40:$AA40)*'OH rate'!E$68</f>
        <v>0</v>
      </c>
      <c r="AB40" s="154">
        <f>SUM('Base Capex'!$AB40:$AD40,'Direct OH'!$AB40:$AD40,'Real Price Change'!$AB40:$AD40)*'OH rate'!F$66</f>
        <v>0</v>
      </c>
      <c r="AC40" s="155">
        <f>SUM('Base Capex'!$AB40:$AD40,'Direct OH'!$AB40:$AD40,'Real Price Change'!$AB40:$AD40)*'OH rate'!F$67</f>
        <v>0</v>
      </c>
      <c r="AD40" s="156">
        <f>SUM('Base Capex'!$AB40:$AD40,'Direct OH'!$AB40:$AD40,'Real Price Change'!$AB40:$AD40)*'OH rate'!F$68</f>
        <v>0</v>
      </c>
      <c r="AE40" s="154">
        <f>SUM('Base Capex'!$AE40:$AG40,'Direct OH'!$AE40:$AG40,'Real Price Change'!$AE40:$AG40)*'OH rate'!G$66</f>
        <v>0</v>
      </c>
      <c r="AF40" s="155">
        <f>SUM('Base Capex'!$AE40:$AG40,'Direct OH'!$AE40:$AG40,'Real Price Change'!$AE40:$AG40)*'OH rate'!G$67</f>
        <v>0</v>
      </c>
      <c r="AG40" s="156">
        <f>SUM('Base Capex'!$AE40:$AG40,'Direct OH'!$AE40:$AG40,'Real Price Change'!$AE40:$AG40)*'OH rate'!G$68</f>
        <v>0</v>
      </c>
      <c r="AH40" s="154">
        <f>SUM('Base Capex'!$AH40:$AJ40,'Direct OH'!$AH40:$AJ40,'Real Price Change'!$AH40:$AJ40)*'OH rate'!H$66</f>
        <v>0</v>
      </c>
      <c r="AI40" s="155">
        <f>SUM('Base Capex'!$AH40:$AJ40,'Direct OH'!$AH40:$AJ40,'Real Price Change'!$AH40:$AJ40)*'OH rate'!H$67</f>
        <v>0</v>
      </c>
      <c r="AJ40" s="156">
        <f>SUM('Base Capex'!$AH40:$AJ40,'Direct OH'!$AH40:$AJ40,'Real Price Change'!$AH40:$AJ40)*'OH rate'!H$68</f>
        <v>0</v>
      </c>
    </row>
    <row r="41" spans="1:36">
      <c r="A41" s="182">
        <f>'Base Capex Actual'!A41</f>
        <v>158</v>
      </c>
      <c r="B41" s="183" t="str">
        <f>'Base Capex Actual'!B41</f>
        <v xml:space="preserve">Safety Compliance </v>
      </c>
      <c r="C41" s="183" t="str">
        <f>'Base Capex Actual'!C41</f>
        <v>Environmental, Safety &amp; Legal</v>
      </c>
      <c r="D41" s="155">
        <f>'Indirect OH Actual'!D41</f>
        <v>23.768339920272041</v>
      </c>
      <c r="E41" s="155">
        <f>'Indirect OH Actual'!E41</f>
        <v>0.45395356871833226</v>
      </c>
      <c r="F41" s="156">
        <f>'Indirect OH Actual'!F41</f>
        <v>26.328006476418725</v>
      </c>
      <c r="G41" s="155">
        <f>'Indirect OH Actual'!G41</f>
        <v>16.648316506791819</v>
      </c>
      <c r="H41" s="155">
        <f>'Indirect OH Actual'!H41</f>
        <v>0.17778484981088252</v>
      </c>
      <c r="I41" s="156">
        <f>'Indirect OH Actual'!I41</f>
        <v>12.674782801361264</v>
      </c>
      <c r="J41" s="155">
        <f>'Indirect OH Actual'!J41</f>
        <v>7.4004309117852403</v>
      </c>
      <c r="K41" s="155">
        <f>'Indirect OH Actual'!K41</f>
        <v>8.5967455215686203E-2</v>
      </c>
      <c r="L41" s="156">
        <f>'Indirect OH Actual'!L41</f>
        <v>6.5830321048346878</v>
      </c>
      <c r="M41" s="155">
        <f>'Indirect OH Actual'!M41</f>
        <v>8.3091077798031403</v>
      </c>
      <c r="N41" s="155">
        <f>'Indirect OH Actual'!N41</f>
        <v>9.6523142970632636E-2</v>
      </c>
      <c r="O41" s="156">
        <f>'Indirect OH Actual'!O41</f>
        <v>7.3913430081303755</v>
      </c>
      <c r="P41" s="155">
        <f>'Indirect OH Actual'!P41</f>
        <v>58.45938108803832</v>
      </c>
      <c r="Q41" s="155">
        <f>'Indirect OH Actual'!Q41</f>
        <v>0.67909616149775209</v>
      </c>
      <c r="R41" s="156">
        <f>'Indirect OH Actual'!R41</f>
        <v>52.002374877719824</v>
      </c>
      <c r="S41" s="154">
        <f>SUM('Base Capex'!$S41:$U41,'Direct OH'!$S41:$U41,'Real Price Change'!$S41:$U41)*'OH rate'!C$66</f>
        <v>29.406160127737426</v>
      </c>
      <c r="T41" s="155">
        <f>SUM('Base Capex'!$S41:$U41,'Direct OH'!$S41:$U41,'Real Price Change'!$S41:$U41)*'OH rate'!C$67</f>
        <v>0.3343610338598933</v>
      </c>
      <c r="U41" s="156">
        <f>SUM('Base Capex'!$S41:$U41,'Direct OH'!$S41:$U41,'Real Price Change'!$S41:$U41)*'OH rate'!C$68</f>
        <v>25.917393020392982</v>
      </c>
      <c r="V41" s="154">
        <f>SUM('Base Capex'!$V41:$X41,'Direct OH'!$V41:$X41,'Real Price Change'!$V41:$X41)*'OH rate'!D$66</f>
        <v>0</v>
      </c>
      <c r="W41" s="155">
        <f>SUM('Base Capex'!$V41:$X41,'Direct OH'!$V41:$X41,'Real Price Change'!$V41:$X41)*'OH rate'!D$67</f>
        <v>0</v>
      </c>
      <c r="X41" s="156">
        <f>SUM('Base Capex'!$V41:$X41,'Direct OH'!$V41:$X41,'Real Price Change'!$V41:$X41)*'OH rate'!D$68</f>
        <v>0</v>
      </c>
      <c r="Y41" s="154">
        <f>SUM('Base Capex'!$Y41:$AA41,'Direct OH'!$Y41:$AA41,'Real Price Change'!$Y41:$AA41)*'OH rate'!E$66</f>
        <v>0</v>
      </c>
      <c r="Z41" s="155">
        <f>SUM('Base Capex'!$Y41:$AA41,'Direct OH'!$Y41:$AA41,'Real Price Change'!$Y41:$AA41)*'OH rate'!E$67</f>
        <v>0</v>
      </c>
      <c r="AA41" s="156">
        <f>SUM('Base Capex'!$Y41:$AA41,'Direct OH'!$Y41:$AA41,'Real Price Change'!$Y41:$AA41)*'OH rate'!E$68</f>
        <v>0</v>
      </c>
      <c r="AB41" s="154">
        <f>SUM('Base Capex'!$AB41:$AD41,'Direct OH'!$AB41:$AD41,'Real Price Change'!$AB41:$AD41)*'OH rate'!F$66</f>
        <v>0</v>
      </c>
      <c r="AC41" s="155">
        <f>SUM('Base Capex'!$AB41:$AD41,'Direct OH'!$AB41:$AD41,'Real Price Change'!$AB41:$AD41)*'OH rate'!F$67</f>
        <v>0</v>
      </c>
      <c r="AD41" s="156">
        <f>SUM('Base Capex'!$AB41:$AD41,'Direct OH'!$AB41:$AD41,'Real Price Change'!$AB41:$AD41)*'OH rate'!F$68</f>
        <v>0</v>
      </c>
      <c r="AE41" s="154">
        <f>SUM('Base Capex'!$AE41:$AG41,'Direct OH'!$AE41:$AG41,'Real Price Change'!$AE41:$AG41)*'OH rate'!G$66</f>
        <v>0</v>
      </c>
      <c r="AF41" s="155">
        <f>SUM('Base Capex'!$AE41:$AG41,'Direct OH'!$AE41:$AG41,'Real Price Change'!$AE41:$AG41)*'OH rate'!G$67</f>
        <v>0</v>
      </c>
      <c r="AG41" s="156">
        <f>SUM('Base Capex'!$AE41:$AG41,'Direct OH'!$AE41:$AG41,'Real Price Change'!$AE41:$AG41)*'OH rate'!G$68</f>
        <v>0</v>
      </c>
      <c r="AH41" s="154">
        <f>SUM('Base Capex'!$AH41:$AJ41,'Direct OH'!$AH41:$AJ41,'Real Price Change'!$AH41:$AJ41)*'OH rate'!H$66</f>
        <v>0</v>
      </c>
      <c r="AI41" s="155">
        <f>SUM('Base Capex'!$AH41:$AJ41,'Direct OH'!$AH41:$AJ41,'Real Price Change'!$AH41:$AJ41)*'OH rate'!H$67</f>
        <v>0</v>
      </c>
      <c r="AJ41" s="156">
        <f>SUM('Base Capex'!$AH41:$AJ41,'Direct OH'!$AH41:$AJ41,'Real Price Change'!$AH41:$AJ41)*'OH rate'!H$68</f>
        <v>0</v>
      </c>
    </row>
    <row r="42" spans="1:36">
      <c r="A42" s="182">
        <f>'Base Capex Actual'!A42</f>
        <v>159</v>
      </c>
      <c r="B42" s="183" t="str">
        <f>'Base Capex Actual'!B42</f>
        <v>TV Interference Replacement Capital</v>
      </c>
      <c r="C42" s="183" t="str">
        <f>'Base Capex Actual'!C42</f>
        <v>Reliability &amp; Quality Maintained</v>
      </c>
      <c r="D42" s="155">
        <f>'Indirect OH Actual'!D42</f>
        <v>0.70866781936970491</v>
      </c>
      <c r="E42" s="155">
        <f>'Indirect OH Actual'!E42</f>
        <v>1.3534907642596267E-2</v>
      </c>
      <c r="F42" s="156">
        <f>'Indirect OH Actual'!F42</f>
        <v>0.78498586777959434</v>
      </c>
      <c r="G42" s="155">
        <f>'Indirect OH Actual'!G42</f>
        <v>0.4053251457426581</v>
      </c>
      <c r="H42" s="155">
        <f>'Indirect OH Actual'!H42</f>
        <v>4.328405825960527E-3</v>
      </c>
      <c r="I42" s="156">
        <f>'Indirect OH Actual'!I42</f>
        <v>0.30858424538736046</v>
      </c>
      <c r="J42" s="155">
        <f>'Indirect OH Actual'!J42</f>
        <v>0</v>
      </c>
      <c r="K42" s="155">
        <f>'Indirect OH Actual'!K42</f>
        <v>0</v>
      </c>
      <c r="L42" s="156">
        <f>'Indirect OH Actual'!L42</f>
        <v>0</v>
      </c>
      <c r="M42" s="155">
        <f>'Indirect OH Actual'!M42</f>
        <v>0</v>
      </c>
      <c r="N42" s="155">
        <f>'Indirect OH Actual'!N42</f>
        <v>0</v>
      </c>
      <c r="O42" s="156">
        <f>'Indirect OH Actual'!O42</f>
        <v>0</v>
      </c>
      <c r="P42" s="155">
        <f>'Indirect OH Actual'!P42</f>
        <v>0</v>
      </c>
      <c r="Q42" s="155">
        <f>'Indirect OH Actual'!Q42</f>
        <v>0</v>
      </c>
      <c r="R42" s="156">
        <f>'Indirect OH Actual'!R42</f>
        <v>0</v>
      </c>
      <c r="S42" s="154">
        <f>SUM('Base Capex'!$S42:$U42,'Direct OH'!$S42:$U42,'Real Price Change'!$S42:$U42)*'OH rate'!C$66</f>
        <v>0.39262806238327713</v>
      </c>
      <c r="T42" s="155">
        <f>SUM('Base Capex'!$S42:$U42,'Direct OH'!$S42:$U42,'Real Price Change'!$S42:$U42)*'OH rate'!C$67</f>
        <v>4.4643545532845521E-3</v>
      </c>
      <c r="U42" s="156">
        <f>SUM('Base Capex'!$S42:$U42,'Direct OH'!$S42:$U42,'Real Price Change'!$S42:$U42)*'OH rate'!C$68</f>
        <v>0.34604639842195278</v>
      </c>
      <c r="V42" s="154">
        <f>SUM('Base Capex'!$V42:$X42,'Direct OH'!$V42:$X42,'Real Price Change'!$V42:$X42)*'OH rate'!D$66</f>
        <v>0</v>
      </c>
      <c r="W42" s="155">
        <f>SUM('Base Capex'!$V42:$X42,'Direct OH'!$V42:$X42,'Real Price Change'!$V42:$X42)*'OH rate'!D$67</f>
        <v>0</v>
      </c>
      <c r="X42" s="156">
        <f>SUM('Base Capex'!$V42:$X42,'Direct OH'!$V42:$X42,'Real Price Change'!$V42:$X42)*'OH rate'!D$68</f>
        <v>0</v>
      </c>
      <c r="Y42" s="154">
        <f>SUM('Base Capex'!$Y42:$AA42,'Direct OH'!$Y42:$AA42,'Real Price Change'!$Y42:$AA42)*'OH rate'!E$66</f>
        <v>0</v>
      </c>
      <c r="Z42" s="155">
        <f>SUM('Base Capex'!$Y42:$AA42,'Direct OH'!$Y42:$AA42,'Real Price Change'!$Y42:$AA42)*'OH rate'!E$67</f>
        <v>0</v>
      </c>
      <c r="AA42" s="156">
        <f>SUM('Base Capex'!$Y42:$AA42,'Direct OH'!$Y42:$AA42,'Real Price Change'!$Y42:$AA42)*'OH rate'!E$68</f>
        <v>0</v>
      </c>
      <c r="AB42" s="154">
        <f>SUM('Base Capex'!$AB42:$AD42,'Direct OH'!$AB42:$AD42,'Real Price Change'!$AB42:$AD42)*'OH rate'!F$66</f>
        <v>0</v>
      </c>
      <c r="AC42" s="155">
        <f>SUM('Base Capex'!$AB42:$AD42,'Direct OH'!$AB42:$AD42,'Real Price Change'!$AB42:$AD42)*'OH rate'!F$67</f>
        <v>0</v>
      </c>
      <c r="AD42" s="156">
        <f>SUM('Base Capex'!$AB42:$AD42,'Direct OH'!$AB42:$AD42,'Real Price Change'!$AB42:$AD42)*'OH rate'!F$68</f>
        <v>0</v>
      </c>
      <c r="AE42" s="154">
        <f>SUM('Base Capex'!$AE42:$AG42,'Direct OH'!$AE42:$AG42,'Real Price Change'!$AE42:$AG42)*'OH rate'!G$66</f>
        <v>0</v>
      </c>
      <c r="AF42" s="155">
        <f>SUM('Base Capex'!$AE42:$AG42,'Direct OH'!$AE42:$AG42,'Real Price Change'!$AE42:$AG42)*'OH rate'!G$67</f>
        <v>0</v>
      </c>
      <c r="AG42" s="156">
        <f>SUM('Base Capex'!$AE42:$AG42,'Direct OH'!$AE42:$AG42,'Real Price Change'!$AE42:$AG42)*'OH rate'!G$68</f>
        <v>0</v>
      </c>
      <c r="AH42" s="154">
        <f>SUM('Base Capex'!$AH42:$AJ42,'Direct OH'!$AH42:$AJ42,'Real Price Change'!$AH42:$AJ42)*'OH rate'!H$66</f>
        <v>0</v>
      </c>
      <c r="AI42" s="155">
        <f>SUM('Base Capex'!$AH42:$AJ42,'Direct OH'!$AH42:$AJ42,'Real Price Change'!$AH42:$AJ42)*'OH rate'!H$67</f>
        <v>0</v>
      </c>
      <c r="AJ42" s="156">
        <f>SUM('Base Capex'!$AH42:$AJ42,'Direct OH'!$AH42:$AJ42,'Real Price Change'!$AH42:$AJ42)*'OH rate'!H$68</f>
        <v>0</v>
      </c>
    </row>
    <row r="43" spans="1:36">
      <c r="A43" s="182">
        <f>'Base Capex Actual'!A43</f>
        <v>160</v>
      </c>
      <c r="B43" s="183" t="str">
        <f>'Base Capex Actual'!B43</f>
        <v>Augmentation Lines</v>
      </c>
      <c r="C43" s="183" t="str">
        <f>'Base Capex Actual'!C43</f>
        <v>Reinforcements</v>
      </c>
      <c r="D43" s="155">
        <f>'Indirect OH Actual'!D43</f>
        <v>76.092316306158395</v>
      </c>
      <c r="E43" s="155">
        <f>'Indirect OH Actual'!E43</f>
        <v>1.4532936946834696</v>
      </c>
      <c r="F43" s="156">
        <f>'Indirect OH Actual'!F43</f>
        <v>84.286870822037258</v>
      </c>
      <c r="G43" s="155">
        <f>'Indirect OH Actual'!G43</f>
        <v>36.878594941568693</v>
      </c>
      <c r="H43" s="155">
        <f>'Indirect OH Actual'!H43</f>
        <v>0.39382092839527644</v>
      </c>
      <c r="I43" s="156">
        <f>'Indirect OH Actual'!I43</f>
        <v>28.076603463964194</v>
      </c>
      <c r="J43" s="155">
        <f>'Indirect OH Actual'!J43</f>
        <v>66.223053447539471</v>
      </c>
      <c r="K43" s="155">
        <f>'Indirect OH Actual'!K43</f>
        <v>0.76928322814704708</v>
      </c>
      <c r="L43" s="156">
        <f>'Indirect OH Actual'!L43</f>
        <v>58.908527371167636</v>
      </c>
      <c r="M43" s="155">
        <f>'Indirect OH Actual'!M43</f>
        <v>72.982323864413374</v>
      </c>
      <c r="N43" s="155">
        <f>'Indirect OH Actual'!N43</f>
        <v>0.84780261219101505</v>
      </c>
      <c r="O43" s="156">
        <f>'Indirect OH Actual'!O43</f>
        <v>64.921216995589248</v>
      </c>
      <c r="P43" s="155">
        <f>'Indirect OH Actual'!P43</f>
        <v>156.85116667689098</v>
      </c>
      <c r="Q43" s="155">
        <f>'Indirect OH Actual'!Q43</f>
        <v>1.8220689859221888</v>
      </c>
      <c r="R43" s="156">
        <f>'Indirect OH Actual'!R43</f>
        <v>139.52650571609232</v>
      </c>
      <c r="S43" s="154">
        <f>SUM('Base Capex'!$S43:$U43,'Direct OH'!$S43:$U43,'Real Price Change'!$S43:$U43)*'OH rate'!C$66</f>
        <v>190.78008777494807</v>
      </c>
      <c r="T43" s="155">
        <f>SUM('Base Capex'!$S43:$U43,'Direct OH'!$S43:$U43,'Real Price Change'!$S43:$U43)*'OH rate'!C$67</f>
        <v>2.1692538948036031</v>
      </c>
      <c r="U43" s="156">
        <f>SUM('Base Capex'!$S43:$U43,'Direct OH'!$S43:$U43,'Real Price Change'!$S43:$U43)*'OH rate'!C$68</f>
        <v>168.14580665581252</v>
      </c>
      <c r="V43" s="154">
        <f>SUM('Base Capex'!$V43:$X43,'Direct OH'!$V43:$X43,'Real Price Change'!$V43:$X43)*'OH rate'!D$66</f>
        <v>0</v>
      </c>
      <c r="W43" s="155">
        <f>SUM('Base Capex'!$V43:$X43,'Direct OH'!$V43:$X43,'Real Price Change'!$V43:$X43)*'OH rate'!D$67</f>
        <v>0</v>
      </c>
      <c r="X43" s="156">
        <f>SUM('Base Capex'!$V43:$X43,'Direct OH'!$V43:$X43,'Real Price Change'!$V43:$X43)*'OH rate'!D$68</f>
        <v>0</v>
      </c>
      <c r="Y43" s="154">
        <f>SUM('Base Capex'!$Y43:$AA43,'Direct OH'!$Y43:$AA43,'Real Price Change'!$Y43:$AA43)*'OH rate'!E$66</f>
        <v>0</v>
      </c>
      <c r="Z43" s="155">
        <f>SUM('Base Capex'!$Y43:$AA43,'Direct OH'!$Y43:$AA43,'Real Price Change'!$Y43:$AA43)*'OH rate'!E$67</f>
        <v>0</v>
      </c>
      <c r="AA43" s="156">
        <f>SUM('Base Capex'!$Y43:$AA43,'Direct OH'!$Y43:$AA43,'Real Price Change'!$Y43:$AA43)*'OH rate'!E$68</f>
        <v>0</v>
      </c>
      <c r="AB43" s="154">
        <f>SUM('Base Capex'!$AB43:$AD43,'Direct OH'!$AB43:$AD43,'Real Price Change'!$AB43:$AD43)*'OH rate'!F$66</f>
        <v>0</v>
      </c>
      <c r="AC43" s="155">
        <f>SUM('Base Capex'!$AB43:$AD43,'Direct OH'!$AB43:$AD43,'Real Price Change'!$AB43:$AD43)*'OH rate'!F$67</f>
        <v>0</v>
      </c>
      <c r="AD43" s="156">
        <f>SUM('Base Capex'!$AB43:$AD43,'Direct OH'!$AB43:$AD43,'Real Price Change'!$AB43:$AD43)*'OH rate'!F$68</f>
        <v>0</v>
      </c>
      <c r="AE43" s="154">
        <f>SUM('Base Capex'!$AE43:$AG43,'Direct OH'!$AE43:$AG43,'Real Price Change'!$AE43:$AG43)*'OH rate'!G$66</f>
        <v>0</v>
      </c>
      <c r="AF43" s="155">
        <f>SUM('Base Capex'!$AE43:$AG43,'Direct OH'!$AE43:$AG43,'Real Price Change'!$AE43:$AG43)*'OH rate'!G$67</f>
        <v>0</v>
      </c>
      <c r="AG43" s="156">
        <f>SUM('Base Capex'!$AE43:$AG43,'Direct OH'!$AE43:$AG43,'Real Price Change'!$AE43:$AG43)*'OH rate'!G$68</f>
        <v>0</v>
      </c>
      <c r="AH43" s="154">
        <f>SUM('Base Capex'!$AH43:$AJ43,'Direct OH'!$AH43:$AJ43,'Real Price Change'!$AH43:$AJ43)*'OH rate'!H$66</f>
        <v>0</v>
      </c>
      <c r="AI43" s="155">
        <f>SUM('Base Capex'!$AH43:$AJ43,'Direct OH'!$AH43:$AJ43,'Real Price Change'!$AH43:$AJ43)*'OH rate'!H$67</f>
        <v>0</v>
      </c>
      <c r="AJ43" s="156">
        <f>SUM('Base Capex'!$AH43:$AJ43,'Direct OH'!$AH43:$AJ43,'Real Price Change'!$AH43:$AJ43)*'OH rate'!H$68</f>
        <v>0</v>
      </c>
    </row>
    <row r="44" spans="1:36">
      <c r="A44" s="182">
        <f>'Base Capex Actual'!A44</f>
        <v>161</v>
      </c>
      <c r="B44" s="183" t="str">
        <f>'Base Capex Actual'!B44</f>
        <v>Augmentation of Zone SubStation</v>
      </c>
      <c r="C44" s="183" t="str">
        <f>'Base Capex Actual'!C44</f>
        <v>Reinforcements</v>
      </c>
      <c r="D44" s="155">
        <f>'Indirect OH Actual'!D44</f>
        <v>708.92631982194257</v>
      </c>
      <c r="E44" s="155">
        <f>'Indirect OH Actual'!E44</f>
        <v>13.539844764970072</v>
      </c>
      <c r="F44" s="156">
        <f>'Indirect OH Actual'!F44</f>
        <v>785.27220673315617</v>
      </c>
      <c r="G44" s="155">
        <f>'Indirect OH Actual'!G44</f>
        <v>865.29788456679489</v>
      </c>
      <c r="H44" s="155">
        <f>'Indirect OH Actual'!H44</f>
        <v>9.2403850195077037</v>
      </c>
      <c r="I44" s="156">
        <f>'Indirect OH Actual'!I44</f>
        <v>658.77308020226724</v>
      </c>
      <c r="J44" s="155">
        <f>'Indirect OH Actual'!J44</f>
        <v>346.19139258668775</v>
      </c>
      <c r="K44" s="155">
        <f>'Indirect OH Actual'!K44</f>
        <v>4.0215486629105888</v>
      </c>
      <c r="L44" s="156">
        <f>'Indirect OH Actual'!L44</f>
        <v>307.95356094552392</v>
      </c>
      <c r="M44" s="155">
        <f>'Indirect OH Actual'!M44</f>
        <v>128.9308456390969</v>
      </c>
      <c r="N44" s="155">
        <f>'Indirect OH Actual'!N44</f>
        <v>1.497731257885063</v>
      </c>
      <c r="O44" s="156">
        <f>'Indirect OH Actual'!O44</f>
        <v>114.69006416829191</v>
      </c>
      <c r="P44" s="155">
        <f>'Indirect OH Actual'!P44</f>
        <v>371.30953747882097</v>
      </c>
      <c r="Q44" s="155">
        <f>'Indirect OH Actual'!Q44</f>
        <v>4.3133347794023749</v>
      </c>
      <c r="R44" s="156">
        <f>'Indirect OH Actual'!R44</f>
        <v>330.29733473516575</v>
      </c>
      <c r="S44" s="154">
        <f>SUM('Base Capex'!$S44:$U44,'Direct OH'!$S44:$U44,'Real Price Change'!$S44:$U44)*'OH rate'!C$66</f>
        <v>442.84321203052986</v>
      </c>
      <c r="T44" s="155">
        <f>SUM('Base Capex'!$S44:$U44,'Direct OH'!$S44:$U44,'Real Price Change'!$S44:$U44)*'OH rate'!C$67</f>
        <v>5.035322992501051</v>
      </c>
      <c r="U44" s="156">
        <f>SUM('Base Capex'!$S44:$U44,'Direct OH'!$S44:$U44,'Real Price Change'!$S44:$U44)*'OH rate'!C$68</f>
        <v>390.3039881015419</v>
      </c>
      <c r="V44" s="154">
        <f>SUM('Base Capex'!$V44:$X44,'Direct OH'!$V44:$X44,'Real Price Change'!$V44:$X44)*'OH rate'!D$66</f>
        <v>0</v>
      </c>
      <c r="W44" s="155">
        <f>SUM('Base Capex'!$V44:$X44,'Direct OH'!$V44:$X44,'Real Price Change'!$V44:$X44)*'OH rate'!D$67</f>
        <v>0</v>
      </c>
      <c r="X44" s="156">
        <f>SUM('Base Capex'!$V44:$X44,'Direct OH'!$V44:$X44,'Real Price Change'!$V44:$X44)*'OH rate'!D$68</f>
        <v>0</v>
      </c>
      <c r="Y44" s="154">
        <f>SUM('Base Capex'!$Y44:$AA44,'Direct OH'!$Y44:$AA44,'Real Price Change'!$Y44:$AA44)*'OH rate'!E$66</f>
        <v>0</v>
      </c>
      <c r="Z44" s="155">
        <f>SUM('Base Capex'!$Y44:$AA44,'Direct OH'!$Y44:$AA44,'Real Price Change'!$Y44:$AA44)*'OH rate'!E$67</f>
        <v>0</v>
      </c>
      <c r="AA44" s="156">
        <f>SUM('Base Capex'!$Y44:$AA44,'Direct OH'!$Y44:$AA44,'Real Price Change'!$Y44:$AA44)*'OH rate'!E$68</f>
        <v>0</v>
      </c>
      <c r="AB44" s="154">
        <f>SUM('Base Capex'!$AB44:$AD44,'Direct OH'!$AB44:$AD44,'Real Price Change'!$AB44:$AD44)*'OH rate'!F$66</f>
        <v>0</v>
      </c>
      <c r="AC44" s="155">
        <f>SUM('Base Capex'!$AB44:$AD44,'Direct OH'!$AB44:$AD44,'Real Price Change'!$AB44:$AD44)*'OH rate'!F$67</f>
        <v>0</v>
      </c>
      <c r="AD44" s="156">
        <f>SUM('Base Capex'!$AB44:$AD44,'Direct OH'!$AB44:$AD44,'Real Price Change'!$AB44:$AD44)*'OH rate'!F$68</f>
        <v>0</v>
      </c>
      <c r="AE44" s="154">
        <f>SUM('Base Capex'!$AE44:$AG44,'Direct OH'!$AE44:$AG44,'Real Price Change'!$AE44:$AG44)*'OH rate'!G$66</f>
        <v>0</v>
      </c>
      <c r="AF44" s="155">
        <f>SUM('Base Capex'!$AE44:$AG44,'Direct OH'!$AE44:$AG44,'Real Price Change'!$AE44:$AG44)*'OH rate'!G$67</f>
        <v>0</v>
      </c>
      <c r="AG44" s="156">
        <f>SUM('Base Capex'!$AE44:$AG44,'Direct OH'!$AE44:$AG44,'Real Price Change'!$AE44:$AG44)*'OH rate'!G$68</f>
        <v>0</v>
      </c>
      <c r="AH44" s="154">
        <f>SUM('Base Capex'!$AH44:$AJ44,'Direct OH'!$AH44:$AJ44,'Real Price Change'!$AH44:$AJ44)*'OH rate'!H$66</f>
        <v>0</v>
      </c>
      <c r="AI44" s="155">
        <f>SUM('Base Capex'!$AH44:$AJ44,'Direct OH'!$AH44:$AJ44,'Real Price Change'!$AH44:$AJ44)*'OH rate'!H$67</f>
        <v>0</v>
      </c>
      <c r="AJ44" s="156">
        <f>SUM('Base Capex'!$AH44:$AJ44,'Direct OH'!$AH44:$AJ44,'Real Price Change'!$AH44:$AJ44)*'OH rate'!H$68</f>
        <v>0</v>
      </c>
    </row>
    <row r="45" spans="1:36">
      <c r="A45" s="182">
        <f>'Base Capex Actual'!A45</f>
        <v>162</v>
      </c>
      <c r="B45" s="183" t="str">
        <f>'Base Capex Actual'!B45</f>
        <v>Network Development - Augment Dist.</v>
      </c>
      <c r="C45" s="183" t="str">
        <f>'Base Capex Actual'!C45</f>
        <v>Reinforcements</v>
      </c>
      <c r="D45" s="155">
        <f>'Indirect OH Actual'!D45</f>
        <v>179.89873380905934</v>
      </c>
      <c r="E45" s="155">
        <f>'Indirect OH Actual'!E45</f>
        <v>3.4359013921236894</v>
      </c>
      <c r="F45" s="156">
        <f>'Indirect OH Actual'!F45</f>
        <v>199.27243739832178</v>
      </c>
      <c r="G45" s="155">
        <f>'Indirect OH Actual'!G45</f>
        <v>1874.935007293496</v>
      </c>
      <c r="H45" s="155">
        <f>'Indirect OH Actual'!H45</f>
        <v>20.022146896405609</v>
      </c>
      <c r="I45" s="156">
        <f>'Indirect OH Actual'!I45</f>
        <v>1427.4352589595999</v>
      </c>
      <c r="J45" s="155">
        <f>'Indirect OH Actual'!J45</f>
        <v>921.46441283310412</v>
      </c>
      <c r="K45" s="155">
        <f>'Indirect OH Actual'!K45</f>
        <v>10.704234873259406</v>
      </c>
      <c r="L45" s="156">
        <f>'Indirect OH Actual'!L45</f>
        <v>819.68602713157873</v>
      </c>
      <c r="M45" s="155">
        <f>'Indirect OH Actual'!M45</f>
        <v>1131.8573043576621</v>
      </c>
      <c r="N45" s="155">
        <f>'Indirect OH Actual'!N45</f>
        <v>13.148273834697793</v>
      </c>
      <c r="O45" s="156">
        <f>'Indirect OH Actual'!O45</f>
        <v>1006.8404207128368</v>
      </c>
      <c r="P45" s="155">
        <f>'Indirect OH Actual'!P45</f>
        <v>1959.0908125122257</v>
      </c>
      <c r="Q45" s="155">
        <f>'Indirect OH Actual'!Q45</f>
        <v>22.75787095314951</v>
      </c>
      <c r="R45" s="156">
        <f>'Indirect OH Actual'!R45</f>
        <v>1742.7036166929784</v>
      </c>
      <c r="S45" s="154">
        <f>SUM('Base Capex'!$S45:$U45,'Direct OH'!$S45:$U45,'Real Price Change'!$S45:$U45)*'OH rate'!C$66</f>
        <v>1947.0588426289532</v>
      </c>
      <c r="T45" s="155">
        <f>SUM('Base Capex'!$S45:$U45,'Direct OH'!$S45:$U45,'Real Price Change'!$S45:$U45)*'OH rate'!C$67</f>
        <v>22.138919354975133</v>
      </c>
      <c r="U45" s="156">
        <f>SUM('Base Capex'!$S45:$U45,'Direct OH'!$S45:$U45,'Real Price Change'!$S45:$U45)*'OH rate'!C$68</f>
        <v>1716.0584394236171</v>
      </c>
      <c r="V45" s="154">
        <f>SUM('Base Capex'!$V45:$X45,'Direct OH'!$V45:$X45,'Real Price Change'!$V45:$X45)*'OH rate'!D$66</f>
        <v>0</v>
      </c>
      <c r="W45" s="155">
        <f>SUM('Base Capex'!$V45:$X45,'Direct OH'!$V45:$X45,'Real Price Change'!$V45:$X45)*'OH rate'!D$67</f>
        <v>0</v>
      </c>
      <c r="X45" s="156">
        <f>SUM('Base Capex'!$V45:$X45,'Direct OH'!$V45:$X45,'Real Price Change'!$V45:$X45)*'OH rate'!D$68</f>
        <v>0</v>
      </c>
      <c r="Y45" s="154">
        <f>SUM('Base Capex'!$Y45:$AA45,'Direct OH'!$Y45:$AA45,'Real Price Change'!$Y45:$AA45)*'OH rate'!E$66</f>
        <v>0</v>
      </c>
      <c r="Z45" s="155">
        <f>SUM('Base Capex'!$Y45:$AA45,'Direct OH'!$Y45:$AA45,'Real Price Change'!$Y45:$AA45)*'OH rate'!E$67</f>
        <v>0</v>
      </c>
      <c r="AA45" s="156">
        <f>SUM('Base Capex'!$Y45:$AA45,'Direct OH'!$Y45:$AA45,'Real Price Change'!$Y45:$AA45)*'OH rate'!E$68</f>
        <v>0</v>
      </c>
      <c r="AB45" s="154">
        <f>SUM('Base Capex'!$AB45:$AD45,'Direct OH'!$AB45:$AD45,'Real Price Change'!$AB45:$AD45)*'OH rate'!F$66</f>
        <v>0</v>
      </c>
      <c r="AC45" s="155">
        <f>SUM('Base Capex'!$AB45:$AD45,'Direct OH'!$AB45:$AD45,'Real Price Change'!$AB45:$AD45)*'OH rate'!F$67</f>
        <v>0</v>
      </c>
      <c r="AD45" s="156">
        <f>SUM('Base Capex'!$AB45:$AD45,'Direct OH'!$AB45:$AD45,'Real Price Change'!$AB45:$AD45)*'OH rate'!F$68</f>
        <v>0</v>
      </c>
      <c r="AE45" s="154">
        <f>SUM('Base Capex'!$AE45:$AG45,'Direct OH'!$AE45:$AG45,'Real Price Change'!$AE45:$AG45)*'OH rate'!G$66</f>
        <v>0</v>
      </c>
      <c r="AF45" s="155">
        <f>SUM('Base Capex'!$AE45:$AG45,'Direct OH'!$AE45:$AG45,'Real Price Change'!$AE45:$AG45)*'OH rate'!G$67</f>
        <v>0</v>
      </c>
      <c r="AG45" s="156">
        <f>SUM('Base Capex'!$AE45:$AG45,'Direct OH'!$AE45:$AG45,'Real Price Change'!$AE45:$AG45)*'OH rate'!G$68</f>
        <v>0</v>
      </c>
      <c r="AH45" s="154">
        <f>SUM('Base Capex'!$AH45:$AJ45,'Direct OH'!$AH45:$AJ45,'Real Price Change'!$AH45:$AJ45)*'OH rate'!H$66</f>
        <v>0</v>
      </c>
      <c r="AI45" s="155">
        <f>SUM('Base Capex'!$AH45:$AJ45,'Direct OH'!$AH45:$AJ45,'Real Price Change'!$AH45:$AJ45)*'OH rate'!H$67</f>
        <v>0</v>
      </c>
      <c r="AJ45" s="156">
        <f>SUM('Base Capex'!$AH45:$AJ45,'Direct OH'!$AH45:$AJ45,'Real Price Change'!$AH45:$AJ45)*'OH rate'!H$68</f>
        <v>0</v>
      </c>
    </row>
    <row r="46" spans="1:36">
      <c r="A46" s="182">
        <f>'Base Capex Actual'!A46</f>
        <v>163</v>
      </c>
      <c r="B46" s="183" t="str">
        <f>'Base Capex Actual'!B46</f>
        <v>Environment Management'</v>
      </c>
      <c r="C46" s="183" t="str">
        <f>'Base Capex Actual'!C46</f>
        <v>Environmental, Safety &amp; Legal</v>
      </c>
      <c r="D46" s="155">
        <f>'Indirect OH Actual'!D46</f>
        <v>25.298357875488982</v>
      </c>
      <c r="E46" s="155">
        <f>'Indirect OH Actual'!E46</f>
        <v>0.48317551325899688</v>
      </c>
      <c r="F46" s="156">
        <f>'Indirect OH Actual'!F46</f>
        <v>28.022795543266081</v>
      </c>
      <c r="G46" s="155">
        <f>'Indirect OH Actual'!G46</f>
        <v>50.808694327278694</v>
      </c>
      <c r="H46" s="155">
        <f>'Indirect OH Actual'!H46</f>
        <v>0.54257834937107208</v>
      </c>
      <c r="I46" s="156">
        <f>'Indirect OH Actual'!I46</f>
        <v>38.681939087131894</v>
      </c>
      <c r="J46" s="155">
        <f>'Indirect OH Actual'!J46</f>
        <v>56.947649638956797</v>
      </c>
      <c r="K46" s="155">
        <f>'Indirect OH Actual'!K46</f>
        <v>0.66153506171907606</v>
      </c>
      <c r="L46" s="156">
        <f>'Indirect OH Actual'!L46</f>
        <v>50.657618500446773</v>
      </c>
      <c r="M46" s="155">
        <f>'Indirect OH Actual'!M46</f>
        <v>75.567920269804134</v>
      </c>
      <c r="N46" s="155">
        <f>'Indirect OH Actual'!N46</f>
        <v>0.87783831495425413</v>
      </c>
      <c r="O46" s="156">
        <f>'Indirect OH Actual'!O46</f>
        <v>67.221226866599082</v>
      </c>
      <c r="P46" s="155">
        <f>'Indirect OH Actual'!P46</f>
        <v>92.663499781921431</v>
      </c>
      <c r="Q46" s="155">
        <f>'Indirect OH Actual'!Q46</f>
        <v>1.0764299217961879</v>
      </c>
      <c r="R46" s="156">
        <f>'Indirect OH Actual'!R46</f>
        <v>82.428550618490391</v>
      </c>
      <c r="S46" s="154">
        <f>SUM('Base Capex'!$S46:$U46,'Direct OH'!$S46:$U46,'Real Price Change'!$S46:$U46)*'OH rate'!C$66</f>
        <v>105.46383102554483</v>
      </c>
      <c r="T46" s="155">
        <f>SUM('Base Capex'!$S46:$U46,'Direct OH'!$S46:$U46,'Real Price Change'!$S46:$U46)*'OH rate'!C$67</f>
        <v>1.1991703582972864</v>
      </c>
      <c r="U46" s="156">
        <f>SUM('Base Capex'!$S46:$U46,'Direct OH'!$S46:$U46,'Real Price Change'!$S46:$U46)*'OH rate'!C$68</f>
        <v>92.951529416012562</v>
      </c>
      <c r="V46" s="154">
        <f>SUM('Base Capex'!$V46:$X46,'Direct OH'!$V46:$X46,'Real Price Change'!$V46:$X46)*'OH rate'!D$66</f>
        <v>0</v>
      </c>
      <c r="W46" s="155">
        <f>SUM('Base Capex'!$V46:$X46,'Direct OH'!$V46:$X46,'Real Price Change'!$V46:$X46)*'OH rate'!D$67</f>
        <v>0</v>
      </c>
      <c r="X46" s="156">
        <f>SUM('Base Capex'!$V46:$X46,'Direct OH'!$V46:$X46,'Real Price Change'!$V46:$X46)*'OH rate'!D$68</f>
        <v>0</v>
      </c>
      <c r="Y46" s="154">
        <f>SUM('Base Capex'!$Y46:$AA46,'Direct OH'!$Y46:$AA46,'Real Price Change'!$Y46:$AA46)*'OH rate'!E$66</f>
        <v>0</v>
      </c>
      <c r="Z46" s="155">
        <f>SUM('Base Capex'!$Y46:$AA46,'Direct OH'!$Y46:$AA46,'Real Price Change'!$Y46:$AA46)*'OH rate'!E$67</f>
        <v>0</v>
      </c>
      <c r="AA46" s="156">
        <f>SUM('Base Capex'!$Y46:$AA46,'Direct OH'!$Y46:$AA46,'Real Price Change'!$Y46:$AA46)*'OH rate'!E$68</f>
        <v>0</v>
      </c>
      <c r="AB46" s="154">
        <f>SUM('Base Capex'!$AB46:$AD46,'Direct OH'!$AB46:$AD46,'Real Price Change'!$AB46:$AD46)*'OH rate'!F$66</f>
        <v>0</v>
      </c>
      <c r="AC46" s="155">
        <f>SUM('Base Capex'!$AB46:$AD46,'Direct OH'!$AB46:$AD46,'Real Price Change'!$AB46:$AD46)*'OH rate'!F$67</f>
        <v>0</v>
      </c>
      <c r="AD46" s="156">
        <f>SUM('Base Capex'!$AB46:$AD46,'Direct OH'!$AB46:$AD46,'Real Price Change'!$AB46:$AD46)*'OH rate'!F$68</f>
        <v>0</v>
      </c>
      <c r="AE46" s="154">
        <f>SUM('Base Capex'!$AE46:$AG46,'Direct OH'!$AE46:$AG46,'Real Price Change'!$AE46:$AG46)*'OH rate'!G$66</f>
        <v>0</v>
      </c>
      <c r="AF46" s="155">
        <f>SUM('Base Capex'!$AE46:$AG46,'Direct OH'!$AE46:$AG46,'Real Price Change'!$AE46:$AG46)*'OH rate'!G$67</f>
        <v>0</v>
      </c>
      <c r="AG46" s="156">
        <f>SUM('Base Capex'!$AE46:$AG46,'Direct OH'!$AE46:$AG46,'Real Price Change'!$AE46:$AG46)*'OH rate'!G$68</f>
        <v>0</v>
      </c>
      <c r="AH46" s="154">
        <f>SUM('Base Capex'!$AH46:$AJ46,'Direct OH'!$AH46:$AJ46,'Real Price Change'!$AH46:$AJ46)*'OH rate'!H$66</f>
        <v>0</v>
      </c>
      <c r="AI46" s="155">
        <f>SUM('Base Capex'!$AH46:$AJ46,'Direct OH'!$AH46:$AJ46,'Real Price Change'!$AH46:$AJ46)*'OH rate'!H$67</f>
        <v>0</v>
      </c>
      <c r="AJ46" s="156">
        <f>SUM('Base Capex'!$AH46:$AJ46,'Direct OH'!$AH46:$AJ46,'Real Price Change'!$AH46:$AJ46)*'OH rate'!H$68</f>
        <v>0</v>
      </c>
    </row>
    <row r="47" spans="1:36">
      <c r="A47" s="182">
        <f>'Base Capex Actual'!A47</f>
        <v>164</v>
      </c>
      <c r="B47" s="183" t="str">
        <f>'Base Capex Actual'!B47</f>
        <v>Bushfire Mitigation Augmentation</v>
      </c>
      <c r="C47" s="183" t="str">
        <f>'Base Capex Actual'!C47</f>
        <v>Environmental, Safety &amp; Legal</v>
      </c>
      <c r="D47" s="155">
        <f>'Indirect OH Actual'!D47</f>
        <v>5.7173200660010033E-2</v>
      </c>
      <c r="E47" s="155">
        <f>'Indirect OH Actual'!E47</f>
        <v>1.091955877512703E-3</v>
      </c>
      <c r="F47" s="156">
        <f>'Indirect OH Actual'!F47</f>
        <v>6.3330312605067413E-2</v>
      </c>
      <c r="G47" s="155">
        <f>'Indirect OH Actual'!G47</f>
        <v>0</v>
      </c>
      <c r="H47" s="155">
        <f>'Indirect OH Actual'!H47</f>
        <v>0</v>
      </c>
      <c r="I47" s="156">
        <f>'Indirect OH Actual'!I47</f>
        <v>0</v>
      </c>
      <c r="J47" s="155">
        <f>'Indirect OH Actual'!J47</f>
        <v>0</v>
      </c>
      <c r="K47" s="155">
        <f>'Indirect OH Actual'!K47</f>
        <v>0</v>
      </c>
      <c r="L47" s="156">
        <f>'Indirect OH Actual'!L47</f>
        <v>0</v>
      </c>
      <c r="M47" s="155">
        <f>'Indirect OH Actual'!M47</f>
        <v>0</v>
      </c>
      <c r="N47" s="155">
        <f>'Indirect OH Actual'!N47</f>
        <v>0</v>
      </c>
      <c r="O47" s="156">
        <f>'Indirect OH Actual'!O47</f>
        <v>0</v>
      </c>
      <c r="P47" s="155">
        <f>'Indirect OH Actual'!P47</f>
        <v>0</v>
      </c>
      <c r="Q47" s="155">
        <f>'Indirect OH Actual'!Q47</f>
        <v>0</v>
      </c>
      <c r="R47" s="156">
        <f>'Indirect OH Actual'!R47</f>
        <v>0</v>
      </c>
      <c r="S47" s="154">
        <f>SUM('Base Capex'!$S47:$U47,'Direct OH'!$S47:$U47,'Real Price Change'!$S47:$U47)*'OH rate'!C$66</f>
        <v>0</v>
      </c>
      <c r="T47" s="155">
        <f>SUM('Base Capex'!$S47:$U47,'Direct OH'!$S47:$U47,'Real Price Change'!$S47:$U47)*'OH rate'!C$67</f>
        <v>0</v>
      </c>
      <c r="U47" s="156">
        <f>SUM('Base Capex'!$S47:$U47,'Direct OH'!$S47:$U47,'Real Price Change'!$S47:$U47)*'OH rate'!C$68</f>
        <v>0</v>
      </c>
      <c r="V47" s="154">
        <f>SUM('Base Capex'!$V47:$X47,'Direct OH'!$V47:$X47,'Real Price Change'!$V47:$X47)*'OH rate'!D$66</f>
        <v>0</v>
      </c>
      <c r="W47" s="155">
        <f>SUM('Base Capex'!$V47:$X47,'Direct OH'!$V47:$X47,'Real Price Change'!$V47:$X47)*'OH rate'!D$67</f>
        <v>0</v>
      </c>
      <c r="X47" s="156">
        <f>SUM('Base Capex'!$V47:$X47,'Direct OH'!$V47:$X47,'Real Price Change'!$V47:$X47)*'OH rate'!D$68</f>
        <v>0</v>
      </c>
      <c r="Y47" s="154">
        <f>SUM('Base Capex'!$Y47:$AA47,'Direct OH'!$Y47:$AA47,'Real Price Change'!$Y47:$AA47)*'OH rate'!E$66</f>
        <v>0</v>
      </c>
      <c r="Z47" s="155">
        <f>SUM('Base Capex'!$Y47:$AA47,'Direct OH'!$Y47:$AA47,'Real Price Change'!$Y47:$AA47)*'OH rate'!E$67</f>
        <v>0</v>
      </c>
      <c r="AA47" s="156">
        <f>SUM('Base Capex'!$Y47:$AA47,'Direct OH'!$Y47:$AA47,'Real Price Change'!$Y47:$AA47)*'OH rate'!E$68</f>
        <v>0</v>
      </c>
      <c r="AB47" s="154">
        <f>SUM('Base Capex'!$AB47:$AD47,'Direct OH'!$AB47:$AD47,'Real Price Change'!$AB47:$AD47)*'OH rate'!F$66</f>
        <v>0</v>
      </c>
      <c r="AC47" s="155">
        <f>SUM('Base Capex'!$AB47:$AD47,'Direct OH'!$AB47:$AD47,'Real Price Change'!$AB47:$AD47)*'OH rate'!F$67</f>
        <v>0</v>
      </c>
      <c r="AD47" s="156">
        <f>SUM('Base Capex'!$AB47:$AD47,'Direct OH'!$AB47:$AD47,'Real Price Change'!$AB47:$AD47)*'OH rate'!F$68</f>
        <v>0</v>
      </c>
      <c r="AE47" s="154">
        <f>SUM('Base Capex'!$AE47:$AG47,'Direct OH'!$AE47:$AG47,'Real Price Change'!$AE47:$AG47)*'OH rate'!G$66</f>
        <v>0</v>
      </c>
      <c r="AF47" s="155">
        <f>SUM('Base Capex'!$AE47:$AG47,'Direct OH'!$AE47:$AG47,'Real Price Change'!$AE47:$AG47)*'OH rate'!G$67</f>
        <v>0</v>
      </c>
      <c r="AG47" s="156">
        <f>SUM('Base Capex'!$AE47:$AG47,'Direct OH'!$AE47:$AG47,'Real Price Change'!$AE47:$AG47)*'OH rate'!G$68</f>
        <v>0</v>
      </c>
      <c r="AH47" s="154">
        <f>SUM('Base Capex'!$AH47:$AJ47,'Direct OH'!$AH47:$AJ47,'Real Price Change'!$AH47:$AJ47)*'OH rate'!H$66</f>
        <v>0</v>
      </c>
      <c r="AI47" s="155">
        <f>SUM('Base Capex'!$AH47:$AJ47,'Direct OH'!$AH47:$AJ47,'Real Price Change'!$AH47:$AJ47)*'OH rate'!H$67</f>
        <v>0</v>
      </c>
      <c r="AJ47" s="156">
        <f>SUM('Base Capex'!$AH47:$AJ47,'Direct OH'!$AH47:$AJ47,'Real Price Change'!$AH47:$AJ47)*'OH rate'!H$68</f>
        <v>0</v>
      </c>
    </row>
    <row r="48" spans="1:36">
      <c r="A48" s="182">
        <f>'Base Capex Actual'!A48</f>
        <v>165</v>
      </c>
      <c r="B48" s="183" t="str">
        <f>'Base Capex Actual'!B48</f>
        <v>LV Com. Multi Earth (CMEN)</v>
      </c>
      <c r="C48" s="183" t="str">
        <f>'Base Capex Actual'!C48</f>
        <v>Environmental, Safety &amp; Legal</v>
      </c>
      <c r="D48" s="155">
        <f>'Indirect OH Actual'!D48</f>
        <v>0</v>
      </c>
      <c r="E48" s="155">
        <f>'Indirect OH Actual'!E48</f>
        <v>0</v>
      </c>
      <c r="F48" s="156">
        <f>'Indirect OH Actual'!F48</f>
        <v>0</v>
      </c>
      <c r="G48" s="155">
        <f>'Indirect OH Actual'!G48</f>
        <v>0</v>
      </c>
      <c r="H48" s="155">
        <f>'Indirect OH Actual'!H48</f>
        <v>0</v>
      </c>
      <c r="I48" s="156">
        <f>'Indirect OH Actual'!I48</f>
        <v>0</v>
      </c>
      <c r="J48" s="155">
        <f>'Indirect OH Actual'!J48</f>
        <v>0</v>
      </c>
      <c r="K48" s="155">
        <f>'Indirect OH Actual'!K48</f>
        <v>0</v>
      </c>
      <c r="L48" s="156">
        <f>'Indirect OH Actual'!L48</f>
        <v>0</v>
      </c>
      <c r="M48" s="155">
        <f>'Indirect OH Actual'!M48</f>
        <v>0</v>
      </c>
      <c r="N48" s="155">
        <f>'Indirect OH Actual'!N48</f>
        <v>0</v>
      </c>
      <c r="O48" s="156">
        <f>'Indirect OH Actual'!O48</f>
        <v>0</v>
      </c>
      <c r="P48" s="155">
        <f>'Indirect OH Actual'!P48</f>
        <v>2.0860917473336706</v>
      </c>
      <c r="Q48" s="155">
        <f>'Indirect OH Actual'!Q48</f>
        <v>2.4233183310869912E-2</v>
      </c>
      <c r="R48" s="156">
        <f>'Indirect OH Actual'!R48</f>
        <v>1.8556769342253632</v>
      </c>
      <c r="S48" s="154">
        <f>SUM('Base Capex'!$S48:$U48,'Direct OH'!$S48:$U48,'Real Price Change'!$S48:$U48)*'OH rate'!C$66</f>
        <v>0</v>
      </c>
      <c r="T48" s="155">
        <f>SUM('Base Capex'!$S48:$U48,'Direct OH'!$S48:$U48,'Real Price Change'!$S48:$U48)*'OH rate'!C$67</f>
        <v>0</v>
      </c>
      <c r="U48" s="156">
        <f>SUM('Base Capex'!$S48:$U48,'Direct OH'!$S48:$U48,'Real Price Change'!$S48:$U48)*'OH rate'!C$68</f>
        <v>0</v>
      </c>
      <c r="V48" s="154">
        <f>SUM('Base Capex'!$V48:$X48,'Direct OH'!$V48:$X48,'Real Price Change'!$V48:$X48)*'OH rate'!D$66</f>
        <v>0</v>
      </c>
      <c r="W48" s="155">
        <f>SUM('Base Capex'!$V48:$X48,'Direct OH'!$V48:$X48,'Real Price Change'!$V48:$X48)*'OH rate'!D$67</f>
        <v>0</v>
      </c>
      <c r="X48" s="156">
        <f>SUM('Base Capex'!$V48:$X48,'Direct OH'!$V48:$X48,'Real Price Change'!$V48:$X48)*'OH rate'!D$68</f>
        <v>0</v>
      </c>
      <c r="Y48" s="154">
        <f>SUM('Base Capex'!$Y48:$AA48,'Direct OH'!$Y48:$AA48,'Real Price Change'!$Y48:$AA48)*'OH rate'!E$66</f>
        <v>0</v>
      </c>
      <c r="Z48" s="155">
        <f>SUM('Base Capex'!$Y48:$AA48,'Direct OH'!$Y48:$AA48,'Real Price Change'!$Y48:$AA48)*'OH rate'!E$67</f>
        <v>0</v>
      </c>
      <c r="AA48" s="156">
        <f>SUM('Base Capex'!$Y48:$AA48,'Direct OH'!$Y48:$AA48,'Real Price Change'!$Y48:$AA48)*'OH rate'!E$68</f>
        <v>0</v>
      </c>
      <c r="AB48" s="154">
        <f>SUM('Base Capex'!$AB48:$AD48,'Direct OH'!$AB48:$AD48,'Real Price Change'!$AB48:$AD48)*'OH rate'!F$66</f>
        <v>0</v>
      </c>
      <c r="AC48" s="155">
        <f>SUM('Base Capex'!$AB48:$AD48,'Direct OH'!$AB48:$AD48,'Real Price Change'!$AB48:$AD48)*'OH rate'!F$67</f>
        <v>0</v>
      </c>
      <c r="AD48" s="156">
        <f>SUM('Base Capex'!$AB48:$AD48,'Direct OH'!$AB48:$AD48,'Real Price Change'!$AB48:$AD48)*'OH rate'!F$68</f>
        <v>0</v>
      </c>
      <c r="AE48" s="154">
        <f>SUM('Base Capex'!$AE48:$AG48,'Direct OH'!$AE48:$AG48,'Real Price Change'!$AE48:$AG48)*'OH rate'!G$66</f>
        <v>0</v>
      </c>
      <c r="AF48" s="155">
        <f>SUM('Base Capex'!$AE48:$AG48,'Direct OH'!$AE48:$AG48,'Real Price Change'!$AE48:$AG48)*'OH rate'!G$67</f>
        <v>0</v>
      </c>
      <c r="AG48" s="156">
        <f>SUM('Base Capex'!$AE48:$AG48,'Direct OH'!$AE48:$AG48,'Real Price Change'!$AE48:$AG48)*'OH rate'!G$68</f>
        <v>0</v>
      </c>
      <c r="AH48" s="154">
        <f>SUM('Base Capex'!$AH48:$AJ48,'Direct OH'!$AH48:$AJ48,'Real Price Change'!$AH48:$AJ48)*'OH rate'!H$66</f>
        <v>0</v>
      </c>
      <c r="AI48" s="155">
        <f>SUM('Base Capex'!$AH48:$AJ48,'Direct OH'!$AH48:$AJ48,'Real Price Change'!$AH48:$AJ48)*'OH rate'!H$67</f>
        <v>0</v>
      </c>
      <c r="AJ48" s="156">
        <f>SUM('Base Capex'!$AH48:$AJ48,'Direct OH'!$AH48:$AJ48,'Real Price Change'!$AH48:$AJ48)*'OH rate'!H$68</f>
        <v>0</v>
      </c>
    </row>
    <row r="49" spans="1:36">
      <c r="A49" s="182">
        <f>'Base Capex Actual'!A49</f>
        <v>166</v>
      </c>
      <c r="B49" s="183" t="str">
        <f>'Base Capex Actual'!B49</f>
        <v>Reliability Improvement - Automation</v>
      </c>
      <c r="C49" s="183" t="str">
        <f>'Base Capex Actual'!C49</f>
        <v>Reliability &amp; Quality Maintained</v>
      </c>
      <c r="D49" s="155">
        <f>'Indirect OH Actual'!D49</f>
        <v>1.5328436577254572</v>
      </c>
      <c r="E49" s="155">
        <f>'Indirect OH Actual'!E49</f>
        <v>2.9275912875945137E-2</v>
      </c>
      <c r="F49" s="156">
        <f>'Indirect OH Actual'!F49</f>
        <v>1.6979190756823919</v>
      </c>
      <c r="G49" s="155">
        <f>'Indirect OH Actual'!G49</f>
        <v>98.403624825828004</v>
      </c>
      <c r="H49" s="155">
        <f>'Indirect OH Actual'!H49</f>
        <v>1.0508374016897843</v>
      </c>
      <c r="I49" s="156">
        <f>'Indirect OH Actual'!I49</f>
        <v>74.917158802524398</v>
      </c>
      <c r="J49" s="155">
        <f>'Indirect OH Actual'!J49</f>
        <v>3.5616691775493106</v>
      </c>
      <c r="K49" s="155">
        <f>'Indirect OH Actual'!K49</f>
        <v>4.1374298221804121E-2</v>
      </c>
      <c r="L49" s="156">
        <f>'Indirect OH Actual'!L49</f>
        <v>3.1682726076488894</v>
      </c>
      <c r="M49" s="155">
        <f>'Indirect OH Actual'!M49</f>
        <v>0</v>
      </c>
      <c r="N49" s="155">
        <f>'Indirect OH Actual'!N49</f>
        <v>0</v>
      </c>
      <c r="O49" s="156">
        <f>'Indirect OH Actual'!O49</f>
        <v>0</v>
      </c>
      <c r="P49" s="155">
        <f>'Indirect OH Actual'!P49</f>
        <v>16.231355020346328</v>
      </c>
      <c r="Q49" s="155">
        <f>'Indirect OH Actual'!Q49</f>
        <v>0.18855230221518479</v>
      </c>
      <c r="R49" s="156">
        <f>'Indirect OH Actual'!R49</f>
        <v>14.438555332466882</v>
      </c>
      <c r="S49" s="154">
        <f>SUM('Base Capex'!$S49:$U49,'Direct OH'!$S49:$U49,'Real Price Change'!$S49:$U49)*'OH rate'!C$66</f>
        <v>0</v>
      </c>
      <c r="T49" s="155">
        <f>SUM('Base Capex'!$S49:$U49,'Direct OH'!$S49:$U49,'Real Price Change'!$S49:$U49)*'OH rate'!C$67</f>
        <v>0</v>
      </c>
      <c r="U49" s="156">
        <f>SUM('Base Capex'!$S49:$U49,'Direct OH'!$S49:$U49,'Real Price Change'!$S49:$U49)*'OH rate'!C$68</f>
        <v>0</v>
      </c>
      <c r="V49" s="154">
        <f>SUM('Base Capex'!$V49:$X49,'Direct OH'!$V49:$X49,'Real Price Change'!$V49:$X49)*'OH rate'!D$66</f>
        <v>0</v>
      </c>
      <c r="W49" s="155">
        <f>SUM('Base Capex'!$V49:$X49,'Direct OH'!$V49:$X49,'Real Price Change'!$V49:$X49)*'OH rate'!D$67</f>
        <v>0</v>
      </c>
      <c r="X49" s="156">
        <f>SUM('Base Capex'!$V49:$X49,'Direct OH'!$V49:$X49,'Real Price Change'!$V49:$X49)*'OH rate'!D$68</f>
        <v>0</v>
      </c>
      <c r="Y49" s="154">
        <f>SUM('Base Capex'!$Y49:$AA49,'Direct OH'!$Y49:$AA49,'Real Price Change'!$Y49:$AA49)*'OH rate'!E$66</f>
        <v>0</v>
      </c>
      <c r="Z49" s="155">
        <f>SUM('Base Capex'!$Y49:$AA49,'Direct OH'!$Y49:$AA49,'Real Price Change'!$Y49:$AA49)*'OH rate'!E$67</f>
        <v>0</v>
      </c>
      <c r="AA49" s="156">
        <f>SUM('Base Capex'!$Y49:$AA49,'Direct OH'!$Y49:$AA49,'Real Price Change'!$Y49:$AA49)*'OH rate'!E$68</f>
        <v>0</v>
      </c>
      <c r="AB49" s="154">
        <f>SUM('Base Capex'!$AB49:$AD49,'Direct OH'!$AB49:$AD49,'Real Price Change'!$AB49:$AD49)*'OH rate'!F$66</f>
        <v>0</v>
      </c>
      <c r="AC49" s="155">
        <f>SUM('Base Capex'!$AB49:$AD49,'Direct OH'!$AB49:$AD49,'Real Price Change'!$AB49:$AD49)*'OH rate'!F$67</f>
        <v>0</v>
      </c>
      <c r="AD49" s="156">
        <f>SUM('Base Capex'!$AB49:$AD49,'Direct OH'!$AB49:$AD49,'Real Price Change'!$AB49:$AD49)*'OH rate'!F$68</f>
        <v>0</v>
      </c>
      <c r="AE49" s="154">
        <f>SUM('Base Capex'!$AE49:$AG49,'Direct OH'!$AE49:$AG49,'Real Price Change'!$AE49:$AG49)*'OH rate'!G$66</f>
        <v>0</v>
      </c>
      <c r="AF49" s="155">
        <f>SUM('Base Capex'!$AE49:$AG49,'Direct OH'!$AE49:$AG49,'Real Price Change'!$AE49:$AG49)*'OH rate'!G$67</f>
        <v>0</v>
      </c>
      <c r="AG49" s="156">
        <f>SUM('Base Capex'!$AE49:$AG49,'Direct OH'!$AE49:$AG49,'Real Price Change'!$AE49:$AG49)*'OH rate'!G$68</f>
        <v>0</v>
      </c>
      <c r="AH49" s="154">
        <f>SUM('Base Capex'!$AH49:$AJ49,'Direct OH'!$AH49:$AJ49,'Real Price Change'!$AH49:$AJ49)*'OH rate'!H$66</f>
        <v>0</v>
      </c>
      <c r="AI49" s="155">
        <f>SUM('Base Capex'!$AH49:$AJ49,'Direct OH'!$AH49:$AJ49,'Real Price Change'!$AH49:$AJ49)*'OH rate'!H$67</f>
        <v>0</v>
      </c>
      <c r="AJ49" s="156">
        <f>SUM('Base Capex'!$AH49:$AJ49,'Direct OH'!$AH49:$AJ49,'Real Price Change'!$AH49:$AJ49)*'OH rate'!H$68</f>
        <v>0</v>
      </c>
    </row>
    <row r="50" spans="1:36">
      <c r="A50" s="182">
        <f>'Base Capex Actual'!A50</f>
        <v>167</v>
      </c>
      <c r="B50" s="183" t="str">
        <f>'Base Capex Actual'!B50</f>
        <v>VBRC</v>
      </c>
      <c r="C50" s="183" t="str">
        <f>'Base Capex Actual'!C50</f>
        <v>Environmental, Safety &amp; Legal</v>
      </c>
      <c r="D50" s="155">
        <f>'Indirect OH Actual'!D50</f>
        <v>0</v>
      </c>
      <c r="E50" s="155">
        <f>'Indirect OH Actual'!E50</f>
        <v>0</v>
      </c>
      <c r="F50" s="156">
        <f>'Indirect OH Actual'!F50</f>
        <v>0</v>
      </c>
      <c r="G50" s="155">
        <f>'Indirect OH Actual'!G50</f>
        <v>0</v>
      </c>
      <c r="H50" s="155">
        <f>'Indirect OH Actual'!H50</f>
        <v>0</v>
      </c>
      <c r="I50" s="156">
        <f>'Indirect OH Actual'!I50</f>
        <v>0</v>
      </c>
      <c r="J50" s="155">
        <f>'Indirect OH Actual'!J50</f>
        <v>0</v>
      </c>
      <c r="K50" s="155">
        <f>'Indirect OH Actual'!K50</f>
        <v>0</v>
      </c>
      <c r="L50" s="156">
        <f>'Indirect OH Actual'!L50</f>
        <v>0</v>
      </c>
      <c r="M50" s="155">
        <f>'Indirect OH Actual'!M50</f>
        <v>0</v>
      </c>
      <c r="N50" s="155">
        <f>'Indirect OH Actual'!N50</f>
        <v>0</v>
      </c>
      <c r="O50" s="156">
        <f>'Indirect OH Actual'!O50</f>
        <v>0</v>
      </c>
      <c r="P50" s="155">
        <f>'Indirect OH Actual'!P50</f>
        <v>0</v>
      </c>
      <c r="Q50" s="155">
        <f>'Indirect OH Actual'!Q50</f>
        <v>0</v>
      </c>
      <c r="R50" s="156">
        <f>'Indirect OH Actual'!R50</f>
        <v>0</v>
      </c>
      <c r="S50" s="154">
        <f>SUM('Base Capex'!$S50:$U50,'Direct OH'!$S50:$U50,'Real Price Change'!$S50:$U50)*'OH rate'!C$66</f>
        <v>0</v>
      </c>
      <c r="T50" s="155">
        <f>SUM('Base Capex'!$S50:$U50,'Direct OH'!$S50:$U50,'Real Price Change'!$S50:$U50)*'OH rate'!C$67</f>
        <v>0</v>
      </c>
      <c r="U50" s="156">
        <f>SUM('Base Capex'!$S50:$U50,'Direct OH'!$S50:$U50,'Real Price Change'!$S50:$U50)*'OH rate'!C$68</f>
        <v>0</v>
      </c>
      <c r="V50" s="154">
        <f>SUM('Base Capex'!$V50:$X50,'Direct OH'!$V50:$X50,'Real Price Change'!$V50:$X50)*'OH rate'!D$66</f>
        <v>0</v>
      </c>
      <c r="W50" s="155">
        <f>SUM('Base Capex'!$V50:$X50,'Direct OH'!$V50:$X50,'Real Price Change'!$V50:$X50)*'OH rate'!D$67</f>
        <v>0</v>
      </c>
      <c r="X50" s="156">
        <f>SUM('Base Capex'!$V50:$X50,'Direct OH'!$V50:$X50,'Real Price Change'!$V50:$X50)*'OH rate'!D$68</f>
        <v>0</v>
      </c>
      <c r="Y50" s="154">
        <f>SUM('Base Capex'!$Y50:$AA50,'Direct OH'!$Y50:$AA50,'Real Price Change'!$Y50:$AA50)*'OH rate'!E$66</f>
        <v>0</v>
      </c>
      <c r="Z50" s="155">
        <f>SUM('Base Capex'!$Y50:$AA50,'Direct OH'!$Y50:$AA50,'Real Price Change'!$Y50:$AA50)*'OH rate'!E$67</f>
        <v>0</v>
      </c>
      <c r="AA50" s="156">
        <f>SUM('Base Capex'!$Y50:$AA50,'Direct OH'!$Y50:$AA50,'Real Price Change'!$Y50:$AA50)*'OH rate'!E$68</f>
        <v>0</v>
      </c>
      <c r="AB50" s="154">
        <f>SUM('Base Capex'!$AB50:$AD50,'Direct OH'!$AB50:$AD50,'Real Price Change'!$AB50:$AD50)*'OH rate'!F$66</f>
        <v>0</v>
      </c>
      <c r="AC50" s="155">
        <f>SUM('Base Capex'!$AB50:$AD50,'Direct OH'!$AB50:$AD50,'Real Price Change'!$AB50:$AD50)*'OH rate'!F$67</f>
        <v>0</v>
      </c>
      <c r="AD50" s="156">
        <f>SUM('Base Capex'!$AB50:$AD50,'Direct OH'!$AB50:$AD50,'Real Price Change'!$AB50:$AD50)*'OH rate'!F$68</f>
        <v>0</v>
      </c>
      <c r="AE50" s="154">
        <f>SUM('Base Capex'!$AE50:$AG50,'Direct OH'!$AE50:$AG50,'Real Price Change'!$AE50:$AG50)*'OH rate'!G$66</f>
        <v>0</v>
      </c>
      <c r="AF50" s="155">
        <f>SUM('Base Capex'!$AE50:$AG50,'Direct OH'!$AE50:$AG50,'Real Price Change'!$AE50:$AG50)*'OH rate'!G$67</f>
        <v>0</v>
      </c>
      <c r="AG50" s="156">
        <f>SUM('Base Capex'!$AE50:$AG50,'Direct OH'!$AE50:$AG50,'Real Price Change'!$AE50:$AG50)*'OH rate'!G$68</f>
        <v>0</v>
      </c>
      <c r="AH50" s="154">
        <f>SUM('Base Capex'!$AH50:$AJ50,'Direct OH'!$AH50:$AJ50,'Real Price Change'!$AH50:$AJ50)*'OH rate'!H$66</f>
        <v>0</v>
      </c>
      <c r="AI50" s="155">
        <f>SUM('Base Capex'!$AH50:$AJ50,'Direct OH'!$AH50:$AJ50,'Real Price Change'!$AH50:$AJ50)*'OH rate'!H$67</f>
        <v>0</v>
      </c>
      <c r="AJ50" s="156">
        <f>SUM('Base Capex'!$AH50:$AJ50,'Direct OH'!$AH50:$AJ50,'Real Price Change'!$AH50:$AJ50)*'OH rate'!H$68</f>
        <v>0</v>
      </c>
    </row>
    <row r="51" spans="1:36">
      <c r="A51" s="182">
        <f>'Base Capex Actual'!A51</f>
        <v>168</v>
      </c>
      <c r="B51" s="183" t="str">
        <f>'Base Capex Actual'!B51</f>
        <v>Zone SubStation Automation</v>
      </c>
      <c r="C51" s="183" t="str">
        <f>'Base Capex Actual'!C51</f>
        <v>SCADA/Network Control</v>
      </c>
      <c r="D51" s="155">
        <f>'Indirect OH Actual'!D51</f>
        <v>46.463880001548411</v>
      </c>
      <c r="E51" s="155">
        <f>'Indirect OH Actual'!E51</f>
        <v>0.88741764102815979</v>
      </c>
      <c r="F51" s="156">
        <f>'Indirect OH Actual'!F51</f>
        <v>51.467680860494347</v>
      </c>
      <c r="G51" s="155">
        <f>'Indirect OH Actual'!G51</f>
        <v>50.985049375281591</v>
      </c>
      <c r="H51" s="155">
        <f>'Indirect OH Actual'!H51</f>
        <v>0.54446161821148575</v>
      </c>
      <c r="I51" s="156">
        <f>'Indirect OH Actual'!I51</f>
        <v>38.816202628340307</v>
      </c>
      <c r="J51" s="155">
        <f>'Indirect OH Actual'!J51</f>
        <v>207.71230558143438</v>
      </c>
      <c r="K51" s="155">
        <f>'Indirect OH Actual'!K51</f>
        <v>2.4128998082236377</v>
      </c>
      <c r="L51" s="156">
        <f>'Indirect OH Actual'!L51</f>
        <v>184.76988603923843</v>
      </c>
      <c r="M51" s="155">
        <f>'Indirect OH Actual'!M51</f>
        <v>153.68034048791324</v>
      </c>
      <c r="N51" s="155">
        <f>'Indirect OH Actual'!N51</f>
        <v>1.7852349337369882</v>
      </c>
      <c r="O51" s="156">
        <f>'Indirect OH Actual'!O51</f>
        <v>136.70590636860706</v>
      </c>
      <c r="P51" s="155">
        <f>'Indirect OH Actual'!P51</f>
        <v>155.54435797276562</v>
      </c>
      <c r="Q51" s="155">
        <f>'Indirect OH Actual'!Q51</f>
        <v>1.8068883808889797</v>
      </c>
      <c r="R51" s="156">
        <f>'Indirect OH Actual'!R51</f>
        <v>138.36403777920034</v>
      </c>
      <c r="S51" s="154">
        <f>SUM('Base Capex'!$S51:$U51,'Direct OH'!$S51:$U51,'Real Price Change'!$S51:$U51)*'OH rate'!C$66</f>
        <v>122.11855787078009</v>
      </c>
      <c r="T51" s="155">
        <f>SUM('Base Capex'!$S51:$U51,'Direct OH'!$S51:$U51,'Real Price Change'!$S51:$U51)*'OH rate'!C$67</f>
        <v>1.38854196147285</v>
      </c>
      <c r="U51" s="156">
        <f>SUM('Base Capex'!$S51:$U51,'Direct OH'!$S51:$U51,'Real Price Change'!$S51:$U51)*'OH rate'!C$68</f>
        <v>107.63032798815594</v>
      </c>
      <c r="V51" s="154">
        <f>SUM('Base Capex'!$V51:$X51,'Direct OH'!$V51:$X51,'Real Price Change'!$V51:$X51)*'OH rate'!D$66</f>
        <v>0</v>
      </c>
      <c r="W51" s="155">
        <f>SUM('Base Capex'!$V51:$X51,'Direct OH'!$V51:$X51,'Real Price Change'!$V51:$X51)*'OH rate'!D$67</f>
        <v>0</v>
      </c>
      <c r="X51" s="156">
        <f>SUM('Base Capex'!$V51:$X51,'Direct OH'!$V51:$X51,'Real Price Change'!$V51:$X51)*'OH rate'!D$68</f>
        <v>0</v>
      </c>
      <c r="Y51" s="154">
        <f>SUM('Base Capex'!$Y51:$AA51,'Direct OH'!$Y51:$AA51,'Real Price Change'!$Y51:$AA51)*'OH rate'!E$66</f>
        <v>0</v>
      </c>
      <c r="Z51" s="155">
        <f>SUM('Base Capex'!$Y51:$AA51,'Direct OH'!$Y51:$AA51,'Real Price Change'!$Y51:$AA51)*'OH rate'!E$67</f>
        <v>0</v>
      </c>
      <c r="AA51" s="156">
        <f>SUM('Base Capex'!$Y51:$AA51,'Direct OH'!$Y51:$AA51,'Real Price Change'!$Y51:$AA51)*'OH rate'!E$68</f>
        <v>0</v>
      </c>
      <c r="AB51" s="154">
        <f>SUM('Base Capex'!$AB51:$AD51,'Direct OH'!$AB51:$AD51,'Real Price Change'!$AB51:$AD51)*'OH rate'!F$66</f>
        <v>0</v>
      </c>
      <c r="AC51" s="155">
        <f>SUM('Base Capex'!$AB51:$AD51,'Direct OH'!$AB51:$AD51,'Real Price Change'!$AB51:$AD51)*'OH rate'!F$67</f>
        <v>0</v>
      </c>
      <c r="AD51" s="156">
        <f>SUM('Base Capex'!$AB51:$AD51,'Direct OH'!$AB51:$AD51,'Real Price Change'!$AB51:$AD51)*'OH rate'!F$68</f>
        <v>0</v>
      </c>
      <c r="AE51" s="154">
        <f>SUM('Base Capex'!$AE51:$AG51,'Direct OH'!$AE51:$AG51,'Real Price Change'!$AE51:$AG51)*'OH rate'!G$66</f>
        <v>0</v>
      </c>
      <c r="AF51" s="155">
        <f>SUM('Base Capex'!$AE51:$AG51,'Direct OH'!$AE51:$AG51,'Real Price Change'!$AE51:$AG51)*'OH rate'!G$67</f>
        <v>0</v>
      </c>
      <c r="AG51" s="156">
        <f>SUM('Base Capex'!$AE51:$AG51,'Direct OH'!$AE51:$AG51,'Real Price Change'!$AE51:$AG51)*'OH rate'!G$68</f>
        <v>0</v>
      </c>
      <c r="AH51" s="154">
        <f>SUM('Base Capex'!$AH51:$AJ51,'Direct OH'!$AH51:$AJ51,'Real Price Change'!$AH51:$AJ51)*'OH rate'!H$66</f>
        <v>0</v>
      </c>
      <c r="AI51" s="155">
        <f>SUM('Base Capex'!$AH51:$AJ51,'Direct OH'!$AH51:$AJ51,'Real Price Change'!$AH51:$AJ51)*'OH rate'!H$67</f>
        <v>0</v>
      </c>
      <c r="AJ51" s="156">
        <f>SUM('Base Capex'!$AH51:$AJ51,'Direct OH'!$AH51:$AJ51,'Real Price Change'!$AH51:$AJ51)*'OH rate'!H$68</f>
        <v>0</v>
      </c>
    </row>
    <row r="52" spans="1:36">
      <c r="A52" s="182">
        <f>'Base Capex Actual'!A52</f>
        <v>169</v>
      </c>
      <c r="B52" s="183" t="str">
        <f>'Base Capex Actual'!B52</f>
        <v>Augmentation Connection Assets</v>
      </c>
      <c r="C52" s="183" t="str">
        <f>'Base Capex Actual'!C52</f>
        <v>Reinforcements</v>
      </c>
      <c r="D52" s="155">
        <f>'Indirect OH Actual'!D52</f>
        <v>9.7989906093966912</v>
      </c>
      <c r="E52" s="155">
        <f>'Indirect OH Actual'!E52</f>
        <v>0.18715176456977145</v>
      </c>
      <c r="F52" s="156">
        <f>'Indirect OH Actual'!F52</f>
        <v>10.854266183164277</v>
      </c>
      <c r="G52" s="155">
        <f>'Indirect OH Actual'!G52</f>
        <v>0.13545536365708835</v>
      </c>
      <c r="H52" s="155">
        <f>'Indirect OH Actual'!H52</f>
        <v>1.4465073074523482E-3</v>
      </c>
      <c r="I52" s="156">
        <f>'Indirect OH Actual'!I52</f>
        <v>0.10312558107197137</v>
      </c>
      <c r="J52" s="155">
        <f>'Indirect OH Actual'!J52</f>
        <v>2.0606820528040029</v>
      </c>
      <c r="K52" s="155">
        <f>'Indirect OH Actual'!K52</f>
        <v>2.3938010394243567E-2</v>
      </c>
      <c r="L52" s="156">
        <f>'Indirect OH Actual'!L52</f>
        <v>1.8330738132913569</v>
      </c>
      <c r="M52" s="155">
        <f>'Indirect OH Actual'!M52</f>
        <v>1.4250224337622173</v>
      </c>
      <c r="N52" s="155">
        <f>'Indirect OH Actual'!N52</f>
        <v>1.6553840406875565E-2</v>
      </c>
      <c r="O52" s="156">
        <f>'Indirect OH Actual'!O52</f>
        <v>1.2676246212402407</v>
      </c>
      <c r="P52" s="155">
        <f>'Indirect OH Actual'!P52</f>
        <v>0</v>
      </c>
      <c r="Q52" s="155">
        <f>'Indirect OH Actual'!Q52</f>
        <v>0</v>
      </c>
      <c r="R52" s="156">
        <f>'Indirect OH Actual'!R52</f>
        <v>0</v>
      </c>
      <c r="S52" s="154">
        <f>SUM('Base Capex'!$S52:$U52,'Direct OH'!$S52:$U52,'Real Price Change'!$S52:$U52)*'OH rate'!C$66</f>
        <v>0</v>
      </c>
      <c r="T52" s="155">
        <f>SUM('Base Capex'!$S52:$U52,'Direct OH'!$S52:$U52,'Real Price Change'!$S52:$U52)*'OH rate'!C$67</f>
        <v>0</v>
      </c>
      <c r="U52" s="156">
        <f>SUM('Base Capex'!$S52:$U52,'Direct OH'!$S52:$U52,'Real Price Change'!$S52:$U52)*'OH rate'!C$68</f>
        <v>0</v>
      </c>
      <c r="V52" s="154">
        <f>SUM('Base Capex'!$V52:$X52,'Direct OH'!$V52:$X52,'Real Price Change'!$V52:$X52)*'OH rate'!D$66</f>
        <v>0</v>
      </c>
      <c r="W52" s="155">
        <f>SUM('Base Capex'!$V52:$X52,'Direct OH'!$V52:$X52,'Real Price Change'!$V52:$X52)*'OH rate'!D$67</f>
        <v>0</v>
      </c>
      <c r="X52" s="156">
        <f>SUM('Base Capex'!$V52:$X52,'Direct OH'!$V52:$X52,'Real Price Change'!$V52:$X52)*'OH rate'!D$68</f>
        <v>0</v>
      </c>
      <c r="Y52" s="154">
        <f>SUM('Base Capex'!$Y52:$AA52,'Direct OH'!$Y52:$AA52,'Real Price Change'!$Y52:$AA52)*'OH rate'!E$66</f>
        <v>0</v>
      </c>
      <c r="Z52" s="155">
        <f>SUM('Base Capex'!$Y52:$AA52,'Direct OH'!$Y52:$AA52,'Real Price Change'!$Y52:$AA52)*'OH rate'!E$67</f>
        <v>0</v>
      </c>
      <c r="AA52" s="156">
        <f>SUM('Base Capex'!$Y52:$AA52,'Direct OH'!$Y52:$AA52,'Real Price Change'!$Y52:$AA52)*'OH rate'!E$68</f>
        <v>0</v>
      </c>
      <c r="AB52" s="154">
        <f>SUM('Base Capex'!$AB52:$AD52,'Direct OH'!$AB52:$AD52,'Real Price Change'!$AB52:$AD52)*'OH rate'!F$66</f>
        <v>0</v>
      </c>
      <c r="AC52" s="155">
        <f>SUM('Base Capex'!$AB52:$AD52,'Direct OH'!$AB52:$AD52,'Real Price Change'!$AB52:$AD52)*'OH rate'!F$67</f>
        <v>0</v>
      </c>
      <c r="AD52" s="156">
        <f>SUM('Base Capex'!$AB52:$AD52,'Direct OH'!$AB52:$AD52,'Real Price Change'!$AB52:$AD52)*'OH rate'!F$68</f>
        <v>0</v>
      </c>
      <c r="AE52" s="154">
        <f>SUM('Base Capex'!$AE52:$AG52,'Direct OH'!$AE52:$AG52,'Real Price Change'!$AE52:$AG52)*'OH rate'!G$66</f>
        <v>0</v>
      </c>
      <c r="AF52" s="155">
        <f>SUM('Base Capex'!$AE52:$AG52,'Direct OH'!$AE52:$AG52,'Real Price Change'!$AE52:$AG52)*'OH rate'!G$67</f>
        <v>0</v>
      </c>
      <c r="AG52" s="156">
        <f>SUM('Base Capex'!$AE52:$AG52,'Direct OH'!$AE52:$AG52,'Real Price Change'!$AE52:$AG52)*'OH rate'!G$68</f>
        <v>0</v>
      </c>
      <c r="AH52" s="154">
        <f>SUM('Base Capex'!$AH52:$AJ52,'Direct OH'!$AH52:$AJ52,'Real Price Change'!$AH52:$AJ52)*'OH rate'!H$66</f>
        <v>0</v>
      </c>
      <c r="AI52" s="155">
        <f>SUM('Base Capex'!$AH52:$AJ52,'Direct OH'!$AH52:$AJ52,'Real Price Change'!$AH52:$AJ52)*'OH rate'!H$67</f>
        <v>0</v>
      </c>
      <c r="AJ52" s="156">
        <f>SUM('Base Capex'!$AH52:$AJ52,'Direct OH'!$AH52:$AJ52,'Real Price Change'!$AH52:$AJ52)*'OH rate'!H$68</f>
        <v>0</v>
      </c>
    </row>
    <row r="53" spans="1:36">
      <c r="A53" s="182">
        <f>'Base Capex Actual'!A53</f>
        <v>170</v>
      </c>
      <c r="B53" s="183" t="str">
        <f>'Base Capex Actual'!B53</f>
        <v xml:space="preserve">Conductor Clearance </v>
      </c>
      <c r="C53" s="183" t="str">
        <f>'Base Capex Actual'!C53</f>
        <v>Environmental, Safety &amp; Legal</v>
      </c>
      <c r="D53" s="155">
        <f>'Indirect OH Actual'!D53</f>
        <v>0</v>
      </c>
      <c r="E53" s="155">
        <f>'Indirect OH Actual'!E53</f>
        <v>0</v>
      </c>
      <c r="F53" s="156">
        <f>'Indirect OH Actual'!F53</f>
        <v>0</v>
      </c>
      <c r="G53" s="155">
        <f>'Indirect OH Actual'!G53</f>
        <v>0</v>
      </c>
      <c r="H53" s="155">
        <f>'Indirect OH Actual'!H53</f>
        <v>0</v>
      </c>
      <c r="I53" s="156">
        <f>'Indirect OH Actual'!I53</f>
        <v>0</v>
      </c>
      <c r="J53" s="155">
        <f>'Indirect OH Actual'!J53</f>
        <v>0</v>
      </c>
      <c r="K53" s="155">
        <f>'Indirect OH Actual'!K53</f>
        <v>0</v>
      </c>
      <c r="L53" s="156">
        <f>'Indirect OH Actual'!L53</f>
        <v>0</v>
      </c>
      <c r="M53" s="155">
        <f>'Indirect OH Actual'!M53</f>
        <v>0</v>
      </c>
      <c r="N53" s="155">
        <f>'Indirect OH Actual'!N53</f>
        <v>0</v>
      </c>
      <c r="O53" s="156">
        <f>'Indirect OH Actual'!O53</f>
        <v>0</v>
      </c>
      <c r="P53" s="155">
        <f>'Indirect OH Actual'!P53</f>
        <v>0</v>
      </c>
      <c r="Q53" s="155">
        <f>'Indirect OH Actual'!Q53</f>
        <v>0</v>
      </c>
      <c r="R53" s="156">
        <f>'Indirect OH Actual'!R53</f>
        <v>0</v>
      </c>
      <c r="S53" s="154">
        <f>SUM('Base Capex'!$S53:$U53,'Direct OH'!$S53:$U53,'Real Price Change'!$S53:$U53)*'OH rate'!C$66</f>
        <v>0</v>
      </c>
      <c r="T53" s="155">
        <f>SUM('Base Capex'!$S53:$U53,'Direct OH'!$S53:$U53,'Real Price Change'!$S53:$U53)*'OH rate'!C$67</f>
        <v>0</v>
      </c>
      <c r="U53" s="156">
        <f>SUM('Base Capex'!$S53:$U53,'Direct OH'!$S53:$U53,'Real Price Change'!$S53:$U53)*'OH rate'!C$68</f>
        <v>0</v>
      </c>
      <c r="V53" s="154">
        <f>SUM('Base Capex'!$V53:$X53,'Direct OH'!$V53:$X53,'Real Price Change'!$V53:$X53)*'OH rate'!D$66</f>
        <v>0</v>
      </c>
      <c r="W53" s="155">
        <f>SUM('Base Capex'!$V53:$X53,'Direct OH'!$V53:$X53,'Real Price Change'!$V53:$X53)*'OH rate'!D$67</f>
        <v>0</v>
      </c>
      <c r="X53" s="156">
        <f>SUM('Base Capex'!$V53:$X53,'Direct OH'!$V53:$X53,'Real Price Change'!$V53:$X53)*'OH rate'!D$68</f>
        <v>0</v>
      </c>
      <c r="Y53" s="154">
        <f>SUM('Base Capex'!$Y53:$AA53,'Direct OH'!$Y53:$AA53,'Real Price Change'!$Y53:$AA53)*'OH rate'!E$66</f>
        <v>0</v>
      </c>
      <c r="Z53" s="155">
        <f>SUM('Base Capex'!$Y53:$AA53,'Direct OH'!$Y53:$AA53,'Real Price Change'!$Y53:$AA53)*'OH rate'!E$67</f>
        <v>0</v>
      </c>
      <c r="AA53" s="156">
        <f>SUM('Base Capex'!$Y53:$AA53,'Direct OH'!$Y53:$AA53,'Real Price Change'!$Y53:$AA53)*'OH rate'!E$68</f>
        <v>0</v>
      </c>
      <c r="AB53" s="154">
        <f>SUM('Base Capex'!$AB53:$AD53,'Direct OH'!$AB53:$AD53,'Real Price Change'!$AB53:$AD53)*'OH rate'!F$66</f>
        <v>0</v>
      </c>
      <c r="AC53" s="155">
        <f>SUM('Base Capex'!$AB53:$AD53,'Direct OH'!$AB53:$AD53,'Real Price Change'!$AB53:$AD53)*'OH rate'!F$67</f>
        <v>0</v>
      </c>
      <c r="AD53" s="156">
        <f>SUM('Base Capex'!$AB53:$AD53,'Direct OH'!$AB53:$AD53,'Real Price Change'!$AB53:$AD53)*'OH rate'!F$68</f>
        <v>0</v>
      </c>
      <c r="AE53" s="154">
        <f>SUM('Base Capex'!$AE53:$AG53,'Direct OH'!$AE53:$AG53,'Real Price Change'!$AE53:$AG53)*'OH rate'!G$66</f>
        <v>0</v>
      </c>
      <c r="AF53" s="155">
        <f>SUM('Base Capex'!$AE53:$AG53,'Direct OH'!$AE53:$AG53,'Real Price Change'!$AE53:$AG53)*'OH rate'!G$67</f>
        <v>0</v>
      </c>
      <c r="AG53" s="156">
        <f>SUM('Base Capex'!$AE53:$AG53,'Direct OH'!$AE53:$AG53,'Real Price Change'!$AE53:$AG53)*'OH rate'!G$68</f>
        <v>0</v>
      </c>
      <c r="AH53" s="154">
        <f>SUM('Base Capex'!$AH53:$AJ53,'Direct OH'!$AH53:$AJ53,'Real Price Change'!$AH53:$AJ53)*'OH rate'!H$66</f>
        <v>0</v>
      </c>
      <c r="AI53" s="155">
        <f>SUM('Base Capex'!$AH53:$AJ53,'Direct OH'!$AH53:$AJ53,'Real Price Change'!$AH53:$AJ53)*'OH rate'!H$67</f>
        <v>0</v>
      </c>
      <c r="AJ53" s="156">
        <f>SUM('Base Capex'!$AH53:$AJ53,'Direct OH'!$AH53:$AJ53,'Real Price Change'!$AH53:$AJ53)*'OH rate'!H$68</f>
        <v>0</v>
      </c>
    </row>
    <row r="54" spans="1:36">
      <c r="A54" s="182">
        <f>'Base Capex Actual'!A54</f>
        <v>171</v>
      </c>
      <c r="B54" s="183" t="str">
        <f>'Base Capex Actual'!B54</f>
        <v>SWER Augmentation</v>
      </c>
      <c r="C54" s="183" t="str">
        <f>'Base Capex Actual'!C54</f>
        <v>New Customer Connections</v>
      </c>
      <c r="D54" s="155">
        <f>'Indirect OH Actual'!D54</f>
        <v>0</v>
      </c>
      <c r="E54" s="155">
        <f>'Indirect OH Actual'!E54</f>
        <v>0</v>
      </c>
      <c r="F54" s="156">
        <f>'Indirect OH Actual'!F54</f>
        <v>0</v>
      </c>
      <c r="G54" s="155">
        <f>'Indirect OH Actual'!G54</f>
        <v>0</v>
      </c>
      <c r="H54" s="155">
        <f>'Indirect OH Actual'!H54</f>
        <v>0</v>
      </c>
      <c r="I54" s="156">
        <f>'Indirect OH Actual'!I54</f>
        <v>0</v>
      </c>
      <c r="J54" s="155">
        <f>'Indirect OH Actual'!J54</f>
        <v>0</v>
      </c>
      <c r="K54" s="155">
        <f>'Indirect OH Actual'!K54</f>
        <v>0</v>
      </c>
      <c r="L54" s="156">
        <f>'Indirect OH Actual'!L54</f>
        <v>0</v>
      </c>
      <c r="M54" s="155">
        <f>'Indirect OH Actual'!M54</f>
        <v>0</v>
      </c>
      <c r="N54" s="155">
        <f>'Indirect OH Actual'!N54</f>
        <v>0</v>
      </c>
      <c r="O54" s="156">
        <f>'Indirect OH Actual'!O54</f>
        <v>0</v>
      </c>
      <c r="P54" s="155">
        <f>'Indirect OH Actual'!P54</f>
        <v>0</v>
      </c>
      <c r="Q54" s="155">
        <f>'Indirect OH Actual'!Q54</f>
        <v>0</v>
      </c>
      <c r="R54" s="156">
        <f>'Indirect OH Actual'!R54</f>
        <v>0</v>
      </c>
      <c r="S54" s="154">
        <f>SUM('Base Capex'!$S54:$U54,'Direct OH'!$S54:$U54,'Real Price Change'!$S54:$U54)*'OH rate'!C$66</f>
        <v>0</v>
      </c>
      <c r="T54" s="155">
        <f>SUM('Base Capex'!$S54:$U54,'Direct OH'!$S54:$U54,'Real Price Change'!$S54:$U54)*'OH rate'!C$67</f>
        <v>0</v>
      </c>
      <c r="U54" s="156">
        <f>SUM('Base Capex'!$S54:$U54,'Direct OH'!$S54:$U54,'Real Price Change'!$S54:$U54)*'OH rate'!C$68</f>
        <v>0</v>
      </c>
      <c r="V54" s="154">
        <f>SUM('Base Capex'!$V54:$X54,'Direct OH'!$V54:$X54,'Real Price Change'!$V54:$X54)*'OH rate'!D$66</f>
        <v>0</v>
      </c>
      <c r="W54" s="155">
        <f>SUM('Base Capex'!$V54:$X54,'Direct OH'!$V54:$X54,'Real Price Change'!$V54:$X54)*'OH rate'!D$67</f>
        <v>0</v>
      </c>
      <c r="X54" s="156">
        <f>SUM('Base Capex'!$V54:$X54,'Direct OH'!$V54:$X54,'Real Price Change'!$V54:$X54)*'OH rate'!D$68</f>
        <v>0</v>
      </c>
      <c r="Y54" s="154">
        <f>SUM('Base Capex'!$Y54:$AA54,'Direct OH'!$Y54:$AA54,'Real Price Change'!$Y54:$AA54)*'OH rate'!E$66</f>
        <v>0</v>
      </c>
      <c r="Z54" s="155">
        <f>SUM('Base Capex'!$Y54:$AA54,'Direct OH'!$Y54:$AA54,'Real Price Change'!$Y54:$AA54)*'OH rate'!E$67</f>
        <v>0</v>
      </c>
      <c r="AA54" s="156">
        <f>SUM('Base Capex'!$Y54:$AA54,'Direct OH'!$Y54:$AA54,'Real Price Change'!$Y54:$AA54)*'OH rate'!E$68</f>
        <v>0</v>
      </c>
      <c r="AB54" s="154">
        <f>SUM('Base Capex'!$AB54:$AD54,'Direct OH'!$AB54:$AD54,'Real Price Change'!$AB54:$AD54)*'OH rate'!F$66</f>
        <v>0</v>
      </c>
      <c r="AC54" s="155">
        <f>SUM('Base Capex'!$AB54:$AD54,'Direct OH'!$AB54:$AD54,'Real Price Change'!$AB54:$AD54)*'OH rate'!F$67</f>
        <v>0</v>
      </c>
      <c r="AD54" s="156">
        <f>SUM('Base Capex'!$AB54:$AD54,'Direct OH'!$AB54:$AD54,'Real Price Change'!$AB54:$AD54)*'OH rate'!F$68</f>
        <v>0</v>
      </c>
      <c r="AE54" s="154">
        <f>SUM('Base Capex'!$AE54:$AG54,'Direct OH'!$AE54:$AG54,'Real Price Change'!$AE54:$AG54)*'OH rate'!G$66</f>
        <v>0</v>
      </c>
      <c r="AF54" s="155">
        <f>SUM('Base Capex'!$AE54:$AG54,'Direct OH'!$AE54:$AG54,'Real Price Change'!$AE54:$AG54)*'OH rate'!G$67</f>
        <v>0</v>
      </c>
      <c r="AG54" s="156">
        <f>SUM('Base Capex'!$AE54:$AG54,'Direct OH'!$AE54:$AG54,'Real Price Change'!$AE54:$AG54)*'OH rate'!G$68</f>
        <v>0</v>
      </c>
      <c r="AH54" s="154">
        <f>SUM('Base Capex'!$AH54:$AJ54,'Direct OH'!$AH54:$AJ54,'Real Price Change'!$AH54:$AJ54)*'OH rate'!H$66</f>
        <v>0</v>
      </c>
      <c r="AI54" s="155">
        <f>SUM('Base Capex'!$AH54:$AJ54,'Direct OH'!$AH54:$AJ54,'Real Price Change'!$AH54:$AJ54)*'OH rate'!H$67</f>
        <v>0</v>
      </c>
      <c r="AJ54" s="156">
        <f>SUM('Base Capex'!$AH54:$AJ54,'Direct OH'!$AH54:$AJ54,'Real Price Change'!$AH54:$AJ54)*'OH rate'!H$68</f>
        <v>0</v>
      </c>
    </row>
    <row r="55" spans="1:36">
      <c r="A55" s="182">
        <f>'Base Capex Actual'!A55</f>
        <v>172</v>
      </c>
      <c r="B55" s="183" t="str">
        <f>'Base Capex Actual'!B55</f>
        <v>Supply Reliability Improvement Scheme</v>
      </c>
      <c r="C55" s="183" t="str">
        <f>'Base Capex Actual'!C55</f>
        <v>Reliability &amp; Quality Maintained</v>
      </c>
      <c r="D55" s="155">
        <f>'Indirect OH Actual'!D55</f>
        <v>37.538895926943617</v>
      </c>
      <c r="E55" s="155">
        <f>'Indirect OH Actual'!E55</f>
        <v>0.71695860244946719</v>
      </c>
      <c r="F55" s="156">
        <f>'Indirect OH Actual'!F55</f>
        <v>41.581544962643243</v>
      </c>
      <c r="G55" s="155">
        <f>'Indirect OH Actual'!G55</f>
        <v>11.768131851000927</v>
      </c>
      <c r="H55" s="155">
        <f>'Indirect OH Actual'!H55</f>
        <v>0.12567009720360217</v>
      </c>
      <c r="I55" s="156">
        <f>'Indirect OH Actual'!I55</f>
        <v>8.9593752694675022</v>
      </c>
      <c r="J55" s="155">
        <f>'Indirect OH Actual'!J55</f>
        <v>54.958356607768089</v>
      </c>
      <c r="K55" s="155">
        <f>'Indirect OH Actual'!K55</f>
        <v>0.6384263452661938</v>
      </c>
      <c r="L55" s="156">
        <f>'Indirect OH Actual'!L55</f>
        <v>48.888048586702382</v>
      </c>
      <c r="M55" s="155">
        <f>'Indirect OH Actual'!M55</f>
        <v>1.0759030190554606</v>
      </c>
      <c r="N55" s="155">
        <f>'Indirect OH Actual'!N55</f>
        <v>1.2498278236714112E-2</v>
      </c>
      <c r="O55" s="156">
        <f>'Indirect OH Actual'!O55</f>
        <v>0.95706644661075102</v>
      </c>
      <c r="P55" s="155">
        <f>'Indirect OH Actual'!P55</f>
        <v>33.172326054150943</v>
      </c>
      <c r="Q55" s="155">
        <f>'Indirect OH Actual'!Q55</f>
        <v>0.38534789236650308</v>
      </c>
      <c r="R55" s="156">
        <f>'Indirect OH Actual'!R55</f>
        <v>29.508347555647983</v>
      </c>
      <c r="S55" s="154">
        <f>SUM('Base Capex'!$S55:$U55,'Direct OH'!$S55:$U55,'Real Price Change'!$S55:$U55)*'OH rate'!C$66</f>
        <v>0</v>
      </c>
      <c r="T55" s="155">
        <f>SUM('Base Capex'!$S55:$U55,'Direct OH'!$S55:$U55,'Real Price Change'!$S55:$U55)*'OH rate'!C$67</f>
        <v>0</v>
      </c>
      <c r="U55" s="156">
        <f>SUM('Base Capex'!$S55:$U55,'Direct OH'!$S55:$U55,'Real Price Change'!$S55:$U55)*'OH rate'!C$68</f>
        <v>0</v>
      </c>
      <c r="V55" s="154">
        <f>SUM('Base Capex'!$V55:$X55,'Direct OH'!$V55:$X55,'Real Price Change'!$V55:$X55)*'OH rate'!D$66</f>
        <v>0</v>
      </c>
      <c r="W55" s="155">
        <f>SUM('Base Capex'!$V55:$X55,'Direct OH'!$V55:$X55,'Real Price Change'!$V55:$X55)*'OH rate'!D$67</f>
        <v>0</v>
      </c>
      <c r="X55" s="156">
        <f>SUM('Base Capex'!$V55:$X55,'Direct OH'!$V55:$X55,'Real Price Change'!$V55:$X55)*'OH rate'!D$68</f>
        <v>0</v>
      </c>
      <c r="Y55" s="154">
        <f>SUM('Base Capex'!$Y55:$AA55,'Direct OH'!$Y55:$AA55,'Real Price Change'!$Y55:$AA55)*'OH rate'!E$66</f>
        <v>0</v>
      </c>
      <c r="Z55" s="155">
        <f>SUM('Base Capex'!$Y55:$AA55,'Direct OH'!$Y55:$AA55,'Real Price Change'!$Y55:$AA55)*'OH rate'!E$67</f>
        <v>0</v>
      </c>
      <c r="AA55" s="156">
        <f>SUM('Base Capex'!$Y55:$AA55,'Direct OH'!$Y55:$AA55,'Real Price Change'!$Y55:$AA55)*'OH rate'!E$68</f>
        <v>0</v>
      </c>
      <c r="AB55" s="154">
        <f>SUM('Base Capex'!$AB55:$AD55,'Direct OH'!$AB55:$AD55,'Real Price Change'!$AB55:$AD55)*'OH rate'!F$66</f>
        <v>0</v>
      </c>
      <c r="AC55" s="155">
        <f>SUM('Base Capex'!$AB55:$AD55,'Direct OH'!$AB55:$AD55,'Real Price Change'!$AB55:$AD55)*'OH rate'!F$67</f>
        <v>0</v>
      </c>
      <c r="AD55" s="156">
        <f>SUM('Base Capex'!$AB55:$AD55,'Direct OH'!$AB55:$AD55,'Real Price Change'!$AB55:$AD55)*'OH rate'!F$68</f>
        <v>0</v>
      </c>
      <c r="AE55" s="154">
        <f>SUM('Base Capex'!$AE55:$AG55,'Direct OH'!$AE55:$AG55,'Real Price Change'!$AE55:$AG55)*'OH rate'!G$66</f>
        <v>0</v>
      </c>
      <c r="AF55" s="155">
        <f>SUM('Base Capex'!$AE55:$AG55,'Direct OH'!$AE55:$AG55,'Real Price Change'!$AE55:$AG55)*'OH rate'!G$67</f>
        <v>0</v>
      </c>
      <c r="AG55" s="156">
        <f>SUM('Base Capex'!$AE55:$AG55,'Direct OH'!$AE55:$AG55,'Real Price Change'!$AE55:$AG55)*'OH rate'!G$68</f>
        <v>0</v>
      </c>
      <c r="AH55" s="154">
        <f>SUM('Base Capex'!$AH55:$AJ55,'Direct OH'!$AH55:$AJ55,'Real Price Change'!$AH55:$AJ55)*'OH rate'!H$66</f>
        <v>0</v>
      </c>
      <c r="AI55" s="155">
        <f>SUM('Base Capex'!$AH55:$AJ55,'Direct OH'!$AH55:$AJ55,'Real Price Change'!$AH55:$AJ55)*'OH rate'!H$67</f>
        <v>0</v>
      </c>
      <c r="AJ55" s="156">
        <f>SUM('Base Capex'!$AH55:$AJ55,'Direct OH'!$AH55:$AJ55,'Real Price Change'!$AH55:$AJ55)*'OH rate'!H$68</f>
        <v>0</v>
      </c>
    </row>
    <row r="56" spans="1:36">
      <c r="A56" s="182">
        <f>'Base Capex Actual'!A56</f>
        <v>174</v>
      </c>
      <c r="B56" s="183" t="str">
        <f>'Base Capex Actual'!B56</f>
        <v>Pole Fire Mitigation</v>
      </c>
      <c r="C56" s="183" t="str">
        <f>'Base Capex Actual'!C56</f>
        <v>Environmental, Safety &amp; Legal</v>
      </c>
      <c r="D56" s="155">
        <f>'Indirect OH Actual'!D56</f>
        <v>0</v>
      </c>
      <c r="E56" s="155">
        <f>'Indirect OH Actual'!E56</f>
        <v>0</v>
      </c>
      <c r="F56" s="156">
        <f>'Indirect OH Actual'!F56</f>
        <v>0</v>
      </c>
      <c r="G56" s="155">
        <f>'Indirect OH Actual'!G56</f>
        <v>0</v>
      </c>
      <c r="H56" s="155">
        <f>'Indirect OH Actual'!H56</f>
        <v>0</v>
      </c>
      <c r="I56" s="156">
        <f>'Indirect OH Actual'!I56</f>
        <v>0</v>
      </c>
      <c r="J56" s="155">
        <f>'Indirect OH Actual'!J56</f>
        <v>0</v>
      </c>
      <c r="K56" s="155">
        <f>'Indirect OH Actual'!K56</f>
        <v>0</v>
      </c>
      <c r="L56" s="156">
        <f>'Indirect OH Actual'!L56</f>
        <v>0</v>
      </c>
      <c r="M56" s="155">
        <f>'Indirect OH Actual'!M56</f>
        <v>0</v>
      </c>
      <c r="N56" s="155">
        <f>'Indirect OH Actual'!N56</f>
        <v>0</v>
      </c>
      <c r="O56" s="156">
        <f>'Indirect OH Actual'!O56</f>
        <v>0</v>
      </c>
      <c r="P56" s="155">
        <f>'Indirect OH Actual'!P56</f>
        <v>8.5808566030374998</v>
      </c>
      <c r="Q56" s="155">
        <f>'Indirect OH Actual'!Q56</f>
        <v>9.9679926010673159E-2</v>
      </c>
      <c r="R56" s="156">
        <f>'Indirect OH Actual'!R56</f>
        <v>7.6330763948922113</v>
      </c>
      <c r="S56" s="154">
        <f>SUM('Base Capex'!$S56:$U56,'Direct OH'!$S56:$U56,'Real Price Change'!$S56:$U56)*'OH rate'!C$66</f>
        <v>0</v>
      </c>
      <c r="T56" s="155">
        <f>SUM('Base Capex'!$S56:$U56,'Direct OH'!$S56:$U56,'Real Price Change'!$S56:$U56)*'OH rate'!C$67</f>
        <v>0</v>
      </c>
      <c r="U56" s="156">
        <f>SUM('Base Capex'!$S56:$U56,'Direct OH'!$S56:$U56,'Real Price Change'!$S56:$U56)*'OH rate'!C$68</f>
        <v>0</v>
      </c>
      <c r="V56" s="154">
        <f>SUM('Base Capex'!$V56:$X56,'Direct OH'!$V56:$X56,'Real Price Change'!$V56:$X56)*'OH rate'!D$66</f>
        <v>0</v>
      </c>
      <c r="W56" s="155">
        <f>SUM('Base Capex'!$V56:$X56,'Direct OH'!$V56:$X56,'Real Price Change'!$V56:$X56)*'OH rate'!D$67</f>
        <v>0</v>
      </c>
      <c r="X56" s="156">
        <f>SUM('Base Capex'!$V56:$X56,'Direct OH'!$V56:$X56,'Real Price Change'!$V56:$X56)*'OH rate'!D$68</f>
        <v>0</v>
      </c>
      <c r="Y56" s="154">
        <f>SUM('Base Capex'!$Y56:$AA56,'Direct OH'!$Y56:$AA56,'Real Price Change'!$Y56:$AA56)*'OH rate'!E$66</f>
        <v>0</v>
      </c>
      <c r="Z56" s="155">
        <f>SUM('Base Capex'!$Y56:$AA56,'Direct OH'!$Y56:$AA56,'Real Price Change'!$Y56:$AA56)*'OH rate'!E$67</f>
        <v>0</v>
      </c>
      <c r="AA56" s="156">
        <f>SUM('Base Capex'!$Y56:$AA56,'Direct OH'!$Y56:$AA56,'Real Price Change'!$Y56:$AA56)*'OH rate'!E$68</f>
        <v>0</v>
      </c>
      <c r="AB56" s="154">
        <f>SUM('Base Capex'!$AB56:$AD56,'Direct OH'!$AB56:$AD56,'Real Price Change'!$AB56:$AD56)*'OH rate'!F$66</f>
        <v>0</v>
      </c>
      <c r="AC56" s="155">
        <f>SUM('Base Capex'!$AB56:$AD56,'Direct OH'!$AB56:$AD56,'Real Price Change'!$AB56:$AD56)*'OH rate'!F$67</f>
        <v>0</v>
      </c>
      <c r="AD56" s="156">
        <f>SUM('Base Capex'!$AB56:$AD56,'Direct OH'!$AB56:$AD56,'Real Price Change'!$AB56:$AD56)*'OH rate'!F$68</f>
        <v>0</v>
      </c>
      <c r="AE56" s="154">
        <f>SUM('Base Capex'!$AE56:$AG56,'Direct OH'!$AE56:$AG56,'Real Price Change'!$AE56:$AG56)*'OH rate'!G$66</f>
        <v>0</v>
      </c>
      <c r="AF56" s="155">
        <f>SUM('Base Capex'!$AE56:$AG56,'Direct OH'!$AE56:$AG56,'Real Price Change'!$AE56:$AG56)*'OH rate'!G$67</f>
        <v>0</v>
      </c>
      <c r="AG56" s="156">
        <f>SUM('Base Capex'!$AE56:$AG56,'Direct OH'!$AE56:$AG56,'Real Price Change'!$AE56:$AG56)*'OH rate'!G$68</f>
        <v>0</v>
      </c>
      <c r="AH56" s="154">
        <f>SUM('Base Capex'!$AH56:$AJ56,'Direct OH'!$AH56:$AJ56,'Real Price Change'!$AH56:$AJ56)*'OH rate'!H$66</f>
        <v>0</v>
      </c>
      <c r="AI56" s="155">
        <f>SUM('Base Capex'!$AH56:$AJ56,'Direct OH'!$AH56:$AJ56,'Real Price Change'!$AH56:$AJ56)*'OH rate'!H$67</f>
        <v>0</v>
      </c>
      <c r="AJ56" s="156">
        <f>SUM('Base Capex'!$AH56:$AJ56,'Direct OH'!$AH56:$AJ56,'Real Price Change'!$AH56:$AJ56)*'OH rate'!H$68</f>
        <v>0</v>
      </c>
    </row>
    <row r="57" spans="1:36">
      <c r="A57" s="182">
        <f>'Base Capex Actual'!A57</f>
        <v>177</v>
      </c>
      <c r="B57" s="183" t="str">
        <f>'Base Capex Actual'!B57</f>
        <v>CBD Security Supply</v>
      </c>
      <c r="C57" s="183" t="str">
        <f>'Base Capex Actual'!C57</f>
        <v>Reinforcements</v>
      </c>
      <c r="D57" s="155">
        <f>'Indirect OH Actual'!D57</f>
        <v>34.320231669186192</v>
      </c>
      <c r="E57" s="155">
        <f>'Indirect OH Actual'!E57</f>
        <v>0.65548505691720516</v>
      </c>
      <c r="F57" s="156">
        <f>'Indirect OH Actual'!F57</f>
        <v>38.016255434308142</v>
      </c>
      <c r="G57" s="155">
        <f>'Indirect OH Actual'!G57</f>
        <v>524.96472196051752</v>
      </c>
      <c r="H57" s="155">
        <f>'Indirect OH Actual'!H57</f>
        <v>5.6060187353890836</v>
      </c>
      <c r="I57" s="156">
        <f>'Indirect OH Actual'!I57</f>
        <v>399.66886901219635</v>
      </c>
      <c r="J57" s="155">
        <f>'Indirect OH Actual'!J57</f>
        <v>75.344017718510912</v>
      </c>
      <c r="K57" s="155">
        <f>'Indirect OH Actual'!K57</f>
        <v>0.87523734039204015</v>
      </c>
      <c r="L57" s="155">
        <f>'Indirect OH Actual'!L57</f>
        <v>67.022054993894997</v>
      </c>
      <c r="M57" s="184">
        <f>'Indirect OH Actual'!M57</f>
        <v>594.74006404602437</v>
      </c>
      <c r="N57" s="155">
        <f>'Indirect OH Actual'!N57</f>
        <v>6.9088260440927503</v>
      </c>
      <c r="O57" s="156">
        <f>'Indirect OH Actual'!O57</f>
        <v>529.04931919727028</v>
      </c>
      <c r="P57" s="155">
        <f>'Indirect OH Actual'!P57</f>
        <v>686.31772019104051</v>
      </c>
      <c r="Q57" s="155">
        <f>'Indirect OH Actual'!Q57</f>
        <v>7.9726422119954679</v>
      </c>
      <c r="R57" s="156">
        <f>'Indirect OH Actual'!R57</f>
        <v>610.51196072103551</v>
      </c>
      <c r="S57" s="154">
        <f>SUM('Base Capex'!$S57:$U57,'Direct OH'!$S57:$U57,'Real Price Change'!$S57:$U57)*'OH rate'!C$66</f>
        <v>343.55367785886239</v>
      </c>
      <c r="T57" s="155">
        <f>SUM('Base Capex'!$S57:$U57,'Direct OH'!$S57:$U57,'Real Price Change'!$S57:$U57)*'OH rate'!C$67</f>
        <v>3.9063571175655016</v>
      </c>
      <c r="U57" s="156">
        <f>SUM('Base Capex'!$S57:$U57,'Direct OH'!$S57:$U57,'Real Price Change'!$S57:$U57)*'OH rate'!C$68</f>
        <v>302.79423270469397</v>
      </c>
      <c r="V57" s="154">
        <f>SUM('Base Capex'!$V57:$X57,'Direct OH'!$V57:$X57,'Real Price Change'!$V57:$X57)*'OH rate'!D$66</f>
        <v>0</v>
      </c>
      <c r="W57" s="155">
        <f>SUM('Base Capex'!$V57:$X57,'Direct OH'!$V57:$X57,'Real Price Change'!$V57:$X57)*'OH rate'!D$67</f>
        <v>0</v>
      </c>
      <c r="X57" s="156">
        <f>SUM('Base Capex'!$V57:$X57,'Direct OH'!$V57:$X57,'Real Price Change'!$V57:$X57)*'OH rate'!D$68</f>
        <v>0</v>
      </c>
      <c r="Y57" s="154">
        <f>SUM('Base Capex'!$Y57:$AA57,'Direct OH'!$Y57:$AA57,'Real Price Change'!$Y57:$AA57)*'OH rate'!E$66</f>
        <v>0</v>
      </c>
      <c r="Z57" s="155">
        <f>SUM('Base Capex'!$Y57:$AA57,'Direct OH'!$Y57:$AA57,'Real Price Change'!$Y57:$AA57)*'OH rate'!E$67</f>
        <v>0</v>
      </c>
      <c r="AA57" s="156">
        <f>SUM('Base Capex'!$Y57:$AA57,'Direct OH'!$Y57:$AA57,'Real Price Change'!$Y57:$AA57)*'OH rate'!E$68</f>
        <v>0</v>
      </c>
      <c r="AB57" s="154">
        <f>SUM('Base Capex'!$AB57:$AD57,'Direct OH'!$AB57:$AD57,'Real Price Change'!$AB57:$AD57)*'OH rate'!F$66</f>
        <v>0</v>
      </c>
      <c r="AC57" s="155">
        <f>SUM('Base Capex'!$AB57:$AD57,'Direct OH'!$AB57:$AD57,'Real Price Change'!$AB57:$AD57)*'OH rate'!F$67</f>
        <v>0</v>
      </c>
      <c r="AD57" s="156">
        <f>SUM('Base Capex'!$AB57:$AD57,'Direct OH'!$AB57:$AD57,'Real Price Change'!$AB57:$AD57)*'OH rate'!F$68</f>
        <v>0</v>
      </c>
      <c r="AE57" s="154">
        <f>SUM('Base Capex'!$AE57:$AG57,'Direct OH'!$AE57:$AG57,'Real Price Change'!$AE57:$AG57)*'OH rate'!G$66</f>
        <v>0</v>
      </c>
      <c r="AF57" s="155">
        <f>SUM('Base Capex'!$AE57:$AG57,'Direct OH'!$AE57:$AG57,'Real Price Change'!$AE57:$AG57)*'OH rate'!G$67</f>
        <v>0</v>
      </c>
      <c r="AG57" s="156">
        <f>SUM('Base Capex'!$AE57:$AG57,'Direct OH'!$AE57:$AG57,'Real Price Change'!$AE57:$AG57)*'OH rate'!G$68</f>
        <v>0</v>
      </c>
      <c r="AH57" s="154">
        <f>SUM('Base Capex'!$AH57:$AJ57,'Direct OH'!$AH57:$AJ57,'Real Price Change'!$AH57:$AJ57)*'OH rate'!H$66</f>
        <v>0</v>
      </c>
      <c r="AI57" s="155">
        <f>SUM('Base Capex'!$AH57:$AJ57,'Direct OH'!$AH57:$AJ57,'Real Price Change'!$AH57:$AJ57)*'OH rate'!H$67</f>
        <v>0</v>
      </c>
      <c r="AJ57" s="156">
        <f>SUM('Base Capex'!$AH57:$AJ57,'Direct OH'!$AH57:$AJ57,'Real Price Change'!$AH57:$AJ57)*'OH rate'!H$68</f>
        <v>0</v>
      </c>
    </row>
    <row r="58" spans="1:36">
      <c r="A58" s="182">
        <f>'Base Capex Actual'!A58</f>
        <v>200</v>
      </c>
      <c r="B58" s="183" t="str">
        <f>'Base Capex Actual'!B58</f>
        <v>Computers</v>
      </c>
      <c r="C58" s="183" t="str">
        <f>'Base Capex Actual'!C58</f>
        <v>Non Network General - IT</v>
      </c>
      <c r="D58" s="155">
        <f>'Indirect OH Actual'!D58</f>
        <v>0</v>
      </c>
      <c r="E58" s="155">
        <f>'Indirect OH Actual'!E58</f>
        <v>0</v>
      </c>
      <c r="F58" s="156">
        <f>'Indirect OH Actual'!F58</f>
        <v>0</v>
      </c>
      <c r="G58" s="155">
        <f>'Indirect OH Actual'!G58</f>
        <v>1.0472539875681927E-2</v>
      </c>
      <c r="H58" s="155">
        <f>'Indirect OH Actual'!H58</f>
        <v>1.1183466677708994E-4</v>
      </c>
      <c r="I58" s="156">
        <f>'Indirect OH Actual'!I58</f>
        <v>7.9730084569639252E-3</v>
      </c>
      <c r="J58" s="155">
        <f>'Indirect OH Actual'!J58</f>
        <v>0</v>
      </c>
      <c r="K58" s="155">
        <f>'Indirect OH Actual'!K58</f>
        <v>0</v>
      </c>
      <c r="L58" s="156">
        <f>'Indirect OH Actual'!L58</f>
        <v>0</v>
      </c>
      <c r="M58" s="155">
        <f>'Indirect OH Actual'!M58</f>
        <v>0</v>
      </c>
      <c r="N58" s="155">
        <f>'Indirect OH Actual'!N58</f>
        <v>0</v>
      </c>
      <c r="O58" s="156">
        <f>'Indirect OH Actual'!O58</f>
        <v>0</v>
      </c>
      <c r="P58" s="155">
        <f>'Indirect OH Actual'!P58</f>
        <v>0</v>
      </c>
      <c r="Q58" s="155">
        <f>'Indirect OH Actual'!Q58</f>
        <v>0</v>
      </c>
      <c r="R58" s="156">
        <f>'Indirect OH Actual'!R58</f>
        <v>0</v>
      </c>
      <c r="S58" s="157"/>
      <c r="T58" s="157"/>
      <c r="U58" s="158"/>
      <c r="V58" s="157"/>
      <c r="W58" s="157"/>
      <c r="X58" s="158"/>
      <c r="Y58" s="157"/>
      <c r="Z58" s="157"/>
      <c r="AA58" s="158"/>
      <c r="AB58" s="157"/>
      <c r="AC58" s="157"/>
      <c r="AD58" s="158"/>
      <c r="AE58" s="157"/>
      <c r="AF58" s="157"/>
      <c r="AG58" s="158"/>
      <c r="AH58" s="157"/>
      <c r="AI58" s="157"/>
      <c r="AJ58" s="158"/>
    </row>
    <row r="59" spans="1:36">
      <c r="A59" s="182">
        <f>'Base Capex Actual'!A59</f>
        <v>210</v>
      </c>
      <c r="B59" s="183" t="str">
        <f>'Base Capex Actual'!B59</f>
        <v>General Equipment</v>
      </c>
      <c r="C59" s="183" t="str">
        <f>'Base Capex Actual'!C59</f>
        <v>Non Network General - Other</v>
      </c>
      <c r="D59" s="155">
        <f>'Indirect OH Actual'!D59</f>
        <v>-5.1147430582132269</v>
      </c>
      <c r="E59" s="155">
        <f>'Indirect OH Actual'!E59</f>
        <v>-9.7686917645135901E-2</v>
      </c>
      <c r="F59" s="156">
        <f>'Indirect OH Actual'!F59</f>
        <v>-5.6655613649737084</v>
      </c>
      <c r="G59" s="155">
        <f>'Indirect OH Actual'!G59</f>
        <v>0</v>
      </c>
      <c r="H59" s="155">
        <f>'Indirect OH Actual'!H59</f>
        <v>0</v>
      </c>
      <c r="I59" s="156">
        <f>'Indirect OH Actual'!I59</f>
        <v>0</v>
      </c>
      <c r="J59" s="155">
        <f>'Indirect OH Actual'!J59</f>
        <v>-2.1584841035815483E-4</v>
      </c>
      <c r="K59" s="155">
        <f>'Indirect OH Actual'!K59</f>
        <v>-2.5074132536378747E-6</v>
      </c>
      <c r="L59" s="156">
        <f>'Indirect OH Actual'!L59</f>
        <v>-1.9200733472187587E-4</v>
      </c>
      <c r="M59" s="155">
        <f>'Indirect OH Actual'!M59</f>
        <v>0</v>
      </c>
      <c r="N59" s="155">
        <f>'Indirect OH Actual'!N59</f>
        <v>0</v>
      </c>
      <c r="O59" s="156">
        <f>'Indirect OH Actual'!O59</f>
        <v>0</v>
      </c>
      <c r="P59" s="155">
        <f>'Indirect OH Actual'!P59</f>
        <v>0</v>
      </c>
      <c r="Q59" s="155">
        <f>'Indirect OH Actual'!Q59</f>
        <v>0</v>
      </c>
      <c r="R59" s="156">
        <f>'Indirect OH Actual'!R59</f>
        <v>0</v>
      </c>
      <c r="S59" s="157"/>
      <c r="T59" s="157"/>
      <c r="U59" s="158"/>
      <c r="V59" s="157"/>
      <c r="W59" s="157"/>
      <c r="X59" s="158"/>
      <c r="Y59" s="157"/>
      <c r="Z59" s="157"/>
      <c r="AA59" s="158"/>
      <c r="AB59" s="157"/>
      <c r="AC59" s="157"/>
      <c r="AD59" s="158"/>
      <c r="AE59" s="157"/>
      <c r="AF59" s="157"/>
      <c r="AG59" s="158"/>
      <c r="AH59" s="157"/>
      <c r="AI59" s="157"/>
      <c r="AJ59" s="158"/>
    </row>
    <row r="60" spans="1:36">
      <c r="A60" s="182">
        <f>'Base Capex Actual'!A60</f>
        <v>220</v>
      </c>
      <c r="B60" s="183" t="str">
        <f>'Base Capex Actual'!B60</f>
        <v>Office Furniture</v>
      </c>
      <c r="C60" s="183" t="str">
        <f>'Base Capex Actual'!C60</f>
        <v>Non Network General - Other</v>
      </c>
      <c r="D60" s="155">
        <f>'Indirect OH Actual'!D60</f>
        <v>0</v>
      </c>
      <c r="E60" s="155">
        <f>'Indirect OH Actual'!E60</f>
        <v>0</v>
      </c>
      <c r="F60" s="156">
        <f>'Indirect OH Actual'!F60</f>
        <v>0</v>
      </c>
      <c r="G60" s="155">
        <f>'Indirect OH Actual'!G60</f>
        <v>0</v>
      </c>
      <c r="H60" s="155">
        <f>'Indirect OH Actual'!H60</f>
        <v>0</v>
      </c>
      <c r="I60" s="156">
        <f>'Indirect OH Actual'!I60</f>
        <v>0</v>
      </c>
      <c r="J60" s="155">
        <f>'Indirect OH Actual'!J60</f>
        <v>0</v>
      </c>
      <c r="K60" s="155">
        <f>'Indirect OH Actual'!K60</f>
        <v>0</v>
      </c>
      <c r="L60" s="156">
        <f>'Indirect OH Actual'!L60</f>
        <v>0</v>
      </c>
      <c r="M60" s="155">
        <f>'Indirect OH Actual'!M60</f>
        <v>0</v>
      </c>
      <c r="N60" s="155">
        <f>'Indirect OH Actual'!N60</f>
        <v>0</v>
      </c>
      <c r="O60" s="156">
        <f>'Indirect OH Actual'!O60</f>
        <v>0</v>
      </c>
      <c r="P60" s="155">
        <f>'Indirect OH Actual'!P60</f>
        <v>0</v>
      </c>
      <c r="Q60" s="155">
        <f>'Indirect OH Actual'!Q60</f>
        <v>0</v>
      </c>
      <c r="R60" s="156">
        <f>'Indirect OH Actual'!R60</f>
        <v>0</v>
      </c>
      <c r="S60" s="157"/>
      <c r="T60" s="157"/>
      <c r="U60" s="158"/>
      <c r="V60" s="157"/>
      <c r="W60" s="157"/>
      <c r="X60" s="158"/>
      <c r="Y60" s="157"/>
      <c r="Z60" s="157"/>
      <c r="AA60" s="158"/>
      <c r="AB60" s="157"/>
      <c r="AC60" s="157"/>
      <c r="AD60" s="158"/>
      <c r="AE60" s="157"/>
      <c r="AF60" s="157"/>
      <c r="AG60" s="158"/>
      <c r="AH60" s="157"/>
      <c r="AI60" s="157"/>
      <c r="AJ60" s="158"/>
    </row>
    <row r="61" spans="1:36">
      <c r="A61" s="182">
        <f>'Base Capex Actual'!A61</f>
        <v>230</v>
      </c>
      <c r="B61" s="183" t="str">
        <f>'Base Capex Actual'!B61</f>
        <v>Property</v>
      </c>
      <c r="C61" s="183" t="str">
        <f>'Base Capex Actual'!C61</f>
        <v>Non Network General - Other</v>
      </c>
      <c r="D61" s="155">
        <f>'Indirect OH Actual'!D61</f>
        <v>-2.1238801290730738</v>
      </c>
      <c r="E61" s="155">
        <f>'Indirect OH Actual'!E61</f>
        <v>-4.0564169283878147E-2</v>
      </c>
      <c r="F61" s="156">
        <f>'Indirect OH Actual'!F61</f>
        <v>-2.3526056081721047</v>
      </c>
      <c r="G61" s="155">
        <f>'Indirect OH Actual'!G61</f>
        <v>0</v>
      </c>
      <c r="H61" s="155">
        <f>'Indirect OH Actual'!H61</f>
        <v>0</v>
      </c>
      <c r="I61" s="156">
        <f>'Indirect OH Actual'!I61</f>
        <v>0</v>
      </c>
      <c r="J61" s="155">
        <f>'Indirect OH Actual'!J61</f>
        <v>0</v>
      </c>
      <c r="K61" s="155">
        <f>'Indirect OH Actual'!K61</f>
        <v>0</v>
      </c>
      <c r="L61" s="156">
        <f>'Indirect OH Actual'!L61</f>
        <v>0</v>
      </c>
      <c r="M61" s="155">
        <f>'Indirect OH Actual'!M61</f>
        <v>0</v>
      </c>
      <c r="N61" s="155">
        <f>'Indirect OH Actual'!N61</f>
        <v>0</v>
      </c>
      <c r="O61" s="156">
        <f>'Indirect OH Actual'!O61</f>
        <v>0</v>
      </c>
      <c r="P61" s="155">
        <f>'Indirect OH Actual'!P61</f>
        <v>0</v>
      </c>
      <c r="Q61" s="155">
        <f>'Indirect OH Actual'!Q61</f>
        <v>0</v>
      </c>
      <c r="R61" s="156">
        <f>'Indirect OH Actual'!R61</f>
        <v>0</v>
      </c>
      <c r="S61" s="157"/>
      <c r="T61" s="157"/>
      <c r="U61" s="158"/>
      <c r="V61" s="157"/>
      <c r="W61" s="157"/>
      <c r="X61" s="158"/>
      <c r="Y61" s="157"/>
      <c r="Z61" s="157"/>
      <c r="AA61" s="158"/>
      <c r="AB61" s="157"/>
      <c r="AC61" s="157"/>
      <c r="AD61" s="158"/>
      <c r="AE61" s="157"/>
      <c r="AF61" s="157"/>
      <c r="AG61" s="158"/>
      <c r="AH61" s="157"/>
      <c r="AI61" s="157"/>
      <c r="AJ61" s="158"/>
    </row>
    <row r="62" spans="1:36">
      <c r="A62" s="182">
        <f>'Base Capex Actual'!A62</f>
        <v>240</v>
      </c>
      <c r="B62" s="183" t="str">
        <f>'Base Capex Actual'!B62</f>
        <v>Motor Vehicles</v>
      </c>
      <c r="C62" s="183" t="str">
        <f>'Base Capex Actual'!C62</f>
        <v>Non Network General - Other</v>
      </c>
      <c r="D62" s="155">
        <f>'Indirect OH Actual'!D62</f>
        <v>0</v>
      </c>
      <c r="E62" s="155">
        <f>'Indirect OH Actual'!E62</f>
        <v>0</v>
      </c>
      <c r="F62" s="156">
        <f>'Indirect OH Actual'!F62</f>
        <v>0</v>
      </c>
      <c r="G62" s="155">
        <f>'Indirect OH Actual'!G62</f>
        <v>0</v>
      </c>
      <c r="H62" s="155">
        <f>'Indirect OH Actual'!H62</f>
        <v>0</v>
      </c>
      <c r="I62" s="156">
        <f>'Indirect OH Actual'!I62</f>
        <v>0</v>
      </c>
      <c r="J62" s="155">
        <f>'Indirect OH Actual'!J62</f>
        <v>0</v>
      </c>
      <c r="K62" s="155">
        <f>'Indirect OH Actual'!K62</f>
        <v>0</v>
      </c>
      <c r="L62" s="156">
        <f>'Indirect OH Actual'!L62</f>
        <v>0</v>
      </c>
      <c r="M62" s="155">
        <f>'Indirect OH Actual'!M62</f>
        <v>0</v>
      </c>
      <c r="N62" s="155">
        <f>'Indirect OH Actual'!N62</f>
        <v>0</v>
      </c>
      <c r="O62" s="156">
        <f>'Indirect OH Actual'!O62</f>
        <v>0</v>
      </c>
      <c r="P62" s="155">
        <f>'Indirect OH Actual'!P62</f>
        <v>0</v>
      </c>
      <c r="Q62" s="155">
        <f>'Indirect OH Actual'!Q62</f>
        <v>0</v>
      </c>
      <c r="R62" s="156">
        <f>'Indirect OH Actual'!R62</f>
        <v>0</v>
      </c>
      <c r="S62" s="157"/>
      <c r="T62" s="157"/>
      <c r="U62" s="158"/>
      <c r="V62" s="157"/>
      <c r="W62" s="157"/>
      <c r="X62" s="158"/>
      <c r="Y62" s="157"/>
      <c r="Z62" s="157"/>
      <c r="AA62" s="158"/>
      <c r="AB62" s="157"/>
      <c r="AC62" s="157"/>
      <c r="AD62" s="158"/>
      <c r="AE62" s="157"/>
      <c r="AF62" s="157"/>
      <c r="AG62" s="158"/>
      <c r="AH62" s="157"/>
      <c r="AI62" s="157"/>
      <c r="AJ62" s="158"/>
    </row>
    <row r="63" spans="1:36">
      <c r="A63" s="182">
        <f>'Base Capex Actual'!A63</f>
        <v>260</v>
      </c>
      <c r="B63" s="183" t="str">
        <f>'Base Capex Actual'!B63</f>
        <v>Intellectual Property</v>
      </c>
      <c r="C63" s="183" t="str">
        <f>'Base Capex Actual'!C63</f>
        <v>Non Network General - Other</v>
      </c>
      <c r="D63" s="155">
        <f>'Indirect OH Actual'!D63</f>
        <v>0</v>
      </c>
      <c r="E63" s="155">
        <f>'Indirect OH Actual'!E63</f>
        <v>0</v>
      </c>
      <c r="F63" s="156">
        <f>'Indirect OH Actual'!F63</f>
        <v>0</v>
      </c>
      <c r="G63" s="155">
        <f>'Indirect OH Actual'!G63</f>
        <v>0</v>
      </c>
      <c r="H63" s="155">
        <f>'Indirect OH Actual'!H63</f>
        <v>0</v>
      </c>
      <c r="I63" s="156">
        <f>'Indirect OH Actual'!I63</f>
        <v>0</v>
      </c>
      <c r="J63" s="155">
        <f>'Indirect OH Actual'!J63</f>
        <v>0</v>
      </c>
      <c r="K63" s="155">
        <f>'Indirect OH Actual'!K63</f>
        <v>0</v>
      </c>
      <c r="L63" s="156">
        <f>'Indirect OH Actual'!L63</f>
        <v>0</v>
      </c>
      <c r="M63" s="155">
        <f>'Indirect OH Actual'!M63</f>
        <v>1.1137251242758691E-5</v>
      </c>
      <c r="N63" s="155">
        <f>'Indirect OH Actual'!N63</f>
        <v>1.2937640508378651E-7</v>
      </c>
      <c r="O63" s="156">
        <f>'Indirect OH Actual'!O63</f>
        <v>9.9071099189552314E-6</v>
      </c>
      <c r="P63" s="155">
        <f>'Indirect OH Actual'!P63</f>
        <v>0</v>
      </c>
      <c r="Q63" s="155">
        <f>'Indirect OH Actual'!Q63</f>
        <v>0</v>
      </c>
      <c r="R63" s="156">
        <f>'Indirect OH Actual'!R63</f>
        <v>0</v>
      </c>
      <c r="S63" s="157"/>
      <c r="T63" s="157"/>
      <c r="U63" s="158"/>
      <c r="V63" s="157"/>
      <c r="W63" s="157"/>
      <c r="X63" s="158"/>
      <c r="Y63" s="157"/>
      <c r="Z63" s="157"/>
      <c r="AA63" s="158"/>
      <c r="AB63" s="157"/>
      <c r="AC63" s="157"/>
      <c r="AD63" s="158"/>
      <c r="AE63" s="157"/>
      <c r="AF63" s="157"/>
      <c r="AG63" s="158"/>
      <c r="AH63" s="157"/>
      <c r="AI63" s="157"/>
      <c r="AJ63" s="158"/>
    </row>
    <row r="64" spans="1:36">
      <c r="A64" s="182">
        <f>'Base Capex Actual'!A64</f>
        <v>270</v>
      </c>
      <c r="B64" s="183" t="str">
        <f>'Base Capex Actual'!B64</f>
        <v>Communications</v>
      </c>
      <c r="C64" s="183" t="str">
        <f>'Base Capex Actual'!C64</f>
        <v>Non Network General - Other</v>
      </c>
      <c r="D64" s="155">
        <f>'Indirect OH Actual'!D64</f>
        <v>0</v>
      </c>
      <c r="E64" s="155">
        <f>'Indirect OH Actual'!E64</f>
        <v>0</v>
      </c>
      <c r="F64" s="156">
        <f>'Indirect OH Actual'!F64</f>
        <v>0</v>
      </c>
      <c r="G64" s="155">
        <f>'Indirect OH Actual'!G64</f>
        <v>0</v>
      </c>
      <c r="H64" s="155">
        <f>'Indirect OH Actual'!H64</f>
        <v>0</v>
      </c>
      <c r="I64" s="156">
        <f>'Indirect OH Actual'!I64</f>
        <v>0</v>
      </c>
      <c r="J64" s="155">
        <f>'Indirect OH Actual'!J64</f>
        <v>0</v>
      </c>
      <c r="K64" s="155">
        <f>'Indirect OH Actual'!K64</f>
        <v>0</v>
      </c>
      <c r="L64" s="156">
        <f>'Indirect OH Actual'!L64</f>
        <v>0</v>
      </c>
      <c r="M64" s="155">
        <f>'Indirect OH Actual'!M64</f>
        <v>0</v>
      </c>
      <c r="N64" s="155">
        <f>'Indirect OH Actual'!N64</f>
        <v>0</v>
      </c>
      <c r="O64" s="156">
        <f>'Indirect OH Actual'!O64</f>
        <v>0</v>
      </c>
      <c r="P64" s="155">
        <f>'Indirect OH Actual'!P64</f>
        <v>0</v>
      </c>
      <c r="Q64" s="155">
        <f>'Indirect OH Actual'!Q64</f>
        <v>0</v>
      </c>
      <c r="R64" s="156">
        <f>'Indirect OH Actual'!R64</f>
        <v>0</v>
      </c>
      <c r="S64" s="157"/>
      <c r="T64" s="157"/>
      <c r="U64" s="158"/>
      <c r="V64" s="157"/>
      <c r="W64" s="157"/>
      <c r="X64" s="158"/>
      <c r="Y64" s="157"/>
      <c r="Z64" s="157"/>
      <c r="AA64" s="158"/>
      <c r="AB64" s="157"/>
      <c r="AC64" s="157"/>
      <c r="AD64" s="158"/>
      <c r="AE64" s="157"/>
      <c r="AF64" s="157"/>
      <c r="AG64" s="158"/>
      <c r="AH64" s="157"/>
      <c r="AI64" s="157"/>
      <c r="AJ64" s="158"/>
    </row>
    <row r="65" spans="1:36">
      <c r="A65" s="128"/>
      <c r="B65" s="146" t="s">
        <v>121</v>
      </c>
      <c r="C65" s="147"/>
      <c r="D65" s="160">
        <f t="shared" ref="D65:AJ65" si="0">SUM(D7:D64)</f>
        <v>6494.626795028913</v>
      </c>
      <c r="E65" s="160">
        <f t="shared" si="0"/>
        <v>124.04143583382977</v>
      </c>
      <c r="F65" s="161">
        <f t="shared" si="0"/>
        <v>7194.0479181554347</v>
      </c>
      <c r="G65" s="162">
        <f t="shared" si="0"/>
        <v>8710.3120395866808</v>
      </c>
      <c r="H65" s="160">
        <f t="shared" si="0"/>
        <v>93.016102687144993</v>
      </c>
      <c r="I65" s="161">
        <f t="shared" si="0"/>
        <v>6631.3800070297839</v>
      </c>
      <c r="J65" s="162">
        <f t="shared" si="0"/>
        <v>8480.8758583658346</v>
      </c>
      <c r="K65" s="160">
        <f t="shared" si="0"/>
        <v>98.518494968015318</v>
      </c>
      <c r="L65" s="161">
        <f t="shared" si="0"/>
        <v>7544.1388100563508</v>
      </c>
      <c r="M65" s="162">
        <f t="shared" si="0"/>
        <v>8663.5756199683292</v>
      </c>
      <c r="N65" s="160">
        <f t="shared" si="0"/>
        <v>100.64083537774289</v>
      </c>
      <c r="O65" s="161">
        <f t="shared" si="0"/>
        <v>7706.6588592955804</v>
      </c>
      <c r="P65" s="162">
        <f t="shared" si="0"/>
        <v>9969.1984673730276</v>
      </c>
      <c r="Q65" s="160">
        <f t="shared" si="0"/>
        <v>115.80766485034772</v>
      </c>
      <c r="R65" s="161">
        <f t="shared" si="0"/>
        <v>8868.071920740862</v>
      </c>
      <c r="S65" s="162">
        <f t="shared" si="0"/>
        <v>10466.414657933296</v>
      </c>
      <c r="T65" s="160">
        <f t="shared" si="0"/>
        <v>119.00775928006829</v>
      </c>
      <c r="U65" s="161">
        <f t="shared" si="0"/>
        <v>9224.6720083725086</v>
      </c>
      <c r="V65" s="162">
        <f t="shared" si="0"/>
        <v>0</v>
      </c>
      <c r="W65" s="160">
        <f t="shared" si="0"/>
        <v>0</v>
      </c>
      <c r="X65" s="161">
        <f t="shared" si="0"/>
        <v>0</v>
      </c>
      <c r="Y65" s="162">
        <f t="shared" si="0"/>
        <v>0</v>
      </c>
      <c r="Z65" s="160">
        <f t="shared" si="0"/>
        <v>0</v>
      </c>
      <c r="AA65" s="161">
        <f t="shared" si="0"/>
        <v>0</v>
      </c>
      <c r="AB65" s="162">
        <f t="shared" si="0"/>
        <v>0</v>
      </c>
      <c r="AC65" s="160">
        <f t="shared" si="0"/>
        <v>0</v>
      </c>
      <c r="AD65" s="161">
        <f t="shared" si="0"/>
        <v>0</v>
      </c>
      <c r="AE65" s="162">
        <f t="shared" si="0"/>
        <v>0</v>
      </c>
      <c r="AF65" s="160">
        <f t="shared" si="0"/>
        <v>0</v>
      </c>
      <c r="AG65" s="161">
        <f t="shared" si="0"/>
        <v>0</v>
      </c>
      <c r="AH65" s="162">
        <f t="shared" si="0"/>
        <v>0</v>
      </c>
      <c r="AI65" s="160">
        <f t="shared" si="0"/>
        <v>0</v>
      </c>
      <c r="AJ65" s="161">
        <f t="shared" si="0"/>
        <v>0</v>
      </c>
    </row>
    <row r="68" spans="1:36" s="88" customFormat="1">
      <c r="C68" s="88" t="s">
        <v>50</v>
      </c>
      <c r="D68" s="155">
        <f>SUMIF($C$7:$C$64,$C68,D$7:D$64)</f>
        <v>3025.6397707481428</v>
      </c>
      <c r="E68" s="155">
        <f t="shared" ref="E68:AJ75" si="1">SUMIF($C$7:$C$64,$C68,E$7:E$64)</f>
        <v>57.786954250674306</v>
      </c>
      <c r="F68" s="155">
        <f t="shared" si="1"/>
        <v>3351.47779553699</v>
      </c>
      <c r="G68" s="155">
        <f t="shared" si="1"/>
        <v>3725.3546378029632</v>
      </c>
      <c r="H68" s="155">
        <f t="shared" si="1"/>
        <v>39.782497798133434</v>
      </c>
      <c r="I68" s="155">
        <f t="shared" si="1"/>
        <v>2836.2063439227263</v>
      </c>
      <c r="J68" s="155">
        <f t="shared" si="1"/>
        <v>5046.9067185448685</v>
      </c>
      <c r="K68" s="155">
        <f t="shared" si="1"/>
        <v>58.627630265868852</v>
      </c>
      <c r="L68" s="155">
        <f t="shared" si="1"/>
        <v>4489.4614049267557</v>
      </c>
      <c r="M68" s="155">
        <f t="shared" si="1"/>
        <v>4112.5178664578234</v>
      </c>
      <c r="N68" s="155">
        <f t="shared" si="1"/>
        <v>47.773258033583268</v>
      </c>
      <c r="O68" s="155">
        <f t="shared" si="1"/>
        <v>3658.278479903704</v>
      </c>
      <c r="P68" s="155">
        <f t="shared" si="1"/>
        <v>4363.176308101024</v>
      </c>
      <c r="Q68" s="155">
        <f t="shared" si="1"/>
        <v>50.685043659752623</v>
      </c>
      <c r="R68" s="155">
        <f t="shared" si="1"/>
        <v>3881.25097817502</v>
      </c>
      <c r="S68" s="155">
        <f t="shared" si="1"/>
        <v>4728.391573092531</v>
      </c>
      <c r="T68" s="155">
        <f t="shared" si="1"/>
        <v>53.76390144126141</v>
      </c>
      <c r="U68" s="155">
        <f t="shared" si="1"/>
        <v>4167.4119375606642</v>
      </c>
      <c r="V68" s="155">
        <f t="shared" si="1"/>
        <v>0</v>
      </c>
      <c r="W68" s="155">
        <f t="shared" si="1"/>
        <v>0</v>
      </c>
      <c r="X68" s="155">
        <f t="shared" si="1"/>
        <v>0</v>
      </c>
      <c r="Y68" s="155">
        <f t="shared" si="1"/>
        <v>0</v>
      </c>
      <c r="Z68" s="155">
        <f t="shared" si="1"/>
        <v>0</v>
      </c>
      <c r="AA68" s="155">
        <f t="shared" si="1"/>
        <v>0</v>
      </c>
      <c r="AB68" s="155">
        <f t="shared" si="1"/>
        <v>0</v>
      </c>
      <c r="AC68" s="155">
        <f t="shared" si="1"/>
        <v>0</v>
      </c>
      <c r="AD68" s="155">
        <f t="shared" si="1"/>
        <v>0</v>
      </c>
      <c r="AE68" s="155">
        <f t="shared" si="1"/>
        <v>0</v>
      </c>
      <c r="AF68" s="155">
        <f t="shared" si="1"/>
        <v>0</v>
      </c>
      <c r="AG68" s="155">
        <f t="shared" si="1"/>
        <v>0</v>
      </c>
      <c r="AH68" s="155">
        <f t="shared" si="1"/>
        <v>0</v>
      </c>
      <c r="AI68" s="155">
        <f t="shared" si="1"/>
        <v>0</v>
      </c>
      <c r="AJ68" s="155">
        <f t="shared" si="1"/>
        <v>0</v>
      </c>
    </row>
    <row r="69" spans="1:36" s="88" customFormat="1">
      <c r="C69" s="88" t="s">
        <v>86</v>
      </c>
      <c r="D69" s="155">
        <f>SUMIF($C$7:$C$64,$C69,D$7:D$64)</f>
        <v>1009.0365922157432</v>
      </c>
      <c r="E69" s="155">
        <f t="shared" ref="E69:S69" si="2">SUMIF($C$7:$C$64,$C69,E$7:E$64)</f>
        <v>19.27167667326421</v>
      </c>
      <c r="F69" s="155">
        <f t="shared" si="2"/>
        <v>1117.7020365709875</v>
      </c>
      <c r="G69" s="155">
        <f t="shared" si="2"/>
        <v>3302.2116641260341</v>
      </c>
      <c r="H69" s="155">
        <f t="shared" si="2"/>
        <v>35.263818087005127</v>
      </c>
      <c r="I69" s="155">
        <f t="shared" si="2"/>
        <v>2514.0569372190998</v>
      </c>
      <c r="J69" s="155">
        <f t="shared" si="2"/>
        <v>1411.2835586386464</v>
      </c>
      <c r="K69" s="155">
        <f t="shared" si="2"/>
        <v>16.394242115103324</v>
      </c>
      <c r="L69" s="155">
        <f t="shared" si="2"/>
        <v>1255.4032442554565</v>
      </c>
      <c r="M69" s="155">
        <f t="shared" si="2"/>
        <v>1929.935560340959</v>
      </c>
      <c r="N69" s="155">
        <f t="shared" si="2"/>
        <v>22.419187589273498</v>
      </c>
      <c r="O69" s="155">
        <f t="shared" si="2"/>
        <v>1716.7686456952285</v>
      </c>
      <c r="P69" s="155">
        <f t="shared" si="2"/>
        <v>3173.569236858978</v>
      </c>
      <c r="Q69" s="155">
        <f t="shared" si="2"/>
        <v>36.865916930469545</v>
      </c>
      <c r="R69" s="155">
        <f t="shared" si="2"/>
        <v>2823.0394178652718</v>
      </c>
      <c r="S69" s="155">
        <f t="shared" si="2"/>
        <v>2924.2358202932937</v>
      </c>
      <c r="T69" s="155">
        <f t="shared" si="1"/>
        <v>33.249853359845289</v>
      </c>
      <c r="U69" s="155">
        <f t="shared" si="1"/>
        <v>2577.3024668856656</v>
      </c>
      <c r="V69" s="155">
        <f t="shared" si="1"/>
        <v>0</v>
      </c>
      <c r="W69" s="155">
        <f t="shared" si="1"/>
        <v>0</v>
      </c>
      <c r="X69" s="155">
        <f t="shared" si="1"/>
        <v>0</v>
      </c>
      <c r="Y69" s="155">
        <f t="shared" si="1"/>
        <v>0</v>
      </c>
      <c r="Z69" s="155">
        <f t="shared" si="1"/>
        <v>0</v>
      </c>
      <c r="AA69" s="155">
        <f t="shared" si="1"/>
        <v>0</v>
      </c>
      <c r="AB69" s="155">
        <f t="shared" si="1"/>
        <v>0</v>
      </c>
      <c r="AC69" s="155">
        <f t="shared" si="1"/>
        <v>0</v>
      </c>
      <c r="AD69" s="155">
        <f t="shared" si="1"/>
        <v>0</v>
      </c>
      <c r="AE69" s="155">
        <f t="shared" si="1"/>
        <v>0</v>
      </c>
      <c r="AF69" s="155">
        <f t="shared" si="1"/>
        <v>0</v>
      </c>
      <c r="AG69" s="155">
        <f t="shared" si="1"/>
        <v>0</v>
      </c>
      <c r="AH69" s="155">
        <f t="shared" si="1"/>
        <v>0</v>
      </c>
      <c r="AI69" s="155">
        <f t="shared" si="1"/>
        <v>0</v>
      </c>
      <c r="AJ69" s="155">
        <f t="shared" si="1"/>
        <v>0</v>
      </c>
    </row>
    <row r="70" spans="1:36" s="88" customFormat="1">
      <c r="C70" s="88" t="s">
        <v>65</v>
      </c>
      <c r="D70" s="159">
        <f>SUMIF($C$7:$C$64,$C70,D$7:D$64)+SUM(D30:D32,D38)</f>
        <v>2333.2085220911576</v>
      </c>
      <c r="E70" s="159">
        <f>SUMIF($C$7:$C$64,$C70,E$7:E$64)+SUM(E30:E32,E38)</f>
        <v>44.562150268809518</v>
      </c>
      <c r="F70" s="159">
        <f>SUMIF($C$7:$C$64,$C70,F$7:F$64)+SUM(F30:F32,F38)</f>
        <v>2584.4770516791009</v>
      </c>
      <c r="G70" s="155">
        <f t="shared" si="1"/>
        <v>1183.4564180586992</v>
      </c>
      <c r="H70" s="155">
        <f t="shared" si="1"/>
        <v>12.637951798697255</v>
      </c>
      <c r="I70" s="155">
        <f t="shared" si="1"/>
        <v>900.99518757056376</v>
      </c>
      <c r="J70" s="155">
        <f t="shared" si="1"/>
        <v>1252.9426041798447</v>
      </c>
      <c r="K70" s="155">
        <f t="shared" si="1"/>
        <v>14.554866939048573</v>
      </c>
      <c r="L70" s="155">
        <f t="shared" si="1"/>
        <v>1114.5515020883236</v>
      </c>
      <c r="M70" s="155">
        <f t="shared" si="1"/>
        <v>1668.2985513855185</v>
      </c>
      <c r="N70" s="155">
        <f t="shared" si="1"/>
        <v>19.37986891739402</v>
      </c>
      <c r="O70" s="155">
        <f t="shared" si="1"/>
        <v>1484.0301943404968</v>
      </c>
      <c r="P70" s="155">
        <f t="shared" si="1"/>
        <v>1548.9678219083928</v>
      </c>
      <c r="Q70" s="155">
        <f t="shared" si="1"/>
        <v>17.993657862326522</v>
      </c>
      <c r="R70" s="155">
        <f t="shared" si="1"/>
        <v>1377.8798859861199</v>
      </c>
      <c r="S70" s="155">
        <f t="shared" si="1"/>
        <v>1971.0818868101471</v>
      </c>
      <c r="T70" s="155">
        <f t="shared" si="1"/>
        <v>22.412071981975533</v>
      </c>
      <c r="U70" s="155">
        <f t="shared" si="1"/>
        <v>1737.2313730839687</v>
      </c>
      <c r="V70" s="155">
        <f t="shared" si="1"/>
        <v>0</v>
      </c>
      <c r="W70" s="155">
        <f t="shared" si="1"/>
        <v>0</v>
      </c>
      <c r="X70" s="155">
        <f t="shared" si="1"/>
        <v>0</v>
      </c>
      <c r="Y70" s="155">
        <f t="shared" si="1"/>
        <v>0</v>
      </c>
      <c r="Z70" s="155">
        <f t="shared" si="1"/>
        <v>0</v>
      </c>
      <c r="AA70" s="155">
        <f t="shared" si="1"/>
        <v>0</v>
      </c>
      <c r="AB70" s="155">
        <f t="shared" si="1"/>
        <v>0</v>
      </c>
      <c r="AC70" s="155">
        <f t="shared" si="1"/>
        <v>0</v>
      </c>
      <c r="AD70" s="155">
        <f t="shared" si="1"/>
        <v>0</v>
      </c>
      <c r="AE70" s="155">
        <f t="shared" si="1"/>
        <v>0</v>
      </c>
      <c r="AF70" s="155">
        <f t="shared" si="1"/>
        <v>0</v>
      </c>
      <c r="AG70" s="155">
        <f t="shared" si="1"/>
        <v>0</v>
      </c>
      <c r="AH70" s="155">
        <f t="shared" si="1"/>
        <v>0</v>
      </c>
      <c r="AI70" s="155">
        <f t="shared" si="1"/>
        <v>0</v>
      </c>
      <c r="AJ70" s="155">
        <f t="shared" si="1"/>
        <v>0</v>
      </c>
    </row>
    <row r="71" spans="1:36" s="88" customFormat="1">
      <c r="C71" s="88" t="s">
        <v>93</v>
      </c>
      <c r="D71" s="155">
        <f>SUMIF($C$7:$C$64,$C71,D$7:D$64)</f>
        <v>0</v>
      </c>
      <c r="E71" s="155">
        <f>SUMIF($C$7:$C$64,$C71,E$7:E$64)</f>
        <v>0</v>
      </c>
      <c r="F71" s="155">
        <f>SUMIF($C$7:$C$64,$C71,F$7:F$64)</f>
        <v>0</v>
      </c>
      <c r="G71" s="155">
        <f t="shared" si="1"/>
        <v>0</v>
      </c>
      <c r="H71" s="155">
        <f t="shared" si="1"/>
        <v>0</v>
      </c>
      <c r="I71" s="155">
        <f t="shared" si="1"/>
        <v>0</v>
      </c>
      <c r="J71" s="155">
        <f t="shared" si="1"/>
        <v>0</v>
      </c>
      <c r="K71" s="155">
        <f t="shared" si="1"/>
        <v>0</v>
      </c>
      <c r="L71" s="155">
        <f t="shared" si="1"/>
        <v>0</v>
      </c>
      <c r="M71" s="155">
        <f t="shared" si="1"/>
        <v>0</v>
      </c>
      <c r="N71" s="155">
        <f t="shared" si="1"/>
        <v>0</v>
      </c>
      <c r="O71" s="155">
        <f t="shared" si="1"/>
        <v>0</v>
      </c>
      <c r="P71" s="155">
        <f t="shared" si="1"/>
        <v>0</v>
      </c>
      <c r="Q71" s="155">
        <f t="shared" si="1"/>
        <v>0</v>
      </c>
      <c r="R71" s="155">
        <f t="shared" si="1"/>
        <v>0</v>
      </c>
      <c r="S71" s="155">
        <f t="shared" si="1"/>
        <v>0</v>
      </c>
      <c r="T71" s="155">
        <f t="shared" si="1"/>
        <v>0</v>
      </c>
      <c r="U71" s="155">
        <f t="shared" si="1"/>
        <v>0</v>
      </c>
      <c r="V71" s="155">
        <f t="shared" si="1"/>
        <v>0</v>
      </c>
      <c r="W71" s="155">
        <f t="shared" si="1"/>
        <v>0</v>
      </c>
      <c r="X71" s="155">
        <f t="shared" si="1"/>
        <v>0</v>
      </c>
      <c r="Y71" s="155">
        <f t="shared" si="1"/>
        <v>0</v>
      </c>
      <c r="Z71" s="155">
        <f t="shared" si="1"/>
        <v>0</v>
      </c>
      <c r="AA71" s="155">
        <f t="shared" si="1"/>
        <v>0</v>
      </c>
      <c r="AB71" s="155">
        <f t="shared" si="1"/>
        <v>0</v>
      </c>
      <c r="AC71" s="155">
        <f t="shared" si="1"/>
        <v>0</v>
      </c>
      <c r="AD71" s="155">
        <f t="shared" si="1"/>
        <v>0</v>
      </c>
      <c r="AE71" s="155">
        <f t="shared" si="1"/>
        <v>0</v>
      </c>
      <c r="AF71" s="155">
        <f t="shared" si="1"/>
        <v>0</v>
      </c>
      <c r="AG71" s="155">
        <f t="shared" si="1"/>
        <v>0</v>
      </c>
      <c r="AH71" s="155">
        <f t="shared" si="1"/>
        <v>0</v>
      </c>
      <c r="AI71" s="155">
        <f t="shared" si="1"/>
        <v>0</v>
      </c>
      <c r="AJ71" s="155">
        <f t="shared" si="1"/>
        <v>0</v>
      </c>
    </row>
    <row r="72" spans="1:36" s="88" customFormat="1">
      <c r="C72" s="88" t="s">
        <v>68</v>
      </c>
      <c r="D72" s="159">
        <f>SUMIF($C$7:$C$64,$C72,D$7:D$64)-SUM(D30:D32,D38)</f>
        <v>87.516653159606392</v>
      </c>
      <c r="E72" s="159">
        <f>SUMIF($C$7:$C$64,$C72,E$7:E$64)-SUM(E30:E32,E38)</f>
        <v>1.6714880869826061</v>
      </c>
      <c r="F72" s="159">
        <f>SUMIF($C$7:$C$64,$C72,F$7:F$64)-SUM(F30:F32,F38)</f>
        <v>96.941520481007757</v>
      </c>
      <c r="G72" s="155">
        <f t="shared" si="1"/>
        <v>448.29379768382654</v>
      </c>
      <c r="H72" s="155">
        <f t="shared" si="1"/>
        <v>4.7872615504309417</v>
      </c>
      <c r="I72" s="155">
        <f t="shared" si="1"/>
        <v>341.29736268059662</v>
      </c>
      <c r="J72" s="155">
        <f t="shared" si="1"/>
        <v>562.03088726945055</v>
      </c>
      <c r="K72" s="155">
        <f t="shared" si="1"/>
        <v>6.5288583471841761</v>
      </c>
      <c r="L72" s="155">
        <f t="shared" si="1"/>
        <v>499.95296475391081</v>
      </c>
      <c r="M72" s="155">
        <f t="shared" si="1"/>
        <v>799.14329015886483</v>
      </c>
      <c r="N72" s="155">
        <f t="shared" si="1"/>
        <v>9.2832857743786974</v>
      </c>
      <c r="O72" s="155">
        <f t="shared" si="1"/>
        <v>710.87562308043255</v>
      </c>
      <c r="P72" s="155">
        <f t="shared" si="1"/>
        <v>727.94074253186852</v>
      </c>
      <c r="Q72" s="155">
        <f t="shared" si="1"/>
        <v>8.4561580169100559</v>
      </c>
      <c r="R72" s="155">
        <f t="shared" si="1"/>
        <v>647.53760093525159</v>
      </c>
      <c r="S72" s="155">
        <f t="shared" si="1"/>
        <v>720.58681986654301</v>
      </c>
      <c r="T72" s="155">
        <f t="shared" si="1"/>
        <v>8.1933905355132186</v>
      </c>
      <c r="U72" s="155">
        <f t="shared" si="1"/>
        <v>635.09590285405523</v>
      </c>
      <c r="V72" s="155">
        <f t="shared" si="1"/>
        <v>0</v>
      </c>
      <c r="W72" s="155">
        <f t="shared" si="1"/>
        <v>0</v>
      </c>
      <c r="X72" s="155">
        <f t="shared" si="1"/>
        <v>0</v>
      </c>
      <c r="Y72" s="155">
        <f t="shared" si="1"/>
        <v>0</v>
      </c>
      <c r="Z72" s="155">
        <f t="shared" si="1"/>
        <v>0</v>
      </c>
      <c r="AA72" s="155">
        <f t="shared" si="1"/>
        <v>0</v>
      </c>
      <c r="AB72" s="155">
        <f t="shared" si="1"/>
        <v>0</v>
      </c>
      <c r="AC72" s="155">
        <f t="shared" si="1"/>
        <v>0</v>
      </c>
      <c r="AD72" s="155">
        <f t="shared" si="1"/>
        <v>0</v>
      </c>
      <c r="AE72" s="155">
        <f t="shared" si="1"/>
        <v>0</v>
      </c>
      <c r="AF72" s="155">
        <f t="shared" si="1"/>
        <v>0</v>
      </c>
      <c r="AG72" s="155">
        <f t="shared" si="1"/>
        <v>0</v>
      </c>
      <c r="AH72" s="155">
        <f t="shared" si="1"/>
        <v>0</v>
      </c>
      <c r="AI72" s="155">
        <f t="shared" si="1"/>
        <v>0</v>
      </c>
      <c r="AJ72" s="155">
        <f t="shared" si="1"/>
        <v>0</v>
      </c>
    </row>
    <row r="73" spans="1:36" s="88" customFormat="1">
      <c r="C73" s="88" t="s">
        <v>30</v>
      </c>
      <c r="D73" s="155">
        <f>SUMIF($C$7:$C$64,$C73,D$7:D$64)</f>
        <v>46.463880001548411</v>
      </c>
      <c r="E73" s="155">
        <f t="shared" si="1"/>
        <v>0.88741764102815979</v>
      </c>
      <c r="F73" s="155">
        <f t="shared" si="1"/>
        <v>51.467680860494347</v>
      </c>
      <c r="G73" s="155">
        <f t="shared" si="1"/>
        <v>50.985049375281591</v>
      </c>
      <c r="H73" s="155">
        <f t="shared" si="1"/>
        <v>0.54446161821148575</v>
      </c>
      <c r="I73" s="155">
        <f t="shared" si="1"/>
        <v>38.816202628340307</v>
      </c>
      <c r="J73" s="155">
        <f t="shared" si="1"/>
        <v>207.71230558143438</v>
      </c>
      <c r="K73" s="155">
        <f t="shared" si="1"/>
        <v>2.4128998082236377</v>
      </c>
      <c r="L73" s="155">
        <f t="shared" si="1"/>
        <v>184.76988603923843</v>
      </c>
      <c r="M73" s="155">
        <f t="shared" si="1"/>
        <v>153.68034048791324</v>
      </c>
      <c r="N73" s="155">
        <f t="shared" si="1"/>
        <v>1.7852349337369882</v>
      </c>
      <c r="O73" s="155">
        <f t="shared" si="1"/>
        <v>136.70590636860706</v>
      </c>
      <c r="P73" s="155">
        <f t="shared" si="1"/>
        <v>155.54435797276562</v>
      </c>
      <c r="Q73" s="155">
        <f t="shared" si="1"/>
        <v>1.8068883808889797</v>
      </c>
      <c r="R73" s="155">
        <f t="shared" si="1"/>
        <v>138.36403777920034</v>
      </c>
      <c r="S73" s="155">
        <f t="shared" si="1"/>
        <v>122.11855787078009</v>
      </c>
      <c r="T73" s="155">
        <f t="shared" si="1"/>
        <v>1.38854196147285</v>
      </c>
      <c r="U73" s="155">
        <f t="shared" si="1"/>
        <v>107.63032798815594</v>
      </c>
      <c r="V73" s="155">
        <f t="shared" si="1"/>
        <v>0</v>
      </c>
      <c r="W73" s="155">
        <f t="shared" si="1"/>
        <v>0</v>
      </c>
      <c r="X73" s="155">
        <f t="shared" si="1"/>
        <v>0</v>
      </c>
      <c r="Y73" s="155">
        <f t="shared" si="1"/>
        <v>0</v>
      </c>
      <c r="Z73" s="155">
        <f t="shared" si="1"/>
        <v>0</v>
      </c>
      <c r="AA73" s="155">
        <f t="shared" si="1"/>
        <v>0</v>
      </c>
      <c r="AB73" s="155">
        <f t="shared" si="1"/>
        <v>0</v>
      </c>
      <c r="AC73" s="155">
        <f t="shared" si="1"/>
        <v>0</v>
      </c>
      <c r="AD73" s="155">
        <f t="shared" si="1"/>
        <v>0</v>
      </c>
      <c r="AE73" s="155">
        <f t="shared" si="1"/>
        <v>0</v>
      </c>
      <c r="AF73" s="155">
        <f t="shared" si="1"/>
        <v>0</v>
      </c>
      <c r="AG73" s="155">
        <f t="shared" si="1"/>
        <v>0</v>
      </c>
      <c r="AH73" s="155">
        <f t="shared" si="1"/>
        <v>0</v>
      </c>
      <c r="AI73" s="155">
        <f t="shared" si="1"/>
        <v>0</v>
      </c>
      <c r="AJ73" s="155">
        <f t="shared" si="1"/>
        <v>0</v>
      </c>
    </row>
    <row r="74" spans="1:36" s="88" customFormat="1">
      <c r="C74" s="88" t="s">
        <v>31</v>
      </c>
      <c r="D74" s="155">
        <f>SUMIF($C$7:$C$64,$C74,D$7:D$64)</f>
        <v>0</v>
      </c>
      <c r="E74" s="155">
        <f t="shared" si="1"/>
        <v>0</v>
      </c>
      <c r="F74" s="155">
        <f t="shared" si="1"/>
        <v>0</v>
      </c>
      <c r="G74" s="155">
        <f t="shared" si="1"/>
        <v>1.0472539875681927E-2</v>
      </c>
      <c r="H74" s="155">
        <f t="shared" si="1"/>
        <v>1.1183466677708994E-4</v>
      </c>
      <c r="I74" s="155">
        <f t="shared" si="1"/>
        <v>7.9730084569639252E-3</v>
      </c>
      <c r="J74" s="155">
        <f t="shared" si="1"/>
        <v>0</v>
      </c>
      <c r="K74" s="155">
        <f t="shared" si="1"/>
        <v>0</v>
      </c>
      <c r="L74" s="155">
        <f t="shared" si="1"/>
        <v>0</v>
      </c>
      <c r="M74" s="155">
        <f t="shared" si="1"/>
        <v>0</v>
      </c>
      <c r="N74" s="155">
        <f t="shared" si="1"/>
        <v>0</v>
      </c>
      <c r="O74" s="155">
        <f t="shared" si="1"/>
        <v>0</v>
      </c>
      <c r="P74" s="155">
        <f t="shared" si="1"/>
        <v>0</v>
      </c>
      <c r="Q74" s="155">
        <f t="shared" si="1"/>
        <v>0</v>
      </c>
      <c r="R74" s="155">
        <f t="shared" si="1"/>
        <v>0</v>
      </c>
      <c r="S74" s="155">
        <f t="shared" si="1"/>
        <v>0</v>
      </c>
      <c r="T74" s="155">
        <f t="shared" si="1"/>
        <v>0</v>
      </c>
      <c r="U74" s="155">
        <f t="shared" si="1"/>
        <v>0</v>
      </c>
      <c r="V74" s="155">
        <f t="shared" si="1"/>
        <v>0</v>
      </c>
      <c r="W74" s="155">
        <f t="shared" si="1"/>
        <v>0</v>
      </c>
      <c r="X74" s="155">
        <f t="shared" si="1"/>
        <v>0</v>
      </c>
      <c r="Y74" s="155">
        <f t="shared" si="1"/>
        <v>0</v>
      </c>
      <c r="Z74" s="155">
        <f t="shared" si="1"/>
        <v>0</v>
      </c>
      <c r="AA74" s="155">
        <f t="shared" si="1"/>
        <v>0</v>
      </c>
      <c r="AB74" s="155">
        <f t="shared" si="1"/>
        <v>0</v>
      </c>
      <c r="AC74" s="155">
        <f t="shared" si="1"/>
        <v>0</v>
      </c>
      <c r="AD74" s="155">
        <f t="shared" si="1"/>
        <v>0</v>
      </c>
      <c r="AE74" s="155">
        <f t="shared" si="1"/>
        <v>0</v>
      </c>
      <c r="AF74" s="155">
        <f t="shared" si="1"/>
        <v>0</v>
      </c>
      <c r="AG74" s="155">
        <f t="shared" si="1"/>
        <v>0</v>
      </c>
      <c r="AH74" s="155">
        <f t="shared" si="1"/>
        <v>0</v>
      </c>
      <c r="AI74" s="155">
        <f t="shared" si="1"/>
        <v>0</v>
      </c>
      <c r="AJ74" s="155">
        <f t="shared" si="1"/>
        <v>0</v>
      </c>
    </row>
    <row r="75" spans="1:36" s="88" customFormat="1">
      <c r="C75" s="88" t="s">
        <v>32</v>
      </c>
      <c r="D75" s="155">
        <f>SUMIF($C$7:$C$64,$C75,D$7:D$64)</f>
        <v>-7.2386231872863007</v>
      </c>
      <c r="E75" s="155">
        <f t="shared" si="1"/>
        <v>-0.13825108692901406</v>
      </c>
      <c r="F75" s="155">
        <f t="shared" si="1"/>
        <v>-8.0181669731458136</v>
      </c>
      <c r="G75" s="155">
        <f t="shared" si="1"/>
        <v>0</v>
      </c>
      <c r="H75" s="155">
        <f t="shared" si="1"/>
        <v>0</v>
      </c>
      <c r="I75" s="155">
        <f t="shared" si="1"/>
        <v>0</v>
      </c>
      <c r="J75" s="155">
        <f t="shared" si="1"/>
        <v>-2.1584841035815483E-4</v>
      </c>
      <c r="K75" s="155">
        <f t="shared" si="1"/>
        <v>-2.5074132536378747E-6</v>
      </c>
      <c r="L75" s="155">
        <f t="shared" si="1"/>
        <v>-1.9200733472187587E-4</v>
      </c>
      <c r="M75" s="155">
        <f t="shared" si="1"/>
        <v>1.1137251242758691E-5</v>
      </c>
      <c r="N75" s="155">
        <f t="shared" si="1"/>
        <v>1.2937640508378651E-7</v>
      </c>
      <c r="O75" s="155">
        <f t="shared" si="1"/>
        <v>9.9071099189552314E-6</v>
      </c>
      <c r="P75" s="155">
        <f t="shared" si="1"/>
        <v>0</v>
      </c>
      <c r="Q75" s="155">
        <f t="shared" si="1"/>
        <v>0</v>
      </c>
      <c r="R75" s="155">
        <f t="shared" si="1"/>
        <v>0</v>
      </c>
      <c r="S75" s="155">
        <f t="shared" si="1"/>
        <v>0</v>
      </c>
      <c r="T75" s="155">
        <f t="shared" si="1"/>
        <v>0</v>
      </c>
      <c r="U75" s="155">
        <f t="shared" si="1"/>
        <v>0</v>
      </c>
      <c r="V75" s="155">
        <f t="shared" si="1"/>
        <v>0</v>
      </c>
      <c r="W75" s="155">
        <f t="shared" si="1"/>
        <v>0</v>
      </c>
      <c r="X75" s="155">
        <f t="shared" si="1"/>
        <v>0</v>
      </c>
      <c r="Y75" s="155">
        <f t="shared" si="1"/>
        <v>0</v>
      </c>
      <c r="Z75" s="155">
        <f t="shared" si="1"/>
        <v>0</v>
      </c>
      <c r="AA75" s="155">
        <f t="shared" si="1"/>
        <v>0</v>
      </c>
      <c r="AB75" s="155">
        <f t="shared" si="1"/>
        <v>0</v>
      </c>
      <c r="AC75" s="155">
        <f t="shared" si="1"/>
        <v>0</v>
      </c>
      <c r="AD75" s="155">
        <f t="shared" si="1"/>
        <v>0</v>
      </c>
      <c r="AE75" s="155">
        <f t="shared" si="1"/>
        <v>0</v>
      </c>
      <c r="AF75" s="155">
        <f t="shared" si="1"/>
        <v>0</v>
      </c>
      <c r="AG75" s="155">
        <f t="shared" si="1"/>
        <v>0</v>
      </c>
      <c r="AH75" s="155">
        <f t="shared" si="1"/>
        <v>0</v>
      </c>
      <c r="AI75" s="155">
        <f t="shared" si="1"/>
        <v>0</v>
      </c>
      <c r="AJ75" s="155">
        <f t="shared" si="1"/>
        <v>0</v>
      </c>
    </row>
    <row r="76" spans="1:36" s="88" customFormat="1">
      <c r="C76" s="146" t="s">
        <v>121</v>
      </c>
      <c r="D76" s="190">
        <f>SUM(D68:D75)</f>
        <v>6494.6267950289121</v>
      </c>
      <c r="E76" s="190">
        <f t="shared" ref="E76:AJ76" si="3">SUM(E68:E75)</f>
        <v>124.04143583382979</v>
      </c>
      <c r="F76" s="190">
        <f t="shared" si="3"/>
        <v>7194.0479181554347</v>
      </c>
      <c r="G76" s="190">
        <f t="shared" si="3"/>
        <v>8710.312039586679</v>
      </c>
      <c r="H76" s="190">
        <f t="shared" si="3"/>
        <v>93.016102687145036</v>
      </c>
      <c r="I76" s="190">
        <f t="shared" si="3"/>
        <v>6631.3800070297848</v>
      </c>
      <c r="J76" s="190">
        <f t="shared" si="3"/>
        <v>8480.8758583658328</v>
      </c>
      <c r="K76" s="190">
        <f t="shared" si="3"/>
        <v>98.518494968015318</v>
      </c>
      <c r="L76" s="190">
        <f t="shared" si="3"/>
        <v>7544.1388100563508</v>
      </c>
      <c r="M76" s="190">
        <f t="shared" si="3"/>
        <v>8663.575619968331</v>
      </c>
      <c r="N76" s="190">
        <f t="shared" si="3"/>
        <v>100.64083537774287</v>
      </c>
      <c r="O76" s="190">
        <f t="shared" si="3"/>
        <v>7706.6588592955795</v>
      </c>
      <c r="P76" s="190">
        <f t="shared" si="3"/>
        <v>9969.1984673730276</v>
      </c>
      <c r="Q76" s="190">
        <f t="shared" si="3"/>
        <v>115.80766485034772</v>
      </c>
      <c r="R76" s="190">
        <f t="shared" si="3"/>
        <v>8868.0719207408638</v>
      </c>
      <c r="S76" s="190">
        <f t="shared" si="3"/>
        <v>10466.414657933296</v>
      </c>
      <c r="T76" s="190">
        <f t="shared" si="3"/>
        <v>119.0077592800683</v>
      </c>
      <c r="U76" s="190">
        <f t="shared" si="3"/>
        <v>9224.6720083725086</v>
      </c>
      <c r="V76" s="190">
        <f t="shared" si="3"/>
        <v>0</v>
      </c>
      <c r="W76" s="190">
        <f t="shared" si="3"/>
        <v>0</v>
      </c>
      <c r="X76" s="190">
        <f t="shared" si="3"/>
        <v>0</v>
      </c>
      <c r="Y76" s="190">
        <f t="shared" si="3"/>
        <v>0</v>
      </c>
      <c r="Z76" s="190">
        <f t="shared" si="3"/>
        <v>0</v>
      </c>
      <c r="AA76" s="190">
        <f t="shared" si="3"/>
        <v>0</v>
      </c>
      <c r="AB76" s="190">
        <f t="shared" si="3"/>
        <v>0</v>
      </c>
      <c r="AC76" s="190">
        <f t="shared" si="3"/>
        <v>0</v>
      </c>
      <c r="AD76" s="190">
        <f t="shared" si="3"/>
        <v>0</v>
      </c>
      <c r="AE76" s="190">
        <f t="shared" si="3"/>
        <v>0</v>
      </c>
      <c r="AF76" s="190">
        <f t="shared" si="3"/>
        <v>0</v>
      </c>
      <c r="AG76" s="190">
        <f t="shared" si="3"/>
        <v>0</v>
      </c>
      <c r="AH76" s="190">
        <f t="shared" si="3"/>
        <v>0</v>
      </c>
      <c r="AI76" s="190">
        <f t="shared" si="3"/>
        <v>0</v>
      </c>
      <c r="AJ76" s="190">
        <f t="shared" si="3"/>
        <v>0</v>
      </c>
    </row>
    <row r="77" spans="1:36" s="169" customFormat="1">
      <c r="D77" s="170">
        <f>D65-D76</f>
        <v>0</v>
      </c>
      <c r="E77" s="170">
        <f t="shared" ref="E77:AJ77" si="4">E65-E76</f>
        <v>0</v>
      </c>
      <c r="F77" s="170">
        <f t="shared" si="4"/>
        <v>0</v>
      </c>
      <c r="G77" s="170">
        <f t="shared" si="4"/>
        <v>0</v>
      </c>
      <c r="H77" s="170">
        <f t="shared" si="4"/>
        <v>0</v>
      </c>
      <c r="I77" s="170">
        <f t="shared" si="4"/>
        <v>0</v>
      </c>
      <c r="J77" s="170">
        <f t="shared" si="4"/>
        <v>0</v>
      </c>
      <c r="K77" s="170">
        <f t="shared" si="4"/>
        <v>0</v>
      </c>
      <c r="L77" s="170">
        <f t="shared" si="4"/>
        <v>0</v>
      </c>
      <c r="M77" s="170">
        <f t="shared" si="4"/>
        <v>0</v>
      </c>
      <c r="N77" s="170">
        <f t="shared" si="4"/>
        <v>0</v>
      </c>
      <c r="O77" s="170">
        <f t="shared" si="4"/>
        <v>0</v>
      </c>
      <c r="P77" s="170">
        <f t="shared" si="4"/>
        <v>0</v>
      </c>
      <c r="Q77" s="170">
        <f t="shared" si="4"/>
        <v>0</v>
      </c>
      <c r="R77" s="170">
        <f t="shared" si="4"/>
        <v>0</v>
      </c>
      <c r="S77" s="170">
        <f t="shared" si="4"/>
        <v>0</v>
      </c>
      <c r="T77" s="170">
        <f t="shared" si="4"/>
        <v>0</v>
      </c>
      <c r="U77" s="170">
        <f t="shared" si="4"/>
        <v>0</v>
      </c>
      <c r="V77" s="170">
        <f t="shared" si="4"/>
        <v>0</v>
      </c>
      <c r="W77" s="170">
        <f t="shared" si="4"/>
        <v>0</v>
      </c>
      <c r="X77" s="170">
        <f t="shared" si="4"/>
        <v>0</v>
      </c>
      <c r="Y77" s="170">
        <f t="shared" si="4"/>
        <v>0</v>
      </c>
      <c r="Z77" s="170">
        <f t="shared" si="4"/>
        <v>0</v>
      </c>
      <c r="AA77" s="170">
        <f t="shared" si="4"/>
        <v>0</v>
      </c>
      <c r="AB77" s="170">
        <f t="shared" si="4"/>
        <v>0</v>
      </c>
      <c r="AC77" s="170">
        <f t="shared" si="4"/>
        <v>0</v>
      </c>
      <c r="AD77" s="170">
        <f t="shared" si="4"/>
        <v>0</v>
      </c>
      <c r="AE77" s="170">
        <f t="shared" si="4"/>
        <v>0</v>
      </c>
      <c r="AF77" s="170">
        <f t="shared" si="4"/>
        <v>0</v>
      </c>
      <c r="AG77" s="170">
        <f t="shared" si="4"/>
        <v>0</v>
      </c>
      <c r="AH77" s="170">
        <f t="shared" si="4"/>
        <v>0</v>
      </c>
      <c r="AI77" s="170">
        <f t="shared" si="4"/>
        <v>0</v>
      </c>
      <c r="AJ77" s="170">
        <f t="shared" si="4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77"/>
  <sheetViews>
    <sheetView zoomScale="85" zoomScaleNormal="85" workbookViewId="0">
      <pane xSplit="3" ySplit="6" topLeftCell="L7" activePane="bottomRight" state="frozen"/>
      <selection activeCell="R40" sqref="R40"/>
      <selection pane="topRight" activeCell="R40" sqref="R40"/>
      <selection pane="bottomLeft" activeCell="R40" sqref="R40"/>
      <selection pane="bottomRight" activeCell="R87" sqref="R87"/>
    </sheetView>
  </sheetViews>
  <sheetFormatPr defaultRowHeight="12.75"/>
  <cols>
    <col min="2" max="2" width="35.25" customWidth="1"/>
    <col min="3" max="3" width="33.25" customWidth="1"/>
    <col min="4" max="36" width="7.75" style="150" customWidth="1"/>
  </cols>
  <sheetData>
    <row r="1" spans="1:36" ht="18">
      <c r="A1" s="1" t="s">
        <v>152</v>
      </c>
      <c r="B1" s="110"/>
      <c r="C1" s="1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</row>
    <row r="2" spans="1:36" ht="15.75">
      <c r="A2" s="112" t="s">
        <v>107</v>
      </c>
      <c r="B2" s="113"/>
      <c r="C2" s="113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6">
      <c r="A3" s="115" t="s">
        <v>43</v>
      </c>
      <c r="V3" s="154"/>
      <c r="W3" s="155"/>
      <c r="X3" s="155"/>
      <c r="Y3" s="197"/>
    </row>
    <row r="5" spans="1:36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  <c r="S5" s="151"/>
      <c r="T5" s="151">
        <v>2015</v>
      </c>
      <c r="U5" s="152"/>
      <c r="V5" s="151"/>
      <c r="W5" s="151">
        <v>2016</v>
      </c>
      <c r="X5" s="152"/>
      <c r="Y5" s="151"/>
      <c r="Z5" s="151">
        <v>2017</v>
      </c>
      <c r="AA5" s="152"/>
      <c r="AB5" s="151"/>
      <c r="AC5" s="151">
        <v>2018</v>
      </c>
      <c r="AD5" s="152"/>
      <c r="AE5" s="151"/>
      <c r="AF5" s="151">
        <v>2019</v>
      </c>
      <c r="AG5" s="152"/>
      <c r="AH5" s="151"/>
      <c r="AI5" s="151">
        <v>2020</v>
      </c>
      <c r="AJ5" s="152"/>
    </row>
    <row r="6" spans="1:36">
      <c r="A6" s="123"/>
      <c r="B6" s="124"/>
      <c r="C6" s="125"/>
      <c r="D6" s="124" t="s">
        <v>46</v>
      </c>
      <c r="E6" s="124" t="s">
        <v>47</v>
      </c>
      <c r="F6" s="153" t="s">
        <v>48</v>
      </c>
      <c r="G6" s="124" t="s">
        <v>46</v>
      </c>
      <c r="H6" s="124" t="s">
        <v>47</v>
      </c>
      <c r="I6" s="153" t="s">
        <v>48</v>
      </c>
      <c r="J6" s="124" t="s">
        <v>46</v>
      </c>
      <c r="K6" s="124" t="s">
        <v>47</v>
      </c>
      <c r="L6" s="153" t="s">
        <v>48</v>
      </c>
      <c r="M6" s="124" t="s">
        <v>46</v>
      </c>
      <c r="N6" s="124" t="s">
        <v>47</v>
      </c>
      <c r="O6" s="153" t="s">
        <v>48</v>
      </c>
      <c r="P6" s="124" t="s">
        <v>46</v>
      </c>
      <c r="Q6" s="124" t="s">
        <v>47</v>
      </c>
      <c r="R6" s="153" t="s">
        <v>48</v>
      </c>
      <c r="S6" s="124" t="s">
        <v>46</v>
      </c>
      <c r="T6" s="124" t="s">
        <v>47</v>
      </c>
      <c r="U6" s="153" t="s">
        <v>48</v>
      </c>
      <c r="V6" s="124" t="s">
        <v>46</v>
      </c>
      <c r="W6" s="124" t="s">
        <v>47</v>
      </c>
      <c r="X6" s="153" t="s">
        <v>48</v>
      </c>
      <c r="Y6" s="124" t="s">
        <v>46</v>
      </c>
      <c r="Z6" s="124" t="s">
        <v>47</v>
      </c>
      <c r="AA6" s="153" t="s">
        <v>48</v>
      </c>
      <c r="AB6" s="124" t="s">
        <v>46</v>
      </c>
      <c r="AC6" s="124" t="s">
        <v>47</v>
      </c>
      <c r="AD6" s="153" t="s">
        <v>48</v>
      </c>
      <c r="AE6" s="124" t="s">
        <v>46</v>
      </c>
      <c r="AF6" s="124" t="s">
        <v>47</v>
      </c>
      <c r="AG6" s="153" t="s">
        <v>48</v>
      </c>
      <c r="AH6" s="124" t="s">
        <v>46</v>
      </c>
      <c r="AI6" s="124" t="s">
        <v>47</v>
      </c>
      <c r="AJ6" s="153" t="s">
        <v>48</v>
      </c>
    </row>
    <row r="7" spans="1:36">
      <c r="A7" s="182">
        <f>'Base Capex Actual'!A7</f>
        <v>102</v>
      </c>
      <c r="B7" s="183" t="str">
        <f>'Base Capex Actual'!B7</f>
        <v>Rural Projects &lt; 50KVA</v>
      </c>
      <c r="C7" s="183" t="str">
        <f>'Base Capex Actual'!C7</f>
        <v>New Customer Connections</v>
      </c>
      <c r="D7" s="155">
        <f>'Base Capex'!D7+Provisions!D7+'Direct OH'!D7+'Indirect OH'!D7+'Real Price Change'!D7</f>
        <v>70.428378305215034</v>
      </c>
      <c r="E7" s="155">
        <f>'Base Capex'!E7+Provisions!E7+'Direct OH'!E7+'Indirect OH'!E7+'Real Price Change'!E7</f>
        <v>-0.47391970011186241</v>
      </c>
      <c r="F7" s="156">
        <f>'Base Capex'!F7+Provisions!F7+'Direct OH'!F7+'Indirect OH'!F7+'Real Price Change'!F7</f>
        <v>20.275128410728815</v>
      </c>
      <c r="G7" s="155">
        <f>'Base Capex'!G7+Provisions!G7+'Direct OH'!G7+'Indirect OH'!G7+'Real Price Change'!G7</f>
        <v>341.88909904037183</v>
      </c>
      <c r="H7" s="155">
        <f>'Base Capex'!H7+Provisions!H7+'Direct OH'!H7+'Indirect OH'!H7+'Real Price Change'!H7</f>
        <v>24.388560059193203</v>
      </c>
      <c r="I7" s="156">
        <f>'Base Capex'!I7+Provisions!I7+'Direct OH'!I7+'Indirect OH'!I7+'Real Price Change'!I7</f>
        <v>196.90088882697199</v>
      </c>
      <c r="J7" s="155">
        <f>'Base Capex'!J7+Provisions!J7+'Direct OH'!J7+'Indirect OH'!J7+'Real Price Change'!J7</f>
        <v>486.9217167379345</v>
      </c>
      <c r="K7" s="155">
        <f>'Base Capex'!K7+Provisions!K7+'Direct OH'!K7+'Indirect OH'!K7+'Real Price Change'!K7</f>
        <v>58.236068975378799</v>
      </c>
      <c r="L7" s="156">
        <f>'Base Capex'!L7+Provisions!L7+'Direct OH'!L7+'Indirect OH'!L7+'Real Price Change'!L7</f>
        <v>462.20673401514142</v>
      </c>
      <c r="M7" s="155">
        <f>'Base Capex'!M7+Provisions!M7+'Direct OH'!M7+'Indirect OH'!M7+'Real Price Change'!M7</f>
        <v>1425.6389801301266</v>
      </c>
      <c r="N7" s="155">
        <f>'Base Capex'!N7+Provisions!N7+'Direct OH'!N7+'Indirect OH'!N7+'Real Price Change'!N7</f>
        <v>104.09908452018917</v>
      </c>
      <c r="O7" s="156">
        <f>'Base Capex'!O7+Provisions!O7+'Direct OH'!O7+'Indirect OH'!O7+'Real Price Change'!O7</f>
        <v>-122.97057230401413</v>
      </c>
      <c r="P7" s="155">
        <f>'Base Capex'!P7+Provisions!P7+'Direct OH'!P7+'Indirect OH'!P7+'Real Price Change'!P7</f>
        <v>1480.810170020962</v>
      </c>
      <c r="Q7" s="155">
        <f>'Base Capex'!Q7+Provisions!Q7+'Direct OH'!Q7+'Indirect OH'!Q7+'Real Price Change'!Q7</f>
        <v>225.16671960791885</v>
      </c>
      <c r="R7" s="156">
        <f>'Base Capex'!R7+Provisions!R7+'Direct OH'!R7+'Indirect OH'!R7+'Real Price Change'!R7</f>
        <v>-44.566358963755462</v>
      </c>
      <c r="S7" s="154">
        <f>'Base Capex'!S7+Provisions!S7+'Direct OH'!S7+'Indirect OH'!S7+'Real Price Change'!S7</f>
        <v>4082.2532058996585</v>
      </c>
      <c r="T7" s="155">
        <f>'Base Capex'!T7+Provisions!T7+'Direct OH'!T7+'Indirect OH'!T7+'Real Price Change'!T7</f>
        <v>502.81188668911858</v>
      </c>
      <c r="U7" s="156">
        <f>'Base Capex'!U7+Provisions!U7+'Direct OH'!U7+'Indirect OH'!U7+'Real Price Change'!U7</f>
        <v>384.38873867952543</v>
      </c>
      <c r="V7" s="154">
        <f>'Base Capex'!V7+Provisions!V7+'Direct OH'!V7+'Indirect OH'!V7+'Real Price Change'!V7</f>
        <v>3963.0404332945523</v>
      </c>
      <c r="W7" s="155">
        <f>'Base Capex'!W7+Provisions!W7+'Direct OH'!W7+'Indirect OH'!W7+'Real Price Change'!W7</f>
        <v>514.89907422475119</v>
      </c>
      <c r="X7" s="156">
        <f>'Base Capex'!X7+Provisions!X7+'Direct OH'!X7+'Indirect OH'!X7+'Real Price Change'!X7</f>
        <v>136.0179684984565</v>
      </c>
      <c r="Y7" s="154">
        <f>'Base Capex'!Y7+Provisions!Y7+'Direct OH'!Y7+'Indirect OH'!Y7+'Real Price Change'!Y7</f>
        <v>3327.5384404641491</v>
      </c>
      <c r="Z7" s="155">
        <f>'Base Capex'!Z7+Provisions!Z7+'Direct OH'!Z7+'Indirect OH'!Z7+'Real Price Change'!Z7</f>
        <v>429.59388527054358</v>
      </c>
      <c r="AA7" s="156">
        <f>'Base Capex'!AA7+Provisions!AA7+'Direct OH'!AA7+'Indirect OH'!AA7+'Real Price Change'!AA7</f>
        <v>110.37208068417299</v>
      </c>
      <c r="AB7" s="154">
        <f>'Base Capex'!AB7+Provisions!AB7+'Direct OH'!AB7+'Indirect OH'!AB7+'Real Price Change'!AB7</f>
        <v>3338.4782710443637</v>
      </c>
      <c r="AC7" s="155">
        <f>'Base Capex'!AC7+Provisions!AC7+'Direct OH'!AC7+'Indirect OH'!AC7+'Real Price Change'!AC7</f>
        <v>419.42824924105872</v>
      </c>
      <c r="AD7" s="156">
        <f>'Base Capex'!AD7+Provisions!AD7+'Direct OH'!AD7+'Indirect OH'!AD7+'Real Price Change'!AD7</f>
        <v>115.24204113470458</v>
      </c>
      <c r="AE7" s="154">
        <f>'Base Capex'!AE7+Provisions!AE7+'Direct OH'!AE7+'Indirect OH'!AE7+'Real Price Change'!AE7</f>
        <v>3488.8628636853218</v>
      </c>
      <c r="AF7" s="155">
        <f>'Base Capex'!AF7+Provisions!AF7+'Direct OH'!AF7+'Indirect OH'!AF7+'Real Price Change'!AF7</f>
        <v>422.68716394321791</v>
      </c>
      <c r="AG7" s="156">
        <f>'Base Capex'!AG7+Provisions!AG7+'Direct OH'!AG7+'Indirect OH'!AG7+'Real Price Change'!AG7</f>
        <v>129.0135798309517</v>
      </c>
      <c r="AH7" s="154">
        <f>'Base Capex'!AH7+Provisions!AH7+'Direct OH'!AH7+'Indirect OH'!AH7+'Real Price Change'!AH7</f>
        <v>3750.8509269855945</v>
      </c>
      <c r="AI7" s="155">
        <f>'Base Capex'!AI7+Provisions!AI7+'Direct OH'!AI7+'Indirect OH'!AI7+'Real Price Change'!AI7</f>
        <v>433.65287464701726</v>
      </c>
      <c r="AJ7" s="156">
        <f>'Base Capex'!AJ7+Provisions!AJ7+'Direct OH'!AJ7+'Indirect OH'!AJ7+'Real Price Change'!AJ7</f>
        <v>152.5355719205607</v>
      </c>
    </row>
    <row r="8" spans="1:36">
      <c r="A8" s="182">
        <f>'Base Capex Actual'!A8</f>
        <v>103</v>
      </c>
      <c r="B8" s="183" t="str">
        <f>'Base Capex Actual'!B8</f>
        <v>Urban Projects &lt; 50KVA</v>
      </c>
      <c r="C8" s="183" t="str">
        <f>'Base Capex Actual'!C8</f>
        <v>New Customer Connections</v>
      </c>
      <c r="D8" s="155">
        <f>'Base Capex'!D8+Provisions!D8+'Direct OH'!D8+'Indirect OH'!D8+'Real Price Change'!D8</f>
        <v>26.339200558495271</v>
      </c>
      <c r="E8" s="155">
        <f>'Base Capex'!E8+Provisions!E8+'Direct OH'!E8+'Indirect OH'!E8+'Real Price Change'!E8</f>
        <v>5.9398985601743641</v>
      </c>
      <c r="F8" s="156">
        <f>'Base Capex'!F8+Provisions!F8+'Direct OH'!F8+'Indirect OH'!F8+'Real Price Change'!F8</f>
        <v>42.375776092210089</v>
      </c>
      <c r="G8" s="155">
        <f>'Base Capex'!G8+Provisions!G8+'Direct OH'!G8+'Indirect OH'!G8+'Real Price Change'!G8</f>
        <v>0</v>
      </c>
      <c r="H8" s="155">
        <f>'Base Capex'!H8+Provisions!H8+'Direct OH'!H8+'Indirect OH'!H8+'Real Price Change'!H8</f>
        <v>0</v>
      </c>
      <c r="I8" s="156">
        <f>'Base Capex'!I8+Provisions!I8+'Direct OH'!I8+'Indirect OH'!I8+'Real Price Change'!I8</f>
        <v>0</v>
      </c>
      <c r="J8" s="155">
        <f>'Base Capex'!J8+Provisions!J8+'Direct OH'!J8+'Indirect OH'!J8+'Real Price Change'!J8</f>
        <v>0</v>
      </c>
      <c r="K8" s="155">
        <f>'Base Capex'!K8+Provisions!K8+'Direct OH'!K8+'Indirect OH'!K8+'Real Price Change'!K8</f>
        <v>0</v>
      </c>
      <c r="L8" s="156">
        <f>'Base Capex'!L8+Provisions!L8+'Direct OH'!L8+'Indirect OH'!L8+'Real Price Change'!L8</f>
        <v>0</v>
      </c>
      <c r="M8" s="155">
        <f>'Base Capex'!M8+Provisions!M8+'Direct OH'!M8+'Indirect OH'!M8+'Real Price Change'!M8</f>
        <v>0</v>
      </c>
      <c r="N8" s="155">
        <f>'Base Capex'!N8+Provisions!N8+'Direct OH'!N8+'Indirect OH'!N8+'Real Price Change'!N8</f>
        <v>0</v>
      </c>
      <c r="O8" s="156">
        <f>'Base Capex'!O8+Provisions!O8+'Direct OH'!O8+'Indirect OH'!O8+'Real Price Change'!O8</f>
        <v>0</v>
      </c>
      <c r="P8" s="155">
        <f>'Base Capex'!P8+Provisions!P8+'Direct OH'!P8+'Indirect OH'!P8+'Real Price Change'!P8</f>
        <v>0</v>
      </c>
      <c r="Q8" s="155">
        <f>'Base Capex'!Q8+Provisions!Q8+'Direct OH'!Q8+'Indirect OH'!Q8+'Real Price Change'!Q8</f>
        <v>0</v>
      </c>
      <c r="R8" s="156">
        <f>'Base Capex'!R8+Provisions!R8+'Direct OH'!R8+'Indirect OH'!R8+'Real Price Change'!R8</f>
        <v>0</v>
      </c>
      <c r="S8" s="154">
        <f>'Base Capex'!S8+Provisions!S8+'Direct OH'!S8+'Indirect OH'!S8+'Real Price Change'!S8</f>
        <v>0</v>
      </c>
      <c r="T8" s="155">
        <f>'Base Capex'!T8+Provisions!T8+'Direct OH'!T8+'Indirect OH'!T8+'Real Price Change'!T8</f>
        <v>0</v>
      </c>
      <c r="U8" s="156">
        <f>'Base Capex'!U8+Provisions!U8+'Direct OH'!U8+'Indirect OH'!U8+'Real Price Change'!U8</f>
        <v>0</v>
      </c>
      <c r="V8" s="154">
        <f>'Base Capex'!V8+Provisions!V8+'Direct OH'!V8+'Indirect OH'!V8+'Real Price Change'!V8</f>
        <v>0</v>
      </c>
      <c r="W8" s="155">
        <f>'Base Capex'!W8+Provisions!W8+'Direct OH'!W8+'Indirect OH'!W8+'Real Price Change'!W8</f>
        <v>0</v>
      </c>
      <c r="X8" s="156">
        <f>'Base Capex'!X8+Provisions!X8+'Direct OH'!X8+'Indirect OH'!X8+'Real Price Change'!X8</f>
        <v>0</v>
      </c>
      <c r="Y8" s="154">
        <f>'Base Capex'!Y8+Provisions!Y8+'Direct OH'!Y8+'Indirect OH'!Y8+'Real Price Change'!Y8</f>
        <v>0</v>
      </c>
      <c r="Z8" s="155">
        <f>'Base Capex'!Z8+Provisions!Z8+'Direct OH'!Z8+'Indirect OH'!Z8+'Real Price Change'!Z8</f>
        <v>0</v>
      </c>
      <c r="AA8" s="156">
        <f>'Base Capex'!AA8+Provisions!AA8+'Direct OH'!AA8+'Indirect OH'!AA8+'Real Price Change'!AA8</f>
        <v>0</v>
      </c>
      <c r="AB8" s="154">
        <f>'Base Capex'!AB8+Provisions!AB8+'Direct OH'!AB8+'Indirect OH'!AB8+'Real Price Change'!AB8</f>
        <v>0</v>
      </c>
      <c r="AC8" s="155">
        <f>'Base Capex'!AC8+Provisions!AC8+'Direct OH'!AC8+'Indirect OH'!AC8+'Real Price Change'!AC8</f>
        <v>0</v>
      </c>
      <c r="AD8" s="156">
        <f>'Base Capex'!AD8+Provisions!AD8+'Direct OH'!AD8+'Indirect OH'!AD8+'Real Price Change'!AD8</f>
        <v>0</v>
      </c>
      <c r="AE8" s="154">
        <f>'Base Capex'!AE8+Provisions!AE8+'Direct OH'!AE8+'Indirect OH'!AE8+'Real Price Change'!AE8</f>
        <v>0</v>
      </c>
      <c r="AF8" s="155">
        <f>'Base Capex'!AF8+Provisions!AF8+'Direct OH'!AF8+'Indirect OH'!AF8+'Real Price Change'!AF8</f>
        <v>0</v>
      </c>
      <c r="AG8" s="156">
        <f>'Base Capex'!AG8+Provisions!AG8+'Direct OH'!AG8+'Indirect OH'!AG8+'Real Price Change'!AG8</f>
        <v>0</v>
      </c>
      <c r="AH8" s="154">
        <f>'Base Capex'!AH8+Provisions!AH8+'Direct OH'!AH8+'Indirect OH'!AH8+'Real Price Change'!AH8</f>
        <v>0</v>
      </c>
      <c r="AI8" s="155">
        <f>'Base Capex'!AI8+Provisions!AI8+'Direct OH'!AI8+'Indirect OH'!AI8+'Real Price Change'!AI8</f>
        <v>0</v>
      </c>
      <c r="AJ8" s="156">
        <f>'Base Capex'!AJ8+Provisions!AJ8+'Direct OH'!AJ8+'Indirect OH'!AJ8+'Real Price Change'!AJ8</f>
        <v>0</v>
      </c>
    </row>
    <row r="9" spans="1:36">
      <c r="A9" s="182">
        <f>'Base Capex Actual'!A9</f>
        <v>104</v>
      </c>
      <c r="B9" s="183" t="str">
        <f>'Base Capex Actual'!B9</f>
        <v>Medium Density SubDivision</v>
      </c>
      <c r="C9" s="183" t="str">
        <f>'Base Capex Actual'!C9</f>
        <v>New Customer Connections</v>
      </c>
      <c r="D9" s="155">
        <f>'Base Capex'!D9+Provisions!D9+'Direct OH'!D9+'Indirect OH'!D9+'Real Price Change'!D9</f>
        <v>1011.7077956892919</v>
      </c>
      <c r="E9" s="155">
        <f>'Base Capex'!E9+Provisions!E9+'Direct OH'!E9+'Indirect OH'!E9+'Real Price Change'!E9</f>
        <v>334.95183059322051</v>
      </c>
      <c r="F9" s="156">
        <f>'Base Capex'!F9+Provisions!F9+'Direct OH'!F9+'Indirect OH'!F9+'Real Price Change'!F9</f>
        <v>2337.7988318970256</v>
      </c>
      <c r="G9" s="155">
        <f>'Base Capex'!G9+Provisions!G9+'Direct OH'!G9+'Indirect OH'!G9+'Real Price Change'!G9</f>
        <v>120.44650034121868</v>
      </c>
      <c r="H9" s="155">
        <f>'Base Capex'!H9+Provisions!H9+'Direct OH'!H9+'Indirect OH'!H9+'Real Price Change'!H9</f>
        <v>-107.9947912491608</v>
      </c>
      <c r="I9" s="156">
        <f>'Base Capex'!I9+Provisions!I9+'Direct OH'!I9+'Indirect OH'!I9+'Real Price Change'!I9</f>
        <v>127.41447863348978</v>
      </c>
      <c r="J9" s="155">
        <f>'Base Capex'!J9+Provisions!J9+'Direct OH'!J9+'Indirect OH'!J9+'Real Price Change'!J9</f>
        <v>42.518853422421444</v>
      </c>
      <c r="K9" s="155">
        <f>'Base Capex'!K9+Provisions!K9+'Direct OH'!K9+'Indirect OH'!K9+'Real Price Change'!K9</f>
        <v>6.1249444523482364</v>
      </c>
      <c r="L9" s="156">
        <f>'Base Capex'!L9+Provisions!L9+'Direct OH'!L9+'Indirect OH'!L9+'Real Price Change'!L9</f>
        <v>12.568460344484425</v>
      </c>
      <c r="M9" s="155">
        <f>'Base Capex'!M9+Provisions!M9+'Direct OH'!M9+'Indirect OH'!M9+'Real Price Change'!M9</f>
        <v>119.52481788639024</v>
      </c>
      <c r="N9" s="155">
        <f>'Base Capex'!N9+Provisions!N9+'Direct OH'!N9+'Indirect OH'!N9+'Real Price Change'!N9</f>
        <v>141.9514681873392</v>
      </c>
      <c r="O9" s="156">
        <f>'Base Capex'!O9+Provisions!O9+'Direct OH'!O9+'Indirect OH'!O9+'Real Price Change'!O9</f>
        <v>261.27817214432531</v>
      </c>
      <c r="P9" s="155">
        <f>'Base Capex'!P9+Provisions!P9+'Direct OH'!P9+'Indirect OH'!P9+'Real Price Change'!P9</f>
        <v>12.324142114003919</v>
      </c>
      <c r="Q9" s="155">
        <f>'Base Capex'!Q9+Provisions!Q9+'Direct OH'!Q9+'Indirect OH'!Q9+'Real Price Change'!Q9</f>
        <v>-0.76451172792785704</v>
      </c>
      <c r="R9" s="156">
        <f>'Base Capex'!R9+Provisions!R9+'Direct OH'!R9+'Indirect OH'!R9+'Real Price Change'!R9</f>
        <v>51.486786489383185</v>
      </c>
      <c r="S9" s="154">
        <f>'Base Capex'!S9+Provisions!S9+'Direct OH'!S9+'Indirect OH'!S9+'Real Price Change'!S9</f>
        <v>0</v>
      </c>
      <c r="T9" s="155">
        <f>'Base Capex'!T9+Provisions!T9+'Direct OH'!T9+'Indirect OH'!T9+'Real Price Change'!T9</f>
        <v>0</v>
      </c>
      <c r="U9" s="156">
        <f>'Base Capex'!U9+Provisions!U9+'Direct OH'!U9+'Indirect OH'!U9+'Real Price Change'!U9</f>
        <v>0</v>
      </c>
      <c r="V9" s="154">
        <f>'Base Capex'!V9+Provisions!V9+'Direct OH'!V9+'Indirect OH'!V9+'Real Price Change'!V9</f>
        <v>0</v>
      </c>
      <c r="W9" s="155">
        <f>'Base Capex'!W9+Provisions!W9+'Direct OH'!W9+'Indirect OH'!W9+'Real Price Change'!W9</f>
        <v>0</v>
      </c>
      <c r="X9" s="156">
        <f>'Base Capex'!X9+Provisions!X9+'Direct OH'!X9+'Indirect OH'!X9+'Real Price Change'!X9</f>
        <v>0</v>
      </c>
      <c r="Y9" s="154">
        <f>'Base Capex'!Y9+Provisions!Y9+'Direct OH'!Y9+'Indirect OH'!Y9+'Real Price Change'!Y9</f>
        <v>0</v>
      </c>
      <c r="Z9" s="155">
        <f>'Base Capex'!Z9+Provisions!Z9+'Direct OH'!Z9+'Indirect OH'!Z9+'Real Price Change'!Z9</f>
        <v>0</v>
      </c>
      <c r="AA9" s="156">
        <f>'Base Capex'!AA9+Provisions!AA9+'Direct OH'!AA9+'Indirect OH'!AA9+'Real Price Change'!AA9</f>
        <v>0</v>
      </c>
      <c r="AB9" s="154">
        <f>'Base Capex'!AB9+Provisions!AB9+'Direct OH'!AB9+'Indirect OH'!AB9+'Real Price Change'!AB9</f>
        <v>0</v>
      </c>
      <c r="AC9" s="155">
        <f>'Base Capex'!AC9+Provisions!AC9+'Direct OH'!AC9+'Indirect OH'!AC9+'Real Price Change'!AC9</f>
        <v>0</v>
      </c>
      <c r="AD9" s="156">
        <f>'Base Capex'!AD9+Provisions!AD9+'Direct OH'!AD9+'Indirect OH'!AD9+'Real Price Change'!AD9</f>
        <v>0</v>
      </c>
      <c r="AE9" s="154">
        <f>'Base Capex'!AE9+Provisions!AE9+'Direct OH'!AE9+'Indirect OH'!AE9+'Real Price Change'!AE9</f>
        <v>0</v>
      </c>
      <c r="AF9" s="155">
        <f>'Base Capex'!AF9+Provisions!AF9+'Direct OH'!AF9+'Indirect OH'!AF9+'Real Price Change'!AF9</f>
        <v>0</v>
      </c>
      <c r="AG9" s="156">
        <f>'Base Capex'!AG9+Provisions!AG9+'Direct OH'!AG9+'Indirect OH'!AG9+'Real Price Change'!AG9</f>
        <v>0</v>
      </c>
      <c r="AH9" s="154">
        <f>'Base Capex'!AH9+Provisions!AH9+'Direct OH'!AH9+'Indirect OH'!AH9+'Real Price Change'!AH9</f>
        <v>0</v>
      </c>
      <c r="AI9" s="155">
        <f>'Base Capex'!AI9+Provisions!AI9+'Direct OH'!AI9+'Indirect OH'!AI9+'Real Price Change'!AI9</f>
        <v>0</v>
      </c>
      <c r="AJ9" s="156">
        <f>'Base Capex'!AJ9+Provisions!AJ9+'Direct OH'!AJ9+'Indirect OH'!AJ9+'Real Price Change'!AJ9</f>
        <v>0</v>
      </c>
    </row>
    <row r="10" spans="1:36">
      <c r="A10" s="182">
        <f>'Base Capex Actual'!A10</f>
        <v>105</v>
      </c>
      <c r="B10" s="183" t="str">
        <f>'Base Capex Actual'!B10</f>
        <v>Business Supply &gt; 50KVA &lt; 200KVA</v>
      </c>
      <c r="C10" s="183" t="str">
        <f>'Base Capex Actual'!C10</f>
        <v>New Customer Connections</v>
      </c>
      <c r="D10" s="155">
        <f>'Base Capex'!D10+Provisions!D10+'Direct OH'!D10+'Indirect OH'!D10+'Real Price Change'!D10</f>
        <v>1460.823639724304</v>
      </c>
      <c r="E10" s="155">
        <f>'Base Capex'!E10+Provisions!E10+'Direct OH'!E10+'Indirect OH'!E10+'Real Price Change'!E10</f>
        <v>493.2272983541946</v>
      </c>
      <c r="F10" s="156">
        <f>'Base Capex'!F10+Provisions!F10+'Direct OH'!F10+'Indirect OH'!F10+'Real Price Change'!F10</f>
        <v>1250.3914306756305</v>
      </c>
      <c r="G10" s="155">
        <f>'Base Capex'!G10+Provisions!G10+'Direct OH'!G10+'Indirect OH'!G10+'Real Price Change'!G10</f>
        <v>3107.594404719709</v>
      </c>
      <c r="H10" s="155">
        <f>'Base Capex'!H10+Provisions!H10+'Direct OH'!H10+'Indirect OH'!H10+'Real Price Change'!H10</f>
        <v>1000.2437811290187</v>
      </c>
      <c r="I10" s="156">
        <f>'Base Capex'!I10+Provisions!I10+'Direct OH'!I10+'Indirect OH'!I10+'Real Price Change'!I10</f>
        <v>4112.1072850840228</v>
      </c>
      <c r="J10" s="155">
        <f>'Base Capex'!J10+Provisions!J10+'Direct OH'!J10+'Indirect OH'!J10+'Real Price Change'!J10</f>
        <v>1945.4720587774927</v>
      </c>
      <c r="K10" s="155">
        <f>'Base Capex'!K10+Provisions!K10+'Direct OH'!K10+'Indirect OH'!K10+'Real Price Change'!K10</f>
        <v>764.08380871880195</v>
      </c>
      <c r="L10" s="156">
        <f>'Base Capex'!L10+Provisions!L10+'Direct OH'!L10+'Indirect OH'!L10+'Real Price Change'!L10</f>
        <v>3482.7761579059193</v>
      </c>
      <c r="M10" s="155">
        <f>'Base Capex'!M10+Provisions!M10+'Direct OH'!M10+'Indirect OH'!M10+'Real Price Change'!M10</f>
        <v>4027.4726435219382</v>
      </c>
      <c r="N10" s="155">
        <f>'Base Capex'!N10+Provisions!N10+'Direct OH'!N10+'Indirect OH'!N10+'Real Price Change'!N10</f>
        <v>554.54233674681643</v>
      </c>
      <c r="O10" s="156">
        <f>'Base Capex'!O10+Provisions!O10+'Direct OH'!O10+'Indirect OH'!O10+'Real Price Change'!O10</f>
        <v>3751.9840109058787</v>
      </c>
      <c r="P10" s="155">
        <f>'Base Capex'!P10+Provisions!P10+'Direct OH'!P10+'Indirect OH'!P10+'Real Price Change'!P10</f>
        <v>3840.3320396997306</v>
      </c>
      <c r="Q10" s="155">
        <f>'Base Capex'!Q10+Provisions!Q10+'Direct OH'!Q10+'Indirect OH'!Q10+'Real Price Change'!Q10</f>
        <v>811.30562242271662</v>
      </c>
      <c r="R10" s="156">
        <f>'Base Capex'!R10+Provisions!R10+'Direct OH'!R10+'Indirect OH'!R10+'Real Price Change'!R10</f>
        <v>3310.7804894890096</v>
      </c>
      <c r="S10" s="154">
        <f>'Base Capex'!S10+Provisions!S10+'Direct OH'!S10+'Indirect OH'!S10+'Real Price Change'!S10</f>
        <v>2454.9109287481569</v>
      </c>
      <c r="T10" s="155">
        <f>'Base Capex'!T10+Provisions!T10+'Direct OH'!T10+'Indirect OH'!T10+'Real Price Change'!T10</f>
        <v>624.65162022021605</v>
      </c>
      <c r="U10" s="156">
        <f>'Base Capex'!U10+Provisions!U10+'Direct OH'!U10+'Indirect OH'!U10+'Real Price Change'!U10</f>
        <v>2896.2985190873987</v>
      </c>
      <c r="V10" s="154">
        <f>'Base Capex'!V10+Provisions!V10+'Direct OH'!V10+'Indirect OH'!V10+'Real Price Change'!V10</f>
        <v>2186.7027911535974</v>
      </c>
      <c r="W10" s="155">
        <f>'Base Capex'!W10+Provisions!W10+'Direct OH'!W10+'Indirect OH'!W10+'Real Price Change'!W10</f>
        <v>639.761508929971</v>
      </c>
      <c r="X10" s="156">
        <f>'Base Capex'!X10+Provisions!X10+'Direct OH'!X10+'Indirect OH'!X10+'Real Price Change'!X10</f>
        <v>2695.9193117669415</v>
      </c>
      <c r="Y10" s="154">
        <f>'Base Capex'!Y10+Provisions!Y10+'Direct OH'!Y10+'Indirect OH'!Y10+'Real Price Change'!Y10</f>
        <v>1807.1125975039008</v>
      </c>
      <c r="Z10" s="155">
        <f>'Base Capex'!Z10+Provisions!Z10+'Direct OH'!Z10+'Indirect OH'!Z10+'Real Price Change'!Z10</f>
        <v>531.59517806620693</v>
      </c>
      <c r="AA10" s="156">
        <f>'Base Capex'!AA10+Provisions!AA10+'Direct OH'!AA10+'Indirect OH'!AA10+'Real Price Change'!AA10</f>
        <v>2281.8685288994461</v>
      </c>
      <c r="AB10" s="154">
        <f>'Base Capex'!AB10+Provisions!AB10+'Direct OH'!AB10+'Indirect OH'!AB10+'Real Price Change'!AB10</f>
        <v>1886.1773936202871</v>
      </c>
      <c r="AC10" s="155">
        <f>'Base Capex'!AC10+Provisions!AC10+'Direct OH'!AC10+'Indirect OH'!AC10+'Real Price Change'!AC10</f>
        <v>533.22811141929571</v>
      </c>
      <c r="AD10" s="156">
        <f>'Base Capex'!AD10+Provisions!AD10+'Direct OH'!AD10+'Indirect OH'!AD10+'Real Price Change'!AD10</f>
        <v>2335.4876783410805</v>
      </c>
      <c r="AE10" s="154">
        <f>'Base Capex'!AE10+Provisions!AE10+'Direct OH'!AE10+'Indirect OH'!AE10+'Real Price Change'!AE10</f>
        <v>2018.64724067314</v>
      </c>
      <c r="AF10" s="155">
        <f>'Base Capex'!AF10+Provisions!AF10+'Direct OH'!AF10+'Indirect OH'!AF10+'Real Price Change'!AF10</f>
        <v>538.05098174546151</v>
      </c>
      <c r="AG10" s="156">
        <f>'Base Capex'!AG10+Provisions!AG10+'Direct OH'!AG10+'Indirect OH'!AG10+'Real Price Change'!AG10</f>
        <v>2410.4220189720609</v>
      </c>
      <c r="AH10" s="154">
        <f>'Base Capex'!AH10+Provisions!AH10+'Direct OH'!AH10+'Indirect OH'!AH10+'Real Price Change'!AH10</f>
        <v>2240.9231702683041</v>
      </c>
      <c r="AI10" s="155">
        <f>'Base Capex'!AI10+Provisions!AI10+'Direct OH'!AI10+'Indirect OH'!AI10+'Real Price Change'!AI10</f>
        <v>551.56324249652653</v>
      </c>
      <c r="AJ10" s="156">
        <f>'Base Capex'!AJ10+Provisions!AJ10+'Direct OH'!AJ10+'Indirect OH'!AJ10+'Real Price Change'!AJ10</f>
        <v>2536.0344368935612</v>
      </c>
    </row>
    <row r="11" spans="1:36">
      <c r="A11" s="182">
        <f>'Base Capex Actual'!A11</f>
        <v>106</v>
      </c>
      <c r="B11" s="183" t="str">
        <f>'Base Capex Actual'!B11</f>
        <v>Business Supply &gt; 200KVA</v>
      </c>
      <c r="C11" s="183" t="str">
        <f>'Base Capex Actual'!C11</f>
        <v>New Customer Connections</v>
      </c>
      <c r="D11" s="155">
        <f>'Base Capex'!D11+Provisions!D11+'Direct OH'!D11+'Indirect OH'!D11+'Real Price Change'!D11</f>
        <v>1043.9876707337098</v>
      </c>
      <c r="E11" s="155">
        <f>'Base Capex'!E11+Provisions!E11+'Direct OH'!E11+'Indirect OH'!E11+'Real Price Change'!E11</f>
        <v>316.52515047926215</v>
      </c>
      <c r="F11" s="156">
        <f>'Base Capex'!F11+Provisions!F11+'Direct OH'!F11+'Indirect OH'!F11+'Real Price Change'!F11</f>
        <v>1021.0858808993484</v>
      </c>
      <c r="G11" s="155">
        <f>'Base Capex'!G11+Provisions!G11+'Direct OH'!G11+'Indirect OH'!G11+'Real Price Change'!G11</f>
        <v>1911.7232787876583</v>
      </c>
      <c r="H11" s="155">
        <f>'Base Capex'!H11+Provisions!H11+'Direct OH'!H11+'Indirect OH'!H11+'Real Price Change'!H11</f>
        <v>914.39190249110482</v>
      </c>
      <c r="I11" s="156">
        <f>'Base Capex'!I11+Provisions!I11+'Direct OH'!I11+'Indirect OH'!I11+'Real Price Change'!I11</f>
        <v>2798.4759075623028</v>
      </c>
      <c r="J11" s="155">
        <f>'Base Capex'!J11+Provisions!J11+'Direct OH'!J11+'Indirect OH'!J11+'Real Price Change'!J11</f>
        <v>2185.6791383857098</v>
      </c>
      <c r="K11" s="155">
        <f>'Base Capex'!K11+Provisions!K11+'Direct OH'!K11+'Indirect OH'!K11+'Real Price Change'!K11</f>
        <v>1142.3098678459298</v>
      </c>
      <c r="L11" s="156">
        <f>'Base Capex'!L11+Provisions!L11+'Direct OH'!L11+'Indirect OH'!L11+'Real Price Change'!L11</f>
        <v>3063.7037731054761</v>
      </c>
      <c r="M11" s="155">
        <f>'Base Capex'!M11+Provisions!M11+'Direct OH'!M11+'Indirect OH'!M11+'Real Price Change'!M11</f>
        <v>3285.7972478237325</v>
      </c>
      <c r="N11" s="155">
        <f>'Base Capex'!N11+Provisions!N11+'Direct OH'!N11+'Indirect OH'!N11+'Real Price Change'!N11</f>
        <v>1420.4407202746859</v>
      </c>
      <c r="O11" s="156">
        <f>'Base Capex'!O11+Provisions!O11+'Direct OH'!O11+'Indirect OH'!O11+'Real Price Change'!O11</f>
        <v>5117.1559407995064</v>
      </c>
      <c r="P11" s="155">
        <f>'Base Capex'!P11+Provisions!P11+'Direct OH'!P11+'Indirect OH'!P11+'Real Price Change'!P11</f>
        <v>3814.9545502617066</v>
      </c>
      <c r="Q11" s="155">
        <f>'Base Capex'!Q11+Provisions!Q11+'Direct OH'!Q11+'Indirect OH'!Q11+'Real Price Change'!Q11</f>
        <v>2435.5804138811145</v>
      </c>
      <c r="R11" s="156">
        <f>'Base Capex'!R11+Provisions!R11+'Direct OH'!R11+'Indirect OH'!R11+'Real Price Change'!R11</f>
        <v>4222.8173979509365</v>
      </c>
      <c r="S11" s="154">
        <f>'Base Capex'!S11+Provisions!S11+'Direct OH'!S11+'Indirect OH'!S11+'Real Price Change'!S11</f>
        <v>5184.8757855885842</v>
      </c>
      <c r="T11" s="155">
        <f>'Base Capex'!T11+Provisions!T11+'Direct OH'!T11+'Indirect OH'!T11+'Real Price Change'!T11</f>
        <v>2828.3577799170957</v>
      </c>
      <c r="U11" s="156">
        <f>'Base Capex'!U11+Provisions!U11+'Direct OH'!U11+'Indirect OH'!U11+'Real Price Change'!U11</f>
        <v>7250.341794945085</v>
      </c>
      <c r="V11" s="154">
        <f>'Base Capex'!V11+Provisions!V11+'Direct OH'!V11+'Indirect OH'!V11+'Real Price Change'!V11</f>
        <v>4442.5262202692311</v>
      </c>
      <c r="W11" s="155">
        <f>'Base Capex'!W11+Provisions!W11+'Direct OH'!W11+'Indirect OH'!W11+'Real Price Change'!W11</f>
        <v>2903.954686568386</v>
      </c>
      <c r="X11" s="156">
        <f>'Base Capex'!X11+Provisions!X11+'Direct OH'!X11+'Indirect OH'!X11+'Real Price Change'!X11</f>
        <v>6730.6060093364267</v>
      </c>
      <c r="Y11" s="154">
        <f>'Base Capex'!Y11+Provisions!Y11+'Direct OH'!Y11+'Indirect OH'!Y11+'Real Price Change'!Y11</f>
        <v>3588.9036467057526</v>
      </c>
      <c r="Z11" s="155">
        <f>'Base Capex'!Z11+Provisions!Z11+'Direct OH'!Z11+'Indirect OH'!Z11+'Real Price Change'!Z11</f>
        <v>2373.3125271588565</v>
      </c>
      <c r="AA11" s="156">
        <f>'Base Capex'!AA11+Provisions!AA11+'Direct OH'!AA11+'Indirect OH'!AA11+'Real Price Change'!AA11</f>
        <v>5602.6759464395882</v>
      </c>
      <c r="AB11" s="154">
        <f>'Base Capex'!AB11+Provisions!AB11+'Direct OH'!AB11+'Indirect OH'!AB11+'Real Price Change'!AB11</f>
        <v>3882.6757071956349</v>
      </c>
      <c r="AC11" s="155">
        <f>'Base Capex'!AC11+Provisions!AC11+'Direct OH'!AC11+'Indirect OH'!AC11+'Real Price Change'!AC11</f>
        <v>2454.0284372406691</v>
      </c>
      <c r="AD11" s="156">
        <f>'Base Capex'!AD11+Provisions!AD11+'Direct OH'!AD11+'Indirect OH'!AD11+'Real Price Change'!AD11</f>
        <v>5911.260097898632</v>
      </c>
      <c r="AE11" s="154">
        <f>'Base Capex'!AE11+Provisions!AE11+'Direct OH'!AE11+'Indirect OH'!AE11+'Real Price Change'!AE11</f>
        <v>4219.8258382762288</v>
      </c>
      <c r="AF11" s="155">
        <f>'Base Capex'!AF11+Provisions!AF11+'Direct OH'!AF11+'Indirect OH'!AF11+'Real Price Change'!AF11</f>
        <v>2490.0300466535491</v>
      </c>
      <c r="AG11" s="156">
        <f>'Base Capex'!AG11+Provisions!AG11+'Direct OH'!AG11+'Indirect OH'!AG11+'Real Price Change'!AG11</f>
        <v>6135.2086761597939</v>
      </c>
      <c r="AH11" s="154">
        <f>'Base Capex'!AH11+Provisions!AH11+'Direct OH'!AH11+'Indirect OH'!AH11+'Real Price Change'!AH11</f>
        <v>4743.4820433680807</v>
      </c>
      <c r="AI11" s="155">
        <f>'Base Capex'!AI11+Provisions!AI11+'Direct OH'!AI11+'Indirect OH'!AI11+'Real Price Change'!AI11</f>
        <v>2549.3098568463784</v>
      </c>
      <c r="AJ11" s="156">
        <f>'Base Capex'!AJ11+Provisions!AJ11+'Direct OH'!AJ11+'Indirect OH'!AJ11+'Real Price Change'!AJ11</f>
        <v>6447.1614985488395</v>
      </c>
    </row>
    <row r="12" spans="1:36">
      <c r="A12" s="182">
        <f>'Base Capex Actual'!A12</f>
        <v>107</v>
      </c>
      <c r="B12" s="183" t="str">
        <f>'Base Capex Actual'!B12</f>
        <v>HV Connections</v>
      </c>
      <c r="C12" s="183" t="str">
        <f>'Base Capex Actual'!C12</f>
        <v>New Customer Connections</v>
      </c>
      <c r="D12" s="155">
        <f>'Base Capex'!D12+Provisions!D12+'Direct OH'!D12+'Indirect OH'!D12+'Real Price Change'!D12</f>
        <v>16.627764911515889</v>
      </c>
      <c r="E12" s="155">
        <f>'Base Capex'!E12+Provisions!E12+'Direct OH'!E12+'Indirect OH'!E12+'Real Price Change'!E12</f>
        <v>-0.36519376349122418</v>
      </c>
      <c r="F12" s="156">
        <f>'Base Capex'!F12+Provisions!F12+'Direct OH'!F12+'Indirect OH'!F12+'Real Price Change'!F12</f>
        <v>0.4414120016864489</v>
      </c>
      <c r="G12" s="155">
        <f>'Base Capex'!G12+Provisions!G12+'Direct OH'!G12+'Indirect OH'!G12+'Real Price Change'!G12</f>
        <v>257.49351864854742</v>
      </c>
      <c r="H12" s="155">
        <f>'Base Capex'!H12+Provisions!H12+'Direct OH'!H12+'Indirect OH'!H12+'Real Price Change'!H12</f>
        <v>173.3743804917666</v>
      </c>
      <c r="I12" s="156">
        <f>'Base Capex'!I12+Provisions!I12+'Direct OH'!I12+'Indirect OH'!I12+'Real Price Change'!I12</f>
        <v>347.03148133365175</v>
      </c>
      <c r="J12" s="155">
        <f>'Base Capex'!J12+Provisions!J12+'Direct OH'!J12+'Indirect OH'!J12+'Real Price Change'!J12</f>
        <v>375.35961132585129</v>
      </c>
      <c r="K12" s="155">
        <f>'Base Capex'!K12+Provisions!K12+'Direct OH'!K12+'Indirect OH'!K12+'Real Price Change'!K12</f>
        <v>173.00957000220123</v>
      </c>
      <c r="L12" s="156">
        <f>'Base Capex'!L12+Provisions!L12+'Direct OH'!L12+'Indirect OH'!L12+'Real Price Change'!L12</f>
        <v>364.66922288078763</v>
      </c>
      <c r="M12" s="155">
        <f>'Base Capex'!M12+Provisions!M12+'Direct OH'!M12+'Indirect OH'!M12+'Real Price Change'!M12</f>
        <v>364.91123721896236</v>
      </c>
      <c r="N12" s="155">
        <f>'Base Capex'!N12+Provisions!N12+'Direct OH'!N12+'Indirect OH'!N12+'Real Price Change'!N12</f>
        <v>75.441602739714327</v>
      </c>
      <c r="O12" s="156">
        <f>'Base Capex'!O12+Provisions!O12+'Direct OH'!O12+'Indirect OH'!O12+'Real Price Change'!O12</f>
        <v>146.47056918096979</v>
      </c>
      <c r="P12" s="155">
        <f>'Base Capex'!P12+Provisions!P12+'Direct OH'!P12+'Indirect OH'!P12+'Real Price Change'!P12</f>
        <v>-1071.1301465469439</v>
      </c>
      <c r="Q12" s="155">
        <f>'Base Capex'!Q12+Provisions!Q12+'Direct OH'!Q12+'Indirect OH'!Q12+'Real Price Change'!Q12</f>
        <v>135.62034130405169</v>
      </c>
      <c r="R12" s="156">
        <f>'Base Capex'!R12+Provisions!R12+'Direct OH'!R12+'Indirect OH'!R12+'Real Price Change'!R12</f>
        <v>1895.9884144165353</v>
      </c>
      <c r="S12" s="154">
        <f>'Base Capex'!S12+Provisions!S12+'Direct OH'!S12+'Indirect OH'!S12+'Real Price Change'!S12</f>
        <v>-35.268108583876995</v>
      </c>
      <c r="T12" s="155">
        <f>'Base Capex'!T12+Provisions!T12+'Direct OH'!T12+'Indirect OH'!T12+'Real Price Change'!T12</f>
        <v>390.76870438217139</v>
      </c>
      <c r="U12" s="156">
        <f>'Base Capex'!U12+Provisions!U12+'Direct OH'!U12+'Indirect OH'!U12+'Real Price Change'!U12</f>
        <v>1942.1228404743597</v>
      </c>
      <c r="V12" s="154">
        <f>'Base Capex'!V12+Provisions!V12+'Direct OH'!V12+'Indirect OH'!V12+'Real Price Change'!V12</f>
        <v>-904.79963825426137</v>
      </c>
      <c r="W12" s="155">
        <f>'Base Capex'!W12+Provisions!W12+'Direct OH'!W12+'Indirect OH'!W12+'Real Price Change'!W12</f>
        <v>1928.5354748576628</v>
      </c>
      <c r="X12" s="156">
        <f>'Base Capex'!X12+Provisions!X12+'Direct OH'!X12+'Indirect OH'!X12+'Real Price Change'!X12</f>
        <v>9126.3043069686682</v>
      </c>
      <c r="Y12" s="154">
        <f>'Base Capex'!Y12+Provisions!Y12+'Direct OH'!Y12+'Indirect OH'!Y12+'Real Price Change'!Y12</f>
        <v>-773.24331497701257</v>
      </c>
      <c r="Z12" s="155">
        <f>'Base Capex'!Z12+Provisions!Z12+'Direct OH'!Z12+'Indirect OH'!Z12+'Real Price Change'!Z12</f>
        <v>1477.9026890614255</v>
      </c>
      <c r="AA12" s="156">
        <f>'Base Capex'!AA12+Provisions!AA12+'Direct OH'!AA12+'Indirect OH'!AA12+'Real Price Change'!AA12</f>
        <v>7133.5043455296536</v>
      </c>
      <c r="AB12" s="154">
        <f>'Base Capex'!AB12+Provisions!AB12+'Direct OH'!AB12+'Indirect OH'!AB12+'Real Price Change'!AB12</f>
        <v>-173.38543754721769</v>
      </c>
      <c r="AC12" s="155">
        <f>'Base Capex'!AC12+Provisions!AC12+'Direct OH'!AC12+'Indirect OH'!AC12+'Real Price Change'!AC12</f>
        <v>358.72548865668608</v>
      </c>
      <c r="AD12" s="156">
        <f>'Base Capex'!AD12+Provisions!AD12+'Direct OH'!AD12+'Indirect OH'!AD12+'Real Price Change'!AD12</f>
        <v>1764.3301656316817</v>
      </c>
      <c r="AE12" s="154">
        <f>'Base Capex'!AE12+Provisions!AE12+'Direct OH'!AE12+'Indirect OH'!AE12+'Real Price Change'!AE12</f>
        <v>-288.0414624199837</v>
      </c>
      <c r="AF12" s="155">
        <f>'Base Capex'!AF12+Provisions!AF12+'Direct OH'!AF12+'Indirect OH'!AF12+'Real Price Change'!AF12</f>
        <v>724.23881876853011</v>
      </c>
      <c r="AG12" s="156">
        <f>'Base Capex'!AG12+Provisions!AG12+'Direct OH'!AG12+'Indirect OH'!AG12+'Real Price Change'!AG12</f>
        <v>3634.0533862332591</v>
      </c>
      <c r="AH12" s="154">
        <f>'Base Capex'!AH12+Provisions!AH12+'Direct OH'!AH12+'Indirect OH'!AH12+'Real Price Change'!AH12</f>
        <v>-120.32740720346905</v>
      </c>
      <c r="AI12" s="155">
        <f>'Base Capex'!AI12+Provisions!AI12+'Direct OH'!AI12+'Indirect OH'!AI12+'Real Price Change'!AI12</f>
        <v>473.2702074301327</v>
      </c>
      <c r="AJ12" s="156">
        <f>'Base Capex'!AJ12+Provisions!AJ12+'Direct OH'!AJ12+'Indirect OH'!AJ12+'Real Price Change'!AJ12</f>
        <v>2427.6048695209583</v>
      </c>
    </row>
    <row r="13" spans="1:36">
      <c r="A13" s="182">
        <f>'Base Capex Actual'!A13</f>
        <v>108</v>
      </c>
      <c r="B13" s="183" t="str">
        <f>'Base Capex Actual'!B13</f>
        <v>Business SubDivisions</v>
      </c>
      <c r="C13" s="183" t="str">
        <f>'Base Capex Actual'!C13</f>
        <v>New Customer Connections</v>
      </c>
      <c r="D13" s="155">
        <f>'Base Capex'!D13+Provisions!D13+'Direct OH'!D13+'Indirect OH'!D13+'Real Price Change'!D13</f>
        <v>3890.789041475779</v>
      </c>
      <c r="E13" s="155">
        <f>'Base Capex'!E13+Provisions!E13+'Direct OH'!E13+'Indirect OH'!E13+'Real Price Change'!E13</f>
        <v>2516.9177038083449</v>
      </c>
      <c r="F13" s="156">
        <f>'Base Capex'!F13+Provisions!F13+'Direct OH'!F13+'Indirect OH'!F13+'Real Price Change'!F13</f>
        <v>7974.4022756072045</v>
      </c>
      <c r="G13" s="155">
        <f>'Base Capex'!G13+Provisions!G13+'Direct OH'!G13+'Indirect OH'!G13+'Real Price Change'!G13</f>
        <v>554.64388001165389</v>
      </c>
      <c r="H13" s="155">
        <f>'Base Capex'!H13+Provisions!H13+'Direct OH'!H13+'Indirect OH'!H13+'Real Price Change'!H13</f>
        <v>477.14613303912176</v>
      </c>
      <c r="I13" s="156">
        <f>'Base Capex'!I13+Provisions!I13+'Direct OH'!I13+'Indirect OH'!I13+'Real Price Change'!I13</f>
        <v>1676.192427042982</v>
      </c>
      <c r="J13" s="155">
        <f>'Base Capex'!J13+Provisions!J13+'Direct OH'!J13+'Indirect OH'!J13+'Real Price Change'!J13</f>
        <v>1539.8975324393905</v>
      </c>
      <c r="K13" s="155">
        <f>'Base Capex'!K13+Provisions!K13+'Direct OH'!K13+'Indirect OH'!K13+'Real Price Change'!K13</f>
        <v>266.28961525820307</v>
      </c>
      <c r="L13" s="156">
        <f>'Base Capex'!L13+Provisions!L13+'Direct OH'!L13+'Indirect OH'!L13+'Real Price Change'!L13</f>
        <v>479.94469752184307</v>
      </c>
      <c r="M13" s="155">
        <f>'Base Capex'!M13+Provisions!M13+'Direct OH'!M13+'Indirect OH'!M13+'Real Price Change'!M13</f>
        <v>316.89055841093318</v>
      </c>
      <c r="N13" s="155">
        <f>'Base Capex'!N13+Provisions!N13+'Direct OH'!N13+'Indirect OH'!N13+'Real Price Change'!N13</f>
        <v>-201.14833970938093</v>
      </c>
      <c r="O13" s="156">
        <f>'Base Capex'!O13+Provisions!O13+'Direct OH'!O13+'Indirect OH'!O13+'Real Price Change'!O13</f>
        <v>86.771554048557761</v>
      </c>
      <c r="P13" s="155">
        <f>'Base Capex'!P13+Provisions!P13+'Direct OH'!P13+'Indirect OH'!P13+'Real Price Change'!P13</f>
        <v>-41.976676372934406</v>
      </c>
      <c r="Q13" s="155">
        <f>'Base Capex'!Q13+Provisions!Q13+'Direct OH'!Q13+'Indirect OH'!Q13+'Real Price Change'!Q13</f>
        <v>-6.2127822763174123</v>
      </c>
      <c r="R13" s="156">
        <f>'Base Capex'!R13+Provisions!R13+'Direct OH'!R13+'Indirect OH'!R13+'Real Price Change'!R13</f>
        <v>-103.51170931483314</v>
      </c>
      <c r="S13" s="154">
        <f>'Base Capex'!S13+Provisions!S13+'Direct OH'!S13+'Indirect OH'!S13+'Real Price Change'!S13</f>
        <v>0</v>
      </c>
      <c r="T13" s="155">
        <f>'Base Capex'!T13+Provisions!T13+'Direct OH'!T13+'Indirect OH'!T13+'Real Price Change'!T13</f>
        <v>0</v>
      </c>
      <c r="U13" s="156">
        <f>'Base Capex'!U13+Provisions!U13+'Direct OH'!U13+'Indirect OH'!U13+'Real Price Change'!U13</f>
        <v>0</v>
      </c>
      <c r="V13" s="154">
        <f>'Base Capex'!V13+Provisions!V13+'Direct OH'!V13+'Indirect OH'!V13+'Real Price Change'!V13</f>
        <v>0</v>
      </c>
      <c r="W13" s="155">
        <f>'Base Capex'!W13+Provisions!W13+'Direct OH'!W13+'Indirect OH'!W13+'Real Price Change'!W13</f>
        <v>0</v>
      </c>
      <c r="X13" s="156">
        <f>'Base Capex'!X13+Provisions!X13+'Direct OH'!X13+'Indirect OH'!X13+'Real Price Change'!X13</f>
        <v>0</v>
      </c>
      <c r="Y13" s="154">
        <f>'Base Capex'!Y13+Provisions!Y13+'Direct OH'!Y13+'Indirect OH'!Y13+'Real Price Change'!Y13</f>
        <v>0</v>
      </c>
      <c r="Z13" s="155">
        <f>'Base Capex'!Z13+Provisions!Z13+'Direct OH'!Z13+'Indirect OH'!Z13+'Real Price Change'!Z13</f>
        <v>0</v>
      </c>
      <c r="AA13" s="156">
        <f>'Base Capex'!AA13+Provisions!AA13+'Direct OH'!AA13+'Indirect OH'!AA13+'Real Price Change'!AA13</f>
        <v>0</v>
      </c>
      <c r="AB13" s="154">
        <f>'Base Capex'!AB13+Provisions!AB13+'Direct OH'!AB13+'Indirect OH'!AB13+'Real Price Change'!AB13</f>
        <v>0</v>
      </c>
      <c r="AC13" s="155">
        <f>'Base Capex'!AC13+Provisions!AC13+'Direct OH'!AC13+'Indirect OH'!AC13+'Real Price Change'!AC13</f>
        <v>0</v>
      </c>
      <c r="AD13" s="156">
        <f>'Base Capex'!AD13+Provisions!AD13+'Direct OH'!AD13+'Indirect OH'!AD13+'Real Price Change'!AD13</f>
        <v>0</v>
      </c>
      <c r="AE13" s="154">
        <f>'Base Capex'!AE13+Provisions!AE13+'Direct OH'!AE13+'Indirect OH'!AE13+'Real Price Change'!AE13</f>
        <v>0</v>
      </c>
      <c r="AF13" s="155">
        <f>'Base Capex'!AF13+Provisions!AF13+'Direct OH'!AF13+'Indirect OH'!AF13+'Real Price Change'!AF13</f>
        <v>0</v>
      </c>
      <c r="AG13" s="156">
        <f>'Base Capex'!AG13+Provisions!AG13+'Direct OH'!AG13+'Indirect OH'!AG13+'Real Price Change'!AG13</f>
        <v>0</v>
      </c>
      <c r="AH13" s="154">
        <f>'Base Capex'!AH13+Provisions!AH13+'Direct OH'!AH13+'Indirect OH'!AH13+'Real Price Change'!AH13</f>
        <v>0</v>
      </c>
      <c r="AI13" s="155">
        <f>'Base Capex'!AI13+Provisions!AI13+'Direct OH'!AI13+'Indirect OH'!AI13+'Real Price Change'!AI13</f>
        <v>0</v>
      </c>
      <c r="AJ13" s="156">
        <f>'Base Capex'!AJ13+Provisions!AJ13+'Direct OH'!AJ13+'Indirect OH'!AJ13+'Real Price Change'!AJ13</f>
        <v>0</v>
      </c>
    </row>
    <row r="14" spans="1:36">
      <c r="A14" s="182">
        <f>'Base Capex Actual'!A14</f>
        <v>109</v>
      </c>
      <c r="B14" s="183" t="str">
        <f>'Base Capex Actual'!B14</f>
        <v>U/G Service Pits Ex O/H Supply</v>
      </c>
      <c r="C14" s="183" t="str">
        <f>'Base Capex Actual'!C14</f>
        <v>New Customer Connections</v>
      </c>
      <c r="D14" s="155">
        <f>'Base Capex'!D14+Provisions!D14+'Direct OH'!D14+'Indirect OH'!D14+'Real Price Change'!D14</f>
        <v>174.55627806103985</v>
      </c>
      <c r="E14" s="155">
        <f>'Base Capex'!E14+Provisions!E14+'Direct OH'!E14+'Indirect OH'!E14+'Real Price Change'!E14</f>
        <v>99.561011866454521</v>
      </c>
      <c r="F14" s="156">
        <f>'Base Capex'!F14+Provisions!F14+'Direct OH'!F14+'Indirect OH'!F14+'Real Price Change'!F14</f>
        <v>96.820120152987101</v>
      </c>
      <c r="G14" s="155">
        <f>'Base Capex'!G14+Provisions!G14+'Direct OH'!G14+'Indirect OH'!G14+'Real Price Change'!G14</f>
        <v>278.84623915534581</v>
      </c>
      <c r="H14" s="155">
        <f>'Base Capex'!H14+Provisions!H14+'Direct OH'!H14+'Indirect OH'!H14+'Real Price Change'!H14</f>
        <v>369.1094320093502</v>
      </c>
      <c r="I14" s="156">
        <f>'Base Capex'!I14+Provisions!I14+'Direct OH'!I14+'Indirect OH'!I14+'Real Price Change'!I14</f>
        <v>247.99366871093596</v>
      </c>
      <c r="J14" s="155">
        <f>'Base Capex'!J14+Provisions!J14+'Direct OH'!J14+'Indirect OH'!J14+'Real Price Change'!J14</f>
        <v>289.31912574087784</v>
      </c>
      <c r="K14" s="155">
        <f>'Base Capex'!K14+Provisions!K14+'Direct OH'!K14+'Indirect OH'!K14+'Real Price Change'!K14</f>
        <v>314.69870549702813</v>
      </c>
      <c r="L14" s="156">
        <f>'Base Capex'!L14+Provisions!L14+'Direct OH'!L14+'Indirect OH'!L14+'Real Price Change'!L14</f>
        <v>176.06386506340306</v>
      </c>
      <c r="M14" s="155">
        <f>'Base Capex'!M14+Provisions!M14+'Direct OH'!M14+'Indirect OH'!M14+'Real Price Change'!M14</f>
        <v>406.47177163803855</v>
      </c>
      <c r="N14" s="155">
        <f>'Base Capex'!N14+Provisions!N14+'Direct OH'!N14+'Indirect OH'!N14+'Real Price Change'!N14</f>
        <v>369.60825388967913</v>
      </c>
      <c r="O14" s="156">
        <f>'Base Capex'!O14+Provisions!O14+'Direct OH'!O14+'Indirect OH'!O14+'Real Price Change'!O14</f>
        <v>257.48214103620882</v>
      </c>
      <c r="P14" s="155">
        <f>'Base Capex'!P14+Provisions!P14+'Direct OH'!P14+'Indirect OH'!P14+'Real Price Change'!P14</f>
        <v>377.1618163768552</v>
      </c>
      <c r="Q14" s="155">
        <f>'Base Capex'!Q14+Provisions!Q14+'Direct OH'!Q14+'Indirect OH'!Q14+'Real Price Change'!Q14</f>
        <v>428.67775532235856</v>
      </c>
      <c r="R14" s="156">
        <f>'Base Capex'!R14+Provisions!R14+'Direct OH'!R14+'Indirect OH'!R14+'Real Price Change'!R14</f>
        <v>268.90790675667915</v>
      </c>
      <c r="S14" s="154">
        <f>'Base Capex'!S14+Provisions!S14+'Direct OH'!S14+'Indirect OH'!S14+'Real Price Change'!S14</f>
        <v>1495.1210178188526</v>
      </c>
      <c r="T14" s="155">
        <f>'Base Capex'!T14+Provisions!T14+'Direct OH'!T14+'Indirect OH'!T14+'Real Price Change'!T14</f>
        <v>1700.9595147759399</v>
      </c>
      <c r="U14" s="156">
        <f>'Base Capex'!U14+Provisions!U14+'Direct OH'!U14+'Indirect OH'!U14+'Real Price Change'!U14</f>
        <v>1086.9344043576955</v>
      </c>
      <c r="V14" s="154">
        <f>'Base Capex'!V14+Provisions!V14+'Direct OH'!V14+'Indirect OH'!V14+'Real Price Change'!V14</f>
        <v>1287.5922349910647</v>
      </c>
      <c r="W14" s="155">
        <f>'Base Capex'!W14+Provisions!W14+'Direct OH'!W14+'Indirect OH'!W14+'Real Price Change'!W14</f>
        <v>1749.1204499887212</v>
      </c>
      <c r="X14" s="156">
        <f>'Base Capex'!X14+Provisions!X14+'Direct OH'!X14+'Indirect OH'!X14+'Real Price Change'!X14</f>
        <v>902.50920747121927</v>
      </c>
      <c r="Y14" s="154">
        <f>'Base Capex'!Y14+Provisions!Y14+'Direct OH'!Y14+'Indirect OH'!Y14+'Real Price Change'!Y14</f>
        <v>1016.1927383838174</v>
      </c>
      <c r="Z14" s="155">
        <f>'Base Capex'!Z14+Provisions!Z14+'Direct OH'!Z14+'Indirect OH'!Z14+'Real Price Change'!Z14</f>
        <v>1396.9959101035465</v>
      </c>
      <c r="AA14" s="156">
        <f>'Base Capex'!AA14+Provisions!AA14+'Direct OH'!AA14+'Indirect OH'!AA14+'Real Price Change'!AA14</f>
        <v>731.61179432291942</v>
      </c>
      <c r="AB14" s="154">
        <f>'Base Capex'!AB14+Provisions!AB14+'Direct OH'!AB14+'Indirect OH'!AB14+'Real Price Change'!AB14</f>
        <v>1085.4912995646489</v>
      </c>
      <c r="AC14" s="155">
        <f>'Base Capex'!AC14+Provisions!AC14+'Direct OH'!AC14+'Indirect OH'!AC14+'Real Price Change'!AC14</f>
        <v>1429.4890349460043</v>
      </c>
      <c r="AD14" s="156">
        <f>'Base Capex'!AD14+Provisions!AD14+'Direct OH'!AD14+'Indirect OH'!AD14+'Real Price Change'!AD14</f>
        <v>766.13530335994835</v>
      </c>
      <c r="AE14" s="154">
        <f>'Base Capex'!AE14+Provisions!AE14+'Direct OH'!AE14+'Indirect OH'!AE14+'Real Price Change'!AE14</f>
        <v>1185.698330266225</v>
      </c>
      <c r="AF14" s="155">
        <f>'Base Capex'!AF14+Provisions!AF14+'Direct OH'!AF14+'Indirect OH'!AF14+'Real Price Change'!AF14</f>
        <v>1462.7379266123794</v>
      </c>
      <c r="AG14" s="156">
        <f>'Base Capex'!AG14+Provisions!AG14+'Direct OH'!AG14+'Indirect OH'!AG14+'Real Price Change'!AG14</f>
        <v>806.43610436631263</v>
      </c>
      <c r="AH14" s="154">
        <f>'Base Capex'!AH14+Provisions!AH14+'Direct OH'!AH14+'Indirect OH'!AH14+'Real Price Change'!AH14</f>
        <v>1325.9003546870231</v>
      </c>
      <c r="AI14" s="155">
        <f>'Base Capex'!AI14+Provisions!AI14+'Direct OH'!AI14+'Indirect OH'!AI14+'Real Price Change'!AI14</f>
        <v>1496.7601636980153</v>
      </c>
      <c r="AJ14" s="156">
        <f>'Base Capex'!AJ14+Provisions!AJ14+'Direct OH'!AJ14+'Indirect OH'!AJ14+'Real Price Change'!AJ14</f>
        <v>854.40277703766196</v>
      </c>
    </row>
    <row r="15" spans="1:36">
      <c r="A15" s="182">
        <f>'Base Capex Actual'!A15</f>
        <v>110</v>
      </c>
      <c r="B15" s="183" t="str">
        <f>'Base Capex Actual'!B15</f>
        <v>Low Density SubDivisions</v>
      </c>
      <c r="C15" s="183" t="str">
        <f>'Base Capex Actual'!C15</f>
        <v>New Customer Connections</v>
      </c>
      <c r="D15" s="155">
        <f>'Base Capex'!D15+Provisions!D15+'Direct OH'!D15+'Indirect OH'!D15+'Real Price Change'!D15</f>
        <v>0</v>
      </c>
      <c r="E15" s="155">
        <f>'Base Capex'!E15+Provisions!E15+'Direct OH'!E15+'Indirect OH'!E15+'Real Price Change'!E15</f>
        <v>0</v>
      </c>
      <c r="F15" s="156">
        <f>'Base Capex'!F15+Provisions!F15+'Direct OH'!F15+'Indirect OH'!F15+'Real Price Change'!F15</f>
        <v>0</v>
      </c>
      <c r="G15" s="155">
        <f>'Base Capex'!G15+Provisions!G15+'Direct OH'!G15+'Indirect OH'!G15+'Real Price Change'!G15</f>
        <v>0</v>
      </c>
      <c r="H15" s="155">
        <f>'Base Capex'!H15+Provisions!H15+'Direct OH'!H15+'Indirect OH'!H15+'Real Price Change'!H15</f>
        <v>0</v>
      </c>
      <c r="I15" s="156">
        <f>'Base Capex'!I15+Provisions!I15+'Direct OH'!I15+'Indirect OH'!I15+'Real Price Change'!I15</f>
        <v>0</v>
      </c>
      <c r="J15" s="155">
        <f>'Base Capex'!J15+Provisions!J15+'Direct OH'!J15+'Indirect OH'!J15+'Real Price Change'!J15</f>
        <v>0</v>
      </c>
      <c r="K15" s="155">
        <f>'Base Capex'!K15+Provisions!K15+'Direct OH'!K15+'Indirect OH'!K15+'Real Price Change'!K15</f>
        <v>0</v>
      </c>
      <c r="L15" s="156">
        <f>'Base Capex'!L15+Provisions!L15+'Direct OH'!L15+'Indirect OH'!L15+'Real Price Change'!L15</f>
        <v>0</v>
      </c>
      <c r="M15" s="155">
        <f>'Base Capex'!M15+Provisions!M15+'Direct OH'!M15+'Indirect OH'!M15+'Real Price Change'!M15</f>
        <v>0</v>
      </c>
      <c r="N15" s="155">
        <f>'Base Capex'!N15+Provisions!N15+'Direct OH'!N15+'Indirect OH'!N15+'Real Price Change'!N15</f>
        <v>0</v>
      </c>
      <c r="O15" s="156">
        <f>'Base Capex'!O15+Provisions!O15+'Direct OH'!O15+'Indirect OH'!O15+'Real Price Change'!O15</f>
        <v>0</v>
      </c>
      <c r="P15" s="155">
        <f>'Base Capex'!P15+Provisions!P15+'Direct OH'!P15+'Indirect OH'!P15+'Real Price Change'!P15</f>
        <v>0</v>
      </c>
      <c r="Q15" s="155">
        <f>'Base Capex'!Q15+Provisions!Q15+'Direct OH'!Q15+'Indirect OH'!Q15+'Real Price Change'!Q15</f>
        <v>0</v>
      </c>
      <c r="R15" s="156">
        <f>'Base Capex'!R15+Provisions!R15+'Direct OH'!R15+'Indirect OH'!R15+'Real Price Change'!R15</f>
        <v>0</v>
      </c>
      <c r="S15" s="154">
        <f>'Base Capex'!S15+Provisions!S15+'Direct OH'!S15+'Indirect OH'!S15+'Real Price Change'!S15</f>
        <v>0</v>
      </c>
      <c r="T15" s="155">
        <f>'Base Capex'!T15+Provisions!T15+'Direct OH'!T15+'Indirect OH'!T15+'Real Price Change'!T15</f>
        <v>0</v>
      </c>
      <c r="U15" s="156">
        <f>'Base Capex'!U15+Provisions!U15+'Direct OH'!U15+'Indirect OH'!U15+'Real Price Change'!U15</f>
        <v>0</v>
      </c>
      <c r="V15" s="154">
        <f>'Base Capex'!V15+Provisions!V15+'Direct OH'!V15+'Indirect OH'!V15+'Real Price Change'!V15</f>
        <v>0</v>
      </c>
      <c r="W15" s="155">
        <f>'Base Capex'!W15+Provisions!W15+'Direct OH'!W15+'Indirect OH'!W15+'Real Price Change'!W15</f>
        <v>0</v>
      </c>
      <c r="X15" s="156">
        <f>'Base Capex'!X15+Provisions!X15+'Direct OH'!X15+'Indirect OH'!X15+'Real Price Change'!X15</f>
        <v>0</v>
      </c>
      <c r="Y15" s="154">
        <f>'Base Capex'!Y15+Provisions!Y15+'Direct OH'!Y15+'Indirect OH'!Y15+'Real Price Change'!Y15</f>
        <v>0</v>
      </c>
      <c r="Z15" s="155">
        <f>'Base Capex'!Z15+Provisions!Z15+'Direct OH'!Z15+'Indirect OH'!Z15+'Real Price Change'!Z15</f>
        <v>0</v>
      </c>
      <c r="AA15" s="156">
        <f>'Base Capex'!AA15+Provisions!AA15+'Direct OH'!AA15+'Indirect OH'!AA15+'Real Price Change'!AA15</f>
        <v>0</v>
      </c>
      <c r="AB15" s="154">
        <f>'Base Capex'!AB15+Provisions!AB15+'Direct OH'!AB15+'Indirect OH'!AB15+'Real Price Change'!AB15</f>
        <v>0</v>
      </c>
      <c r="AC15" s="155">
        <f>'Base Capex'!AC15+Provisions!AC15+'Direct OH'!AC15+'Indirect OH'!AC15+'Real Price Change'!AC15</f>
        <v>0</v>
      </c>
      <c r="AD15" s="156">
        <f>'Base Capex'!AD15+Provisions!AD15+'Direct OH'!AD15+'Indirect OH'!AD15+'Real Price Change'!AD15</f>
        <v>0</v>
      </c>
      <c r="AE15" s="154">
        <f>'Base Capex'!AE15+Provisions!AE15+'Direct OH'!AE15+'Indirect OH'!AE15+'Real Price Change'!AE15</f>
        <v>0</v>
      </c>
      <c r="AF15" s="155">
        <f>'Base Capex'!AF15+Provisions!AF15+'Direct OH'!AF15+'Indirect OH'!AF15+'Real Price Change'!AF15</f>
        <v>0</v>
      </c>
      <c r="AG15" s="156">
        <f>'Base Capex'!AG15+Provisions!AG15+'Direct OH'!AG15+'Indirect OH'!AG15+'Real Price Change'!AG15</f>
        <v>0</v>
      </c>
      <c r="AH15" s="154">
        <f>'Base Capex'!AH15+Provisions!AH15+'Direct OH'!AH15+'Indirect OH'!AH15+'Real Price Change'!AH15</f>
        <v>0</v>
      </c>
      <c r="AI15" s="155">
        <f>'Base Capex'!AI15+Provisions!AI15+'Direct OH'!AI15+'Indirect OH'!AI15+'Real Price Change'!AI15</f>
        <v>0</v>
      </c>
      <c r="AJ15" s="156">
        <f>'Base Capex'!AJ15+Provisions!AJ15+'Direct OH'!AJ15+'Indirect OH'!AJ15+'Real Price Change'!AJ15</f>
        <v>0</v>
      </c>
    </row>
    <row r="16" spans="1:36">
      <c r="A16" s="182">
        <f>'Base Capex Actual'!A16</f>
        <v>111</v>
      </c>
      <c r="B16" s="183" t="str">
        <f>'Base Capex Actual'!B16</f>
        <v>High Density Residential/Business</v>
      </c>
      <c r="C16" s="183" t="str">
        <f>'Base Capex Actual'!C16</f>
        <v>New Customer Connections</v>
      </c>
      <c r="D16" s="155">
        <f>'Base Capex'!D16+Provisions!D16+'Direct OH'!D16+'Indirect OH'!D16+'Real Price Change'!D16</f>
        <v>5478.1817269478142</v>
      </c>
      <c r="E16" s="155">
        <f>'Base Capex'!E16+Provisions!E16+'Direct OH'!E16+'Indirect OH'!E16+'Real Price Change'!E16</f>
        <v>4342.5631618635462</v>
      </c>
      <c r="F16" s="156">
        <f>'Base Capex'!F16+Provisions!F16+'Direct OH'!F16+'Indirect OH'!F16+'Real Price Change'!F16</f>
        <v>7367.8614519201574</v>
      </c>
      <c r="G16" s="155">
        <f>'Base Capex'!G16+Provisions!G16+'Direct OH'!G16+'Indirect OH'!G16+'Real Price Change'!G16</f>
        <v>7007.8057239813852</v>
      </c>
      <c r="H16" s="155">
        <f>'Base Capex'!H16+Provisions!H16+'Direct OH'!H16+'Indirect OH'!H16+'Real Price Change'!H16</f>
        <v>8328.7446020521893</v>
      </c>
      <c r="I16" s="156">
        <f>'Base Capex'!I16+Provisions!I16+'Direct OH'!I16+'Indirect OH'!I16+'Real Price Change'!I16</f>
        <v>11094.875564035368</v>
      </c>
      <c r="J16" s="155">
        <f>'Base Capex'!J16+Provisions!J16+'Direct OH'!J16+'Indirect OH'!J16+'Real Price Change'!J16</f>
        <v>8294.8449966018361</v>
      </c>
      <c r="K16" s="155">
        <f>'Base Capex'!K16+Provisions!K16+'Direct OH'!K16+'Indirect OH'!K16+'Real Price Change'!K16</f>
        <v>7956.7857172155818</v>
      </c>
      <c r="L16" s="156">
        <f>'Base Capex'!L16+Provisions!L16+'Direct OH'!L16+'Indirect OH'!L16+'Real Price Change'!L16</f>
        <v>17380.49093342714</v>
      </c>
      <c r="M16" s="155">
        <f>'Base Capex'!M16+Provisions!M16+'Direct OH'!M16+'Indirect OH'!M16+'Real Price Change'!M16</f>
        <v>7667.417340717624</v>
      </c>
      <c r="N16" s="155">
        <f>'Base Capex'!N16+Provisions!N16+'Direct OH'!N16+'Indirect OH'!N16+'Real Price Change'!N16</f>
        <v>6428.5738813711141</v>
      </c>
      <c r="O16" s="156">
        <f>'Base Capex'!O16+Provisions!O16+'Direct OH'!O16+'Indirect OH'!O16+'Real Price Change'!O16</f>
        <v>11670.527291241457</v>
      </c>
      <c r="P16" s="155">
        <f>'Base Capex'!P16+Provisions!P16+'Direct OH'!P16+'Indirect OH'!P16+'Real Price Change'!P16</f>
        <v>7732.3654453528534</v>
      </c>
      <c r="Q16" s="155">
        <f>'Base Capex'!Q16+Provisions!Q16+'Direct OH'!Q16+'Indirect OH'!Q16+'Real Price Change'!Q16</f>
        <v>7700.0888666571636</v>
      </c>
      <c r="R16" s="156">
        <f>'Base Capex'!R16+Provisions!R16+'Direct OH'!R16+'Indirect OH'!R16+'Real Price Change'!R16</f>
        <v>12429.328840833587</v>
      </c>
      <c r="S16" s="154">
        <f>'Base Capex'!S16+Provisions!S16+'Direct OH'!S16+'Indirect OH'!S16+'Real Price Change'!S16</f>
        <v>4819.6977746891316</v>
      </c>
      <c r="T16" s="155">
        <f>'Base Capex'!T16+Provisions!T16+'Direct OH'!T16+'Indirect OH'!T16+'Real Price Change'!T16</f>
        <v>4950.6696043412521</v>
      </c>
      <c r="U16" s="156">
        <f>'Base Capex'!U16+Provisions!U16+'Direct OH'!U16+'Indirect OH'!U16+'Real Price Change'!U16</f>
        <v>8548.6154440676546</v>
      </c>
      <c r="V16" s="154">
        <f>'Base Capex'!V16+Provisions!V16+'Direct OH'!V16+'Indirect OH'!V16+'Real Price Change'!V16</f>
        <v>3856.5369563789786</v>
      </c>
      <c r="W16" s="155">
        <f>'Base Capex'!W16+Provisions!W16+'Direct OH'!W16+'Indirect OH'!W16+'Real Price Change'!W16</f>
        <v>5088.6932547106853</v>
      </c>
      <c r="X16" s="156">
        <f>'Base Capex'!X16+Provisions!X16+'Direct OH'!X16+'Indirect OH'!X16+'Real Price Change'!X16</f>
        <v>7918.3963109555607</v>
      </c>
      <c r="Y16" s="154">
        <f>'Base Capex'!Y16+Provisions!Y16+'Direct OH'!Y16+'Indirect OH'!Y16+'Real Price Change'!Y16</f>
        <v>3083.4894359092523</v>
      </c>
      <c r="Z16" s="155">
        <f>'Base Capex'!Z16+Provisions!Z16+'Direct OH'!Z16+'Indirect OH'!Z16+'Real Price Change'!Z16</f>
        <v>4163.9994649535329</v>
      </c>
      <c r="AA16" s="156">
        <f>'Base Capex'!AA16+Provisions!AA16+'Direct OH'!AA16+'Indirect OH'!AA16+'Real Price Change'!AA16</f>
        <v>6598.9470874559829</v>
      </c>
      <c r="AB16" s="154">
        <f>'Base Capex'!AB16+Provisions!AB16+'Direct OH'!AB16+'Indirect OH'!AB16+'Real Price Change'!AB16</f>
        <v>3395.2419665008542</v>
      </c>
      <c r="AC16" s="155">
        <f>'Base Capex'!AC16+Provisions!AC16+'Direct OH'!AC16+'Indirect OH'!AC16+'Real Price Change'!AC16</f>
        <v>4337.0004567876176</v>
      </c>
      <c r="AD16" s="156">
        <f>'Base Capex'!AD16+Provisions!AD16+'Direct OH'!AD16+'Indirect OH'!AD16+'Real Price Change'!AD16</f>
        <v>7013.1509879604828</v>
      </c>
      <c r="AE16" s="154">
        <f>'Base Capex'!AE16+Provisions!AE16+'Direct OH'!AE16+'Indirect OH'!AE16+'Real Price Change'!AE16</f>
        <v>3755.8343619463126</v>
      </c>
      <c r="AF16" s="155">
        <f>'Base Capex'!AF16+Provisions!AF16+'Direct OH'!AF16+'Indirect OH'!AF16+'Real Price Change'!AF16</f>
        <v>4398.2488538046073</v>
      </c>
      <c r="AG16" s="156">
        <f>'Base Capex'!AG16+Provisions!AG16+'Direct OH'!AG16+'Indirect OH'!AG16+'Real Price Change'!AG16</f>
        <v>7275.0884617117654</v>
      </c>
      <c r="AH16" s="154">
        <f>'Base Capex'!AH16+Provisions!AH16+'Direct OH'!AH16+'Indirect OH'!AH16+'Real Price Change'!AH16</f>
        <v>4326.9450445584607</v>
      </c>
      <c r="AI16" s="155">
        <f>'Base Capex'!AI16+Provisions!AI16+'Direct OH'!AI16+'Indirect OH'!AI16+'Real Price Change'!AI16</f>
        <v>4502.3943831533161</v>
      </c>
      <c r="AJ16" s="156">
        <f>'Base Capex'!AJ16+Provisions!AJ16+'Direct OH'!AJ16+'Indirect OH'!AJ16+'Real Price Change'!AJ16</f>
        <v>7644.3552682741374</v>
      </c>
    </row>
    <row r="17" spans="1:36">
      <c r="A17" s="182">
        <f>'Base Capex Actual'!A17</f>
        <v>114</v>
      </c>
      <c r="B17" s="183" t="str">
        <f>'Base Capex Actual'!B17</f>
        <v>New Connections - Other Materials</v>
      </c>
      <c r="C17" s="183" t="str">
        <f>'Base Capex Actual'!C17</f>
        <v>New Customer Connections</v>
      </c>
      <c r="D17" s="155">
        <f>'Base Capex'!D17+Provisions!D17+'Direct OH'!D17+'Indirect OH'!D17+'Real Price Change'!D17</f>
        <v>123.45528905548892</v>
      </c>
      <c r="E17" s="155">
        <f>'Base Capex'!E17+Provisions!E17+'Direct OH'!E17+'Indirect OH'!E17+'Real Price Change'!E17</f>
        <v>388.73641424634172</v>
      </c>
      <c r="F17" s="156">
        <f>'Base Capex'!F17+Provisions!F17+'Direct OH'!F17+'Indirect OH'!F17+'Real Price Change'!F17</f>
        <v>101.9723442631599</v>
      </c>
      <c r="G17" s="155">
        <f>'Base Capex'!G17+Provisions!G17+'Direct OH'!G17+'Indirect OH'!G17+'Real Price Change'!G17</f>
        <v>14.513696248101398</v>
      </c>
      <c r="H17" s="155">
        <f>'Base Capex'!H17+Provisions!H17+'Direct OH'!H17+'Indirect OH'!H17+'Real Price Change'!H17</f>
        <v>197.46918039762895</v>
      </c>
      <c r="I17" s="156">
        <f>'Base Capex'!I17+Provisions!I17+'Direct OH'!I17+'Indirect OH'!I17+'Real Price Change'!I17</f>
        <v>37.625726804972011</v>
      </c>
      <c r="J17" s="155">
        <f>'Base Capex'!J17+Provisions!J17+'Direct OH'!J17+'Indirect OH'!J17+'Real Price Change'!J17</f>
        <v>19.315790383296122</v>
      </c>
      <c r="K17" s="155">
        <f>'Base Capex'!K17+Provisions!K17+'Direct OH'!K17+'Indirect OH'!K17+'Real Price Change'!K17</f>
        <v>225.53774893489791</v>
      </c>
      <c r="L17" s="156">
        <f>'Base Capex'!L17+Provisions!L17+'Direct OH'!L17+'Indirect OH'!L17+'Real Price Change'!L17</f>
        <v>32.814752403703459</v>
      </c>
      <c r="M17" s="155">
        <f>'Base Capex'!M17+Provisions!M17+'Direct OH'!M17+'Indirect OH'!M17+'Real Price Change'!M17</f>
        <v>14.495263754646299</v>
      </c>
      <c r="N17" s="155">
        <f>'Base Capex'!N17+Provisions!N17+'Direct OH'!N17+'Indirect OH'!N17+'Real Price Change'!N17</f>
        <v>198.39915874856391</v>
      </c>
      <c r="O17" s="156">
        <f>'Base Capex'!O17+Provisions!O17+'Direct OH'!O17+'Indirect OH'!O17+'Real Price Change'!O17</f>
        <v>32.241855154023725</v>
      </c>
      <c r="P17" s="155">
        <f>'Base Capex'!P17+Provisions!P17+'Direct OH'!P17+'Indirect OH'!P17+'Real Price Change'!P17</f>
        <v>19.040300516517046</v>
      </c>
      <c r="Q17" s="155">
        <f>'Base Capex'!Q17+Provisions!Q17+'Direct OH'!Q17+'Indirect OH'!Q17+'Real Price Change'!Q17</f>
        <v>219.12023895730195</v>
      </c>
      <c r="R17" s="156">
        <f>'Base Capex'!R17+Provisions!R17+'Direct OH'!R17+'Indirect OH'!R17+'Real Price Change'!R17</f>
        <v>44.232007582178021</v>
      </c>
      <c r="S17" s="154">
        <f>'Base Capex'!S17+Provisions!S17+'Direct OH'!S17+'Indirect OH'!S17+'Real Price Change'!S17</f>
        <v>53.976719582046776</v>
      </c>
      <c r="T17" s="155">
        <f>'Base Capex'!T17+Provisions!T17+'Direct OH'!T17+'Indirect OH'!T17+'Real Price Change'!T17</f>
        <v>289.5633262828535</v>
      </c>
      <c r="U17" s="156">
        <f>'Base Capex'!U17+Provisions!U17+'Direct OH'!U17+'Indirect OH'!U17+'Real Price Change'!U17</f>
        <v>54.507241987683983</v>
      </c>
      <c r="V17" s="154">
        <f>'Base Capex'!V17+Provisions!V17+'Direct OH'!V17+'Indirect OH'!V17+'Real Price Change'!V17</f>
        <v>30.103888824721853</v>
      </c>
      <c r="W17" s="155">
        <f>'Base Capex'!W17+Provisions!W17+'Direct OH'!W17+'Indirect OH'!W17+'Real Price Change'!W17</f>
        <v>295.98159364860197</v>
      </c>
      <c r="X17" s="156">
        <f>'Base Capex'!X17+Provisions!X17+'Direct OH'!X17+'Indirect OH'!X17+'Real Price Change'!X17</f>
        <v>35.240920225290324</v>
      </c>
      <c r="Y17" s="154">
        <f>'Base Capex'!Y17+Provisions!Y17+'Direct OH'!Y17+'Indirect OH'!Y17+'Real Price Change'!Y17</f>
        <v>27.491635057128388</v>
      </c>
      <c r="Z17" s="155">
        <f>'Base Capex'!Z17+Provisions!Z17+'Direct OH'!Z17+'Indirect OH'!Z17+'Real Price Change'!Z17</f>
        <v>301.20459318956614</v>
      </c>
      <c r="AA17" s="156">
        <f>'Base Capex'!AA17+Provisions!AA17+'Direct OH'!AA17+'Indirect OH'!AA17+'Real Price Change'!AA17</f>
        <v>36.048081433729536</v>
      </c>
      <c r="AB17" s="154">
        <f>'Base Capex'!AB17+Provisions!AB17+'Direct OH'!AB17+'Indirect OH'!AB17+'Real Price Change'!AB17</f>
        <v>30.541081816704082</v>
      </c>
      <c r="AC17" s="155">
        <f>'Base Capex'!AC17+Provisions!AC17+'Direct OH'!AC17+'Indirect OH'!AC17+'Real Price Change'!AC17</f>
        <v>297.46095775293259</v>
      </c>
      <c r="AD17" s="156">
        <f>'Base Capex'!AD17+Provisions!AD17+'Direct OH'!AD17+'Indirect OH'!AD17+'Real Price Change'!AD17</f>
        <v>36.688658923374177</v>
      </c>
      <c r="AE17" s="154">
        <f>'Base Capex'!AE17+Provisions!AE17+'Direct OH'!AE17+'Indirect OH'!AE17+'Real Price Change'!AE17</f>
        <v>37.276236586718113</v>
      </c>
      <c r="AF17" s="155">
        <f>'Base Capex'!AF17+Provisions!AF17+'Direct OH'!AF17+'Indirect OH'!AF17+'Real Price Change'!AF17</f>
        <v>300.4722655979283</v>
      </c>
      <c r="AG17" s="156">
        <f>'Base Capex'!AG17+Provisions!AG17+'Direct OH'!AG17+'Indirect OH'!AG17+'Real Price Change'!AG17</f>
        <v>38.64428361449648</v>
      </c>
      <c r="AH17" s="154">
        <f>'Base Capex'!AH17+Provisions!AH17+'Direct OH'!AH17+'Indirect OH'!AH17+'Real Price Change'!AH17</f>
        <v>48.465089917297938</v>
      </c>
      <c r="AI17" s="155">
        <f>'Base Capex'!AI17+Provisions!AI17+'Direct OH'!AI17+'Indirect OH'!AI17+'Real Price Change'!AI17</f>
        <v>307.36954737504726</v>
      </c>
      <c r="AJ17" s="156">
        <f>'Base Capex'!AJ17+Provisions!AJ17+'Direct OH'!AJ17+'Indirect OH'!AJ17+'Real Price Change'!AJ17</f>
        <v>41.778192849690832</v>
      </c>
    </row>
    <row r="18" spans="1:36">
      <c r="A18" s="182">
        <f>'Base Capex Actual'!A18</f>
        <v>115</v>
      </c>
      <c r="B18" s="183" t="str">
        <f>'Base Capex Actual'!B18</f>
        <v>New Connections - Other Labour</v>
      </c>
      <c r="C18" s="183" t="str">
        <f>'Base Capex Actual'!C18</f>
        <v>New Customer Connections</v>
      </c>
      <c r="D18" s="155">
        <f>'Base Capex'!D18+Provisions!D18+'Direct OH'!D18+'Indirect OH'!D18+'Real Price Change'!D18</f>
        <v>1665.293341156058</v>
      </c>
      <c r="E18" s="155">
        <f>'Base Capex'!E18+Provisions!E18+'Direct OH'!E18+'Indirect OH'!E18+'Real Price Change'!E18</f>
        <v>132.55491857156798</v>
      </c>
      <c r="F18" s="156">
        <f>'Base Capex'!F18+Provisions!F18+'Direct OH'!F18+'Indirect OH'!F18+'Real Price Change'!F18</f>
        <v>405.94307146863468</v>
      </c>
      <c r="G18" s="155">
        <f>'Base Capex'!G18+Provisions!G18+'Direct OH'!G18+'Indirect OH'!G18+'Real Price Change'!G18</f>
        <v>1455.5787744116667</v>
      </c>
      <c r="H18" s="155">
        <f>'Base Capex'!H18+Provisions!H18+'Direct OH'!H18+'Indirect OH'!H18+'Real Price Change'!H18</f>
        <v>29.022963847138403</v>
      </c>
      <c r="I18" s="156">
        <f>'Base Capex'!I18+Provisions!I18+'Direct OH'!I18+'Indirect OH'!I18+'Real Price Change'!I18</f>
        <v>85.569313903171349</v>
      </c>
      <c r="J18" s="155">
        <f>'Base Capex'!J18+Provisions!J18+'Direct OH'!J18+'Indirect OH'!J18+'Real Price Change'!J18</f>
        <v>1391.6876613033126</v>
      </c>
      <c r="K18" s="155">
        <f>'Base Capex'!K18+Provisions!K18+'Direct OH'!K18+'Indirect OH'!K18+'Real Price Change'!K18</f>
        <v>-0.63014790835314116</v>
      </c>
      <c r="L18" s="156">
        <f>'Base Capex'!L18+Provisions!L18+'Direct OH'!L18+'Indirect OH'!L18+'Real Price Change'!L18</f>
        <v>109.67614336417714</v>
      </c>
      <c r="M18" s="155">
        <f>'Base Capex'!M18+Provisions!M18+'Direct OH'!M18+'Indirect OH'!M18+'Real Price Change'!M18</f>
        <v>1556.5979658011411</v>
      </c>
      <c r="N18" s="155">
        <f>'Base Capex'!N18+Provisions!N18+'Direct OH'!N18+'Indirect OH'!N18+'Real Price Change'!N18</f>
        <v>1.1405479084067069</v>
      </c>
      <c r="O18" s="156">
        <f>'Base Capex'!O18+Provisions!O18+'Direct OH'!O18+'Indirect OH'!O18+'Real Price Change'!O18</f>
        <v>93.430125098683604</v>
      </c>
      <c r="P18" s="155">
        <f>'Base Capex'!P18+Provisions!P18+'Direct OH'!P18+'Indirect OH'!P18+'Real Price Change'!P18</f>
        <v>1872.6399567143569</v>
      </c>
      <c r="Q18" s="155">
        <f>'Base Capex'!Q18+Provisions!Q18+'Direct OH'!Q18+'Indirect OH'!Q18+'Real Price Change'!Q18</f>
        <v>1.4842224664519839</v>
      </c>
      <c r="R18" s="156">
        <f>'Base Capex'!R18+Provisions!R18+'Direct OH'!R18+'Indirect OH'!R18+'Real Price Change'!R18</f>
        <v>117.86455314971479</v>
      </c>
      <c r="S18" s="154">
        <f>'Base Capex'!S18+Provisions!S18+'Direct OH'!S18+'Indirect OH'!S18+'Real Price Change'!S18</f>
        <v>1581.7157031662393</v>
      </c>
      <c r="T18" s="155">
        <f>'Base Capex'!T18+Provisions!T18+'Direct OH'!T18+'Indirect OH'!T18+'Real Price Change'!T18</f>
        <v>7.1996702243374857</v>
      </c>
      <c r="U18" s="156">
        <f>'Base Capex'!U18+Provisions!U18+'Direct OH'!U18+'Indirect OH'!U18+'Real Price Change'!U18</f>
        <v>108.02306429675605</v>
      </c>
      <c r="V18" s="154">
        <f>'Base Capex'!V18+Provisions!V18+'Direct OH'!V18+'Indirect OH'!V18+'Real Price Change'!V18</f>
        <v>1539.3139323145745</v>
      </c>
      <c r="W18" s="155">
        <f>'Base Capex'!W18+Provisions!W18+'Direct OH'!W18+'Indirect OH'!W18+'Real Price Change'!W18</f>
        <v>6.2402078332226125</v>
      </c>
      <c r="X18" s="156">
        <f>'Base Capex'!X18+Provisions!X18+'Direct OH'!X18+'Indirect OH'!X18+'Real Price Change'!X18</f>
        <v>22.153998682954537</v>
      </c>
      <c r="Y18" s="154">
        <f>'Base Capex'!Y18+Provisions!Y18+'Direct OH'!Y18+'Indirect OH'!Y18+'Real Price Change'!Y18</f>
        <v>1578.7426202694589</v>
      </c>
      <c r="Z18" s="155">
        <f>'Base Capex'!Z18+Provisions!Z18+'Direct OH'!Z18+'Indirect OH'!Z18+'Real Price Change'!Z18</f>
        <v>6.3503248247783022</v>
      </c>
      <c r="AA18" s="156">
        <f>'Base Capex'!AA18+Provisions!AA18+'Direct OH'!AA18+'Indirect OH'!AA18+'Real Price Change'!AA18</f>
        <v>20.764888729818029</v>
      </c>
      <c r="AB18" s="154">
        <f>'Base Capex'!AB18+Provisions!AB18+'Direct OH'!AB18+'Indirect OH'!AB18+'Real Price Change'!AB18</f>
        <v>1600.328818950738</v>
      </c>
      <c r="AC18" s="155">
        <f>'Base Capex'!AC18+Provisions!AC18+'Direct OH'!AC18+'Indirect OH'!AC18+'Real Price Change'!AC18</f>
        <v>6.2713974060546045</v>
      </c>
      <c r="AD18" s="156">
        <f>'Base Capex'!AD18+Provisions!AD18+'Direct OH'!AD18+'Indirect OH'!AD18+'Real Price Change'!AD18</f>
        <v>23.262107060947734</v>
      </c>
      <c r="AE18" s="154">
        <f>'Base Capex'!AE18+Provisions!AE18+'Direct OH'!AE18+'Indirect OH'!AE18+'Real Price Change'!AE18</f>
        <v>1672.6684399856483</v>
      </c>
      <c r="AF18" s="155">
        <f>'Base Capex'!AF18+Provisions!AF18+'Direct OH'!AF18+'Indirect OH'!AF18+'Real Price Change'!AF18</f>
        <v>6.3348850931467178</v>
      </c>
      <c r="AG18" s="156">
        <f>'Base Capex'!AG18+Provisions!AG18+'Direct OH'!AG18+'Indirect OH'!AG18+'Real Price Change'!AG18</f>
        <v>28.543334702251208</v>
      </c>
      <c r="AH18" s="154">
        <f>'Base Capex'!AH18+Provisions!AH18+'Direct OH'!AH18+'Indirect OH'!AH18+'Real Price Change'!AH18</f>
        <v>1787.1550263419485</v>
      </c>
      <c r="AI18" s="155">
        <f>'Base Capex'!AI18+Provisions!AI18+'Direct OH'!AI18+'Indirect OH'!AI18+'Real Price Change'!AI18</f>
        <v>6.4803011348774069</v>
      </c>
      <c r="AJ18" s="156">
        <f>'Base Capex'!AJ18+Provisions!AJ18+'Direct OH'!AJ18+'Indirect OH'!AJ18+'Real Price Change'!AJ18</f>
        <v>37.303426148118419</v>
      </c>
    </row>
    <row r="19" spans="1:36">
      <c r="A19" s="182">
        <f>'Base Capex Actual'!A19</f>
        <v>116</v>
      </c>
      <c r="B19" s="183" t="str">
        <f>'Base Capex Actual'!B19</f>
        <v>Recoverable Works</v>
      </c>
      <c r="C19" s="183" t="str">
        <f>'Base Capex Actual'!C19</f>
        <v>New Customer Connections</v>
      </c>
      <c r="D19" s="155">
        <f>'Base Capex'!D19+Provisions!D19+'Direct OH'!D19+'Indirect OH'!D19+'Real Price Change'!D19</f>
        <v>3445.2854924378262</v>
      </c>
      <c r="E19" s="155">
        <f>'Base Capex'!E19+Provisions!E19+'Direct OH'!E19+'Indirect OH'!E19+'Real Price Change'!E19</f>
        <v>796.67035268056861</v>
      </c>
      <c r="F19" s="156">
        <f>'Base Capex'!F19+Provisions!F19+'Direct OH'!F19+'Indirect OH'!F19+'Real Price Change'!F19</f>
        <v>5812.2373679091652</v>
      </c>
      <c r="G19" s="155">
        <f>'Base Capex'!G19+Provisions!G19+'Direct OH'!G19+'Indirect OH'!G19+'Real Price Change'!G19</f>
        <v>4708.6938278665893</v>
      </c>
      <c r="H19" s="155">
        <f>'Base Capex'!H19+Provisions!H19+'Direct OH'!H19+'Indirect OH'!H19+'Real Price Change'!H19</f>
        <v>672.45191783064604</v>
      </c>
      <c r="I19" s="156">
        <f>'Base Capex'!I19+Provisions!I19+'Direct OH'!I19+'Indirect OH'!I19+'Real Price Change'!I19</f>
        <v>7567.305872597808</v>
      </c>
      <c r="J19" s="155">
        <f>'Base Capex'!J19+Provisions!J19+'Direct OH'!J19+'Indirect OH'!J19+'Real Price Change'!J19</f>
        <v>4614.2077679603954</v>
      </c>
      <c r="K19" s="155">
        <f>'Base Capex'!K19+Provisions!K19+'Direct OH'!K19+'Indirect OH'!K19+'Real Price Change'!K19</f>
        <v>2448.6281918577183</v>
      </c>
      <c r="L19" s="156">
        <f>'Base Capex'!L19+Provisions!L19+'Direct OH'!L19+'Indirect OH'!L19+'Real Price Change'!L19</f>
        <v>10024.382945674482</v>
      </c>
      <c r="M19" s="155">
        <f>'Base Capex'!M19+Provisions!M19+'Direct OH'!M19+'Indirect OH'!M19+'Real Price Change'!M19</f>
        <v>7346.2884272364436</v>
      </c>
      <c r="N19" s="155">
        <f>'Base Capex'!N19+Provisions!N19+'Direct OH'!N19+'Indirect OH'!N19+'Real Price Change'!N19</f>
        <v>1549.2671887773788</v>
      </c>
      <c r="O19" s="156">
        <f>'Base Capex'!O19+Provisions!O19+'Direct OH'!O19+'Indirect OH'!O19+'Real Price Change'!O19</f>
        <v>9050.7264273853543</v>
      </c>
      <c r="P19" s="155">
        <f>'Base Capex'!P19+Provisions!P19+'Direct OH'!P19+'Indirect OH'!P19+'Real Price Change'!P19</f>
        <v>6884.6040325348877</v>
      </c>
      <c r="Q19" s="155">
        <f>'Base Capex'!Q19+Provisions!Q19+'Direct OH'!Q19+'Indirect OH'!Q19+'Real Price Change'!Q19</f>
        <v>1148.5684214440637</v>
      </c>
      <c r="R19" s="156">
        <f>'Base Capex'!R19+Provisions!R19+'Direct OH'!R19+'Indirect OH'!R19+'Real Price Change'!R19</f>
        <v>5060.3392363410703</v>
      </c>
      <c r="S19" s="154">
        <f>'Base Capex'!S19+Provisions!S19+'Direct OH'!S19+'Indirect OH'!S19+'Real Price Change'!S19</f>
        <v>7211.8581343931419</v>
      </c>
      <c r="T19" s="155">
        <f>'Base Capex'!T19+Provisions!T19+'Direct OH'!T19+'Indirect OH'!T19+'Real Price Change'!T19</f>
        <v>1800.8332280820787</v>
      </c>
      <c r="U19" s="156">
        <f>'Base Capex'!U19+Provisions!U19+'Direct OH'!U19+'Indirect OH'!U19+'Real Price Change'!U19</f>
        <v>9845.9132535384142</v>
      </c>
      <c r="V19" s="154">
        <f>'Base Capex'!V19+Provisions!V19+'Direct OH'!V19+'Indirect OH'!V19+'Real Price Change'!V19</f>
        <v>4429.755286753023</v>
      </c>
      <c r="W19" s="155">
        <f>'Base Capex'!W19+Provisions!W19+'Direct OH'!W19+'Indirect OH'!W19+'Real Price Change'!W19</f>
        <v>1288.2342466985833</v>
      </c>
      <c r="X19" s="156">
        <f>'Base Capex'!X19+Provisions!X19+'Direct OH'!X19+'Indirect OH'!X19+'Real Price Change'!X19</f>
        <v>6459.0537060165352</v>
      </c>
      <c r="Y19" s="154">
        <f>'Base Capex'!Y19+Provisions!Y19+'Direct OH'!Y19+'Indirect OH'!Y19+'Real Price Change'!Y19</f>
        <v>7813.2871197988352</v>
      </c>
      <c r="Z19" s="155">
        <f>'Base Capex'!Z19+Provisions!Z19+'Direct OH'!Z19+'Indirect OH'!Z19+'Real Price Change'!Z19</f>
        <v>2288.9780270472443</v>
      </c>
      <c r="AA19" s="156">
        <f>'Base Capex'!AA19+Provisions!AA19+'Direct OH'!AA19+'Indirect OH'!AA19+'Real Price Change'!AA19</f>
        <v>11693.347606156225</v>
      </c>
      <c r="AB19" s="154">
        <f>'Base Capex'!AB19+Provisions!AB19+'Direct OH'!AB19+'Indirect OH'!AB19+'Real Price Change'!AB19</f>
        <v>6366.3772724838982</v>
      </c>
      <c r="AC19" s="155">
        <f>'Base Capex'!AC19+Provisions!AC19+'Direct OH'!AC19+'Indirect OH'!AC19+'Real Price Change'!AC19</f>
        <v>1788.6061368729136</v>
      </c>
      <c r="AD19" s="156">
        <f>'Base Capex'!AD19+Provisions!AD19+'Direct OH'!AD19+'Indirect OH'!AD19+'Real Price Change'!AD19</f>
        <v>9321.0994843117096</v>
      </c>
      <c r="AE19" s="154">
        <f>'Base Capex'!AE19+Provisions!AE19+'Direct OH'!AE19+'Indirect OH'!AE19+'Real Price Change'!AE19</f>
        <v>4881.5062574989224</v>
      </c>
      <c r="AF19" s="155">
        <f>'Base Capex'!AF19+Provisions!AF19+'Direct OH'!AF19+'Indirect OH'!AF19+'Real Price Change'!AF19</f>
        <v>1288.2342466985833</v>
      </c>
      <c r="AG19" s="156">
        <f>'Base Capex'!AG19+Provisions!AG19+'Direct OH'!AG19+'Indirect OH'!AG19+'Real Price Change'!AG19</f>
        <v>6863.7922652846564</v>
      </c>
      <c r="AH19" s="154">
        <f>'Base Capex'!AH19+Provisions!AH19+'Direct OH'!AH19+'Indirect OH'!AH19+'Real Price Change'!AH19</f>
        <v>5314.0441565474839</v>
      </c>
      <c r="AI19" s="155">
        <f>'Base Capex'!AI19+Provisions!AI19+'Direct OH'!AI19+'Indirect OH'!AI19+'Real Price Change'!AI19</f>
        <v>1288.2342466985833</v>
      </c>
      <c r="AJ19" s="156">
        <f>'Base Capex'!AJ19+Provisions!AJ19+'Direct OH'!AJ19+'Indirect OH'!AJ19+'Real Price Change'!AJ19</f>
        <v>7039.8301772023015</v>
      </c>
    </row>
    <row r="20" spans="1:36">
      <c r="A20" s="182">
        <f>'Base Capex Actual'!A20</f>
        <v>118</v>
      </c>
      <c r="B20" s="183" t="str">
        <f>'Base Capex Actual'!B20</f>
        <v>CO Generation Projects</v>
      </c>
      <c r="C20" s="183" t="str">
        <f>'Base Capex Actual'!C20</f>
        <v>New Customer Connections</v>
      </c>
      <c r="D20" s="155">
        <f>'Base Capex'!D20+Provisions!D20+'Direct OH'!D20+'Indirect OH'!D20+'Real Price Change'!D20</f>
        <v>267.86023763969865</v>
      </c>
      <c r="E20" s="155">
        <f>'Base Capex'!E20+Provisions!E20+'Direct OH'!E20+'Indirect OH'!E20+'Real Price Change'!E20</f>
        <v>93.856074963464394</v>
      </c>
      <c r="F20" s="156">
        <f>'Base Capex'!F20+Provisions!F20+'Direct OH'!F20+'Indirect OH'!F20+'Real Price Change'!F20</f>
        <v>101.22210897137602</v>
      </c>
      <c r="G20" s="155">
        <f>'Base Capex'!G20+Provisions!G20+'Direct OH'!G20+'Indirect OH'!G20+'Real Price Change'!G20</f>
        <v>761.12803496152446</v>
      </c>
      <c r="H20" s="155">
        <f>'Base Capex'!H20+Provisions!H20+'Direct OH'!H20+'Indirect OH'!H20+'Real Price Change'!H20</f>
        <v>220.89926700817091</v>
      </c>
      <c r="I20" s="156">
        <f>'Base Capex'!I20+Provisions!I20+'Direct OH'!I20+'Indirect OH'!I20+'Real Price Change'!I20</f>
        <v>308.09414294987118</v>
      </c>
      <c r="J20" s="155">
        <f>'Base Capex'!J20+Provisions!J20+'Direct OH'!J20+'Indirect OH'!J20+'Real Price Change'!J20</f>
        <v>240.28878752560223</v>
      </c>
      <c r="K20" s="155">
        <f>'Base Capex'!K20+Provisions!K20+'Direct OH'!K20+'Indirect OH'!K20+'Real Price Change'!K20</f>
        <v>37.862670000453093</v>
      </c>
      <c r="L20" s="156">
        <f>'Base Capex'!L20+Provisions!L20+'Direct OH'!L20+'Indirect OH'!L20+'Real Price Change'!L20</f>
        <v>50.398206572238053</v>
      </c>
      <c r="M20" s="155">
        <f>'Base Capex'!M20+Provisions!M20+'Direct OH'!M20+'Indirect OH'!M20+'Real Price Change'!M20</f>
        <v>219.7751461376067</v>
      </c>
      <c r="N20" s="155">
        <f>'Base Capex'!N20+Provisions!N20+'Direct OH'!N20+'Indirect OH'!N20+'Real Price Change'!N20</f>
        <v>13.452450139404355</v>
      </c>
      <c r="O20" s="156">
        <f>'Base Capex'!O20+Provisions!O20+'Direct OH'!O20+'Indirect OH'!O20+'Real Price Change'!O20</f>
        <v>10.78382014674634</v>
      </c>
      <c r="P20" s="155">
        <f>'Base Capex'!P20+Provisions!P20+'Direct OH'!P20+'Indirect OH'!P20+'Real Price Change'!P20</f>
        <v>131.83338796261762</v>
      </c>
      <c r="Q20" s="155">
        <f>'Base Capex'!Q20+Provisions!Q20+'Direct OH'!Q20+'Indirect OH'!Q20+'Real Price Change'!Q20</f>
        <v>60.334350803085798</v>
      </c>
      <c r="R20" s="156">
        <f>'Base Capex'!R20+Provisions!R20+'Direct OH'!R20+'Indirect OH'!R20+'Real Price Change'!R20</f>
        <v>-28.802872525285842</v>
      </c>
      <c r="S20" s="154">
        <f>'Base Capex'!S20+Provisions!S20+'Direct OH'!S20+'Indirect OH'!S20+'Real Price Change'!S20</f>
        <v>288.93805953518734</v>
      </c>
      <c r="T20" s="155">
        <f>'Base Capex'!T20+Provisions!T20+'Direct OH'!T20+'Indirect OH'!T20+'Real Price Change'!T20</f>
        <v>74.743022548071153</v>
      </c>
      <c r="U20" s="156">
        <f>'Base Capex'!U20+Provisions!U20+'Direct OH'!U20+'Indirect OH'!U20+'Real Price Change'!U20</f>
        <v>73.943393369682781</v>
      </c>
      <c r="V20" s="154">
        <f>'Base Capex'!V20+Provisions!V20+'Direct OH'!V20+'Indirect OH'!V20+'Real Price Change'!V20</f>
        <v>266.65532693773855</v>
      </c>
      <c r="W20" s="155">
        <f>'Base Capex'!W20+Provisions!W20+'Direct OH'!W20+'Indirect OH'!W20+'Real Price Change'!W20</f>
        <v>74.459286052944549</v>
      </c>
      <c r="X20" s="156">
        <f>'Base Capex'!X20+Provisions!X20+'Direct OH'!X20+'Indirect OH'!X20+'Real Price Change'!X20</f>
        <v>52.088097388373036</v>
      </c>
      <c r="Y20" s="154">
        <f>'Base Capex'!Y20+Provisions!Y20+'Direct OH'!Y20+'Indirect OH'!Y20+'Real Price Change'!Y20</f>
        <v>267.58337151656627</v>
      </c>
      <c r="Z20" s="155">
        <f>'Base Capex'!Z20+Provisions!Z20+'Direct OH'!Z20+'Indirect OH'!Z20+'Real Price Change'!Z20</f>
        <v>74.459286052944549</v>
      </c>
      <c r="AA20" s="156">
        <f>'Base Capex'!AA20+Provisions!AA20+'Direct OH'!AA20+'Indirect OH'!AA20+'Real Price Change'!AA20</f>
        <v>52.638290603183783</v>
      </c>
      <c r="AB20" s="154">
        <f>'Base Capex'!AB20+Provisions!AB20+'Direct OH'!AB20+'Indirect OH'!AB20+'Real Price Change'!AB20</f>
        <v>275.69859398267056</v>
      </c>
      <c r="AC20" s="155">
        <f>'Base Capex'!AC20+Provisions!AC20+'Direct OH'!AC20+'Indirect OH'!AC20+'Real Price Change'!AC20</f>
        <v>74.459286052944549</v>
      </c>
      <c r="AD20" s="156">
        <f>'Base Capex'!AD20+Provisions!AD20+'Direct OH'!AD20+'Indirect OH'!AD20+'Real Price Change'!AD20</f>
        <v>54.130749813740493</v>
      </c>
      <c r="AE20" s="154">
        <f>'Base Capex'!AE20+Provisions!AE20+'Direct OH'!AE20+'Indirect OH'!AE20+'Real Price Change'!AE20</f>
        <v>287.30606410556686</v>
      </c>
      <c r="AF20" s="155">
        <f>'Base Capex'!AF20+Provisions!AF20+'Direct OH'!AF20+'Indirect OH'!AF20+'Real Price Change'!AF20</f>
        <v>74.459286052944549</v>
      </c>
      <c r="AG20" s="156">
        <f>'Base Capex'!AG20+Provisions!AG20+'Direct OH'!AG20+'Indirect OH'!AG20+'Real Price Change'!AG20</f>
        <v>56.177586278297994</v>
      </c>
      <c r="AH20" s="154">
        <f>'Base Capex'!AH20+Provisions!AH20+'Direct OH'!AH20+'Indirect OH'!AH20+'Real Price Change'!AH20</f>
        <v>303.28553467976457</v>
      </c>
      <c r="AI20" s="155">
        <f>'Base Capex'!AI20+Provisions!AI20+'Direct OH'!AI20+'Indirect OH'!AI20+'Real Price Change'!AI20</f>
        <v>74.459286052944549</v>
      </c>
      <c r="AJ20" s="156">
        <f>'Base Capex'!AJ20+Provisions!AJ20+'Direct OH'!AJ20+'Indirect OH'!AJ20+'Real Price Change'!AJ20</f>
        <v>58.947711351843736</v>
      </c>
    </row>
    <row r="21" spans="1:36">
      <c r="A21" s="182">
        <f>'Base Capex Actual'!A21</f>
        <v>121</v>
      </c>
      <c r="B21" s="183" t="str">
        <f>'Base Capex Actual'!B21</f>
        <v>Docklands</v>
      </c>
      <c r="C21" s="183" t="str">
        <f>'Base Capex Actual'!C21</f>
        <v>New Customer Connections</v>
      </c>
      <c r="D21" s="155">
        <f>'Base Capex'!D21+Provisions!D21+'Direct OH'!D21+'Indirect OH'!D21+'Real Price Change'!D21</f>
        <v>727.70468121898205</v>
      </c>
      <c r="E21" s="155">
        <f>'Base Capex'!E21+Provisions!E21+'Direct OH'!E21+'Indirect OH'!E21+'Real Price Change'!E21</f>
        <v>321.47808372922708</v>
      </c>
      <c r="F21" s="156">
        <f>'Base Capex'!F21+Provisions!F21+'Direct OH'!F21+'Indirect OH'!F21+'Real Price Change'!F21</f>
        <v>572.46677883561199</v>
      </c>
      <c r="G21" s="155">
        <f>'Base Capex'!G21+Provisions!G21+'Direct OH'!G21+'Indirect OH'!G21+'Real Price Change'!G21</f>
        <v>2155.4682966376477</v>
      </c>
      <c r="H21" s="155">
        <f>'Base Capex'!H21+Provisions!H21+'Direct OH'!H21+'Indirect OH'!H21+'Real Price Change'!H21</f>
        <v>1886.2348985041644</v>
      </c>
      <c r="I21" s="156">
        <f>'Base Capex'!I21+Provisions!I21+'Direct OH'!I21+'Indirect OH'!I21+'Real Price Change'!I21</f>
        <v>5521.5786035606561</v>
      </c>
      <c r="J21" s="155">
        <f>'Base Capex'!J21+Provisions!J21+'Direct OH'!J21+'Indirect OH'!J21+'Real Price Change'!J21</f>
        <v>1865.9700040217836</v>
      </c>
      <c r="K21" s="155">
        <f>'Base Capex'!K21+Provisions!K21+'Direct OH'!K21+'Indirect OH'!K21+'Real Price Change'!K21</f>
        <v>1822.5902913130576</v>
      </c>
      <c r="L21" s="156">
        <f>'Base Capex'!L21+Provisions!L21+'Direct OH'!L21+'Indirect OH'!L21+'Real Price Change'!L21</f>
        <v>3036.6793668442151</v>
      </c>
      <c r="M21" s="155">
        <f>'Base Capex'!M21+Provisions!M21+'Direct OH'!M21+'Indirect OH'!M21+'Real Price Change'!M21</f>
        <v>1637.4711676931333</v>
      </c>
      <c r="N21" s="155">
        <f>'Base Capex'!N21+Provisions!N21+'Direct OH'!N21+'Indirect OH'!N21+'Real Price Change'!N21</f>
        <v>1882.0390474291962</v>
      </c>
      <c r="O21" s="156">
        <f>'Base Capex'!O21+Provisions!O21+'Direct OH'!O21+'Indirect OH'!O21+'Real Price Change'!O21</f>
        <v>1993.1715429850321</v>
      </c>
      <c r="P21" s="155">
        <f>'Base Capex'!P21+Provisions!P21+'Direct OH'!P21+'Indirect OH'!P21+'Real Price Change'!P21</f>
        <v>1449.6771125772741</v>
      </c>
      <c r="Q21" s="155">
        <f>'Base Capex'!Q21+Provisions!Q21+'Direct OH'!Q21+'Indirect OH'!Q21+'Real Price Change'!Q21</f>
        <v>1458.1265479445574</v>
      </c>
      <c r="R21" s="156">
        <f>'Base Capex'!R21+Provisions!R21+'Direct OH'!R21+'Indirect OH'!R21+'Real Price Change'!R21</f>
        <v>2278.8489593122704</v>
      </c>
      <c r="S21" s="154">
        <f>'Base Capex'!S21+Provisions!S21+'Direct OH'!S21+'Indirect OH'!S21+'Real Price Change'!S21</f>
        <v>2674.9268454955209</v>
      </c>
      <c r="T21" s="155">
        <f>'Base Capex'!T21+Provisions!T21+'Direct OH'!T21+'Indirect OH'!T21+'Real Price Change'!T21</f>
        <v>2743.4997804584918</v>
      </c>
      <c r="U21" s="156">
        <f>'Base Capex'!U21+Provisions!U21+'Direct OH'!U21+'Indirect OH'!U21+'Real Price Change'!U21</f>
        <v>5005.262208459455</v>
      </c>
      <c r="V21" s="154">
        <f>'Base Capex'!V21+Provisions!V21+'Direct OH'!V21+'Indirect OH'!V21+'Real Price Change'!V21</f>
        <v>2127.101005821246</v>
      </c>
      <c r="W21" s="155">
        <f>'Base Capex'!W21+Provisions!W21+'Direct OH'!W21+'Indirect OH'!W21+'Real Price Change'!W21</f>
        <v>2824.5423897916608</v>
      </c>
      <c r="X21" s="156">
        <f>'Base Capex'!X21+Provisions!X21+'Direct OH'!X21+'Indirect OH'!X21+'Real Price Change'!X21</f>
        <v>4660.1583393578458</v>
      </c>
      <c r="Y21" s="154">
        <f>'Base Capex'!Y21+Provisions!Y21+'Direct OH'!Y21+'Indirect OH'!Y21+'Real Price Change'!Y21</f>
        <v>1895.7934991362908</v>
      </c>
      <c r="Z21" s="155">
        <f>'Base Capex'!Z21+Provisions!Z21+'Direct OH'!Z21+'Indirect OH'!Z21+'Real Price Change'!Z21</f>
        <v>2579.6843490477613</v>
      </c>
      <c r="AA21" s="156">
        <f>'Base Capex'!AA21+Provisions!AA21+'Direct OH'!AA21+'Indirect OH'!AA21+'Real Price Change'!AA21</f>
        <v>4335.0717821776161</v>
      </c>
      <c r="AB21" s="154">
        <f>'Base Capex'!AB21+Provisions!AB21+'Direct OH'!AB21+'Indirect OH'!AB21+'Real Price Change'!AB21</f>
        <v>2245.9821551704672</v>
      </c>
      <c r="AC21" s="155">
        <f>'Base Capex'!AC21+Provisions!AC21+'Direct OH'!AC21+'Indirect OH'!AC21+'Real Price Change'!AC21</f>
        <v>2886.8799152885163</v>
      </c>
      <c r="AD21" s="156">
        <f>'Base Capex'!AD21+Provisions!AD21+'Direct OH'!AD21+'Indirect OH'!AD21+'Real Price Change'!AD21</f>
        <v>4949.7077848479576</v>
      </c>
      <c r="AE21" s="154">
        <f>'Base Capex'!AE21+Provisions!AE21+'Direct OH'!AE21+'Indirect OH'!AE21+'Real Price Change'!AE21</f>
        <v>2403.3590862784326</v>
      </c>
      <c r="AF21" s="155">
        <f>'Base Capex'!AF21+Provisions!AF21+'Direct OH'!AF21+'Indirect OH'!AF21+'Real Price Change'!AF21</f>
        <v>2825.3901556346418</v>
      </c>
      <c r="AG21" s="156">
        <f>'Base Capex'!AG21+Provisions!AG21+'Direct OH'!AG21+'Indirect OH'!AG21+'Real Price Change'!AG21</f>
        <v>4954.3884190018562</v>
      </c>
      <c r="AH21" s="154">
        <f>'Base Capex'!AH21+Provisions!AH21+'Direct OH'!AH21+'Indirect OH'!AH21+'Real Price Change'!AH21</f>
        <v>2782.0168818496259</v>
      </c>
      <c r="AI21" s="155">
        <f>'Base Capex'!AI21+Provisions!AI21+'Direct OH'!AI21+'Indirect OH'!AI21+'Real Price Change'!AI21</f>
        <v>2897.097226643421</v>
      </c>
      <c r="AJ21" s="156">
        <f>'Base Capex'!AJ21+Provisions!AJ21+'Direct OH'!AJ21+'Indirect OH'!AJ21+'Real Price Change'!AJ21</f>
        <v>5213.1312816322679</v>
      </c>
    </row>
    <row r="22" spans="1:36">
      <c r="A22" s="182">
        <f>'Base Capex Actual'!A22</f>
        <v>122</v>
      </c>
      <c r="B22" s="183" t="str">
        <f>'Base Capex Actual'!B22</f>
        <v>Major Generation Projects</v>
      </c>
      <c r="C22" s="183" t="str">
        <f>'Base Capex Actual'!C22</f>
        <v>New Customer Connections</v>
      </c>
      <c r="D22" s="155">
        <f>'Base Capex'!D22+Provisions!D22+'Direct OH'!D22+'Indirect OH'!D22+'Real Price Change'!D22</f>
        <v>0</v>
      </c>
      <c r="E22" s="155">
        <f>'Base Capex'!E22+Provisions!E22+'Direct OH'!E22+'Indirect OH'!E22+'Real Price Change'!E22</f>
        <v>0</v>
      </c>
      <c r="F22" s="156">
        <f>'Base Capex'!F22+Provisions!F22+'Direct OH'!F22+'Indirect OH'!F22+'Real Price Change'!F22</f>
        <v>0</v>
      </c>
      <c r="G22" s="155">
        <f>'Base Capex'!G22+Provisions!G22+'Direct OH'!G22+'Indirect OH'!G22+'Real Price Change'!G22</f>
        <v>0</v>
      </c>
      <c r="H22" s="155">
        <f>'Base Capex'!H22+Provisions!H22+'Direct OH'!H22+'Indirect OH'!H22+'Real Price Change'!H22</f>
        <v>0</v>
      </c>
      <c r="I22" s="156">
        <f>'Base Capex'!I22+Provisions!I22+'Direct OH'!I22+'Indirect OH'!I22+'Real Price Change'!I22</f>
        <v>0</v>
      </c>
      <c r="J22" s="155">
        <f>'Base Capex'!J22+Provisions!J22+'Direct OH'!J22+'Indirect OH'!J22+'Real Price Change'!J22</f>
        <v>0</v>
      </c>
      <c r="K22" s="155">
        <f>'Base Capex'!K22+Provisions!K22+'Direct OH'!K22+'Indirect OH'!K22+'Real Price Change'!K22</f>
        <v>0</v>
      </c>
      <c r="L22" s="156">
        <f>'Base Capex'!L22+Provisions!L22+'Direct OH'!L22+'Indirect OH'!L22+'Real Price Change'!L22</f>
        <v>0</v>
      </c>
      <c r="M22" s="155">
        <f>'Base Capex'!M22+Provisions!M22+'Direct OH'!M22+'Indirect OH'!M22+'Real Price Change'!M22</f>
        <v>0</v>
      </c>
      <c r="N22" s="155">
        <f>'Base Capex'!N22+Provisions!N22+'Direct OH'!N22+'Indirect OH'!N22+'Real Price Change'!N22</f>
        <v>0</v>
      </c>
      <c r="O22" s="156">
        <f>'Base Capex'!O22+Provisions!O22+'Direct OH'!O22+'Indirect OH'!O22+'Real Price Change'!O22</f>
        <v>0</v>
      </c>
      <c r="P22" s="155">
        <f>'Base Capex'!P22+Provisions!P22+'Direct OH'!P22+'Indirect OH'!P22+'Real Price Change'!P22</f>
        <v>0</v>
      </c>
      <c r="Q22" s="155">
        <f>'Base Capex'!Q22+Provisions!Q22+'Direct OH'!Q22+'Indirect OH'!Q22+'Real Price Change'!Q22</f>
        <v>0</v>
      </c>
      <c r="R22" s="156">
        <f>'Base Capex'!R22+Provisions!R22+'Direct OH'!R22+'Indirect OH'!R22+'Real Price Change'!R22</f>
        <v>0</v>
      </c>
      <c r="S22" s="154">
        <f>'Base Capex'!S22+Provisions!S22+'Direct OH'!S22+'Indirect OH'!S22+'Real Price Change'!S22</f>
        <v>0</v>
      </c>
      <c r="T22" s="155">
        <f>'Base Capex'!T22+Provisions!T22+'Direct OH'!T22+'Indirect OH'!T22+'Real Price Change'!T22</f>
        <v>0</v>
      </c>
      <c r="U22" s="156">
        <f>'Base Capex'!U22+Provisions!U22+'Direct OH'!U22+'Indirect OH'!U22+'Real Price Change'!U22</f>
        <v>0</v>
      </c>
      <c r="V22" s="154">
        <f>'Base Capex'!V22+Provisions!V22+'Direct OH'!V22+'Indirect OH'!V22+'Real Price Change'!V22</f>
        <v>0</v>
      </c>
      <c r="W22" s="155">
        <f>'Base Capex'!W22+Provisions!W22+'Direct OH'!W22+'Indirect OH'!W22+'Real Price Change'!W22</f>
        <v>0</v>
      </c>
      <c r="X22" s="156">
        <f>'Base Capex'!X22+Provisions!X22+'Direct OH'!X22+'Indirect OH'!X22+'Real Price Change'!X22</f>
        <v>0</v>
      </c>
      <c r="Y22" s="154">
        <f>'Base Capex'!Y22+Provisions!Y22+'Direct OH'!Y22+'Indirect OH'!Y22+'Real Price Change'!Y22</f>
        <v>0</v>
      </c>
      <c r="Z22" s="155">
        <f>'Base Capex'!Z22+Provisions!Z22+'Direct OH'!Z22+'Indirect OH'!Z22+'Real Price Change'!Z22</f>
        <v>0</v>
      </c>
      <c r="AA22" s="156">
        <f>'Base Capex'!AA22+Provisions!AA22+'Direct OH'!AA22+'Indirect OH'!AA22+'Real Price Change'!AA22</f>
        <v>0</v>
      </c>
      <c r="AB22" s="154">
        <f>'Base Capex'!AB22+Provisions!AB22+'Direct OH'!AB22+'Indirect OH'!AB22+'Real Price Change'!AB22</f>
        <v>0</v>
      </c>
      <c r="AC22" s="155">
        <f>'Base Capex'!AC22+Provisions!AC22+'Direct OH'!AC22+'Indirect OH'!AC22+'Real Price Change'!AC22</f>
        <v>0</v>
      </c>
      <c r="AD22" s="156">
        <f>'Base Capex'!AD22+Provisions!AD22+'Direct OH'!AD22+'Indirect OH'!AD22+'Real Price Change'!AD22</f>
        <v>0</v>
      </c>
      <c r="AE22" s="154">
        <f>'Base Capex'!AE22+Provisions!AE22+'Direct OH'!AE22+'Indirect OH'!AE22+'Real Price Change'!AE22</f>
        <v>0</v>
      </c>
      <c r="AF22" s="155">
        <f>'Base Capex'!AF22+Provisions!AF22+'Direct OH'!AF22+'Indirect OH'!AF22+'Real Price Change'!AF22</f>
        <v>0</v>
      </c>
      <c r="AG22" s="156">
        <f>'Base Capex'!AG22+Provisions!AG22+'Direct OH'!AG22+'Indirect OH'!AG22+'Real Price Change'!AG22</f>
        <v>0</v>
      </c>
      <c r="AH22" s="154">
        <f>'Base Capex'!AH22+Provisions!AH22+'Direct OH'!AH22+'Indirect OH'!AH22+'Real Price Change'!AH22</f>
        <v>0</v>
      </c>
      <c r="AI22" s="155">
        <f>'Base Capex'!AI22+Provisions!AI22+'Direct OH'!AI22+'Indirect OH'!AI22+'Real Price Change'!AI22</f>
        <v>0</v>
      </c>
      <c r="AJ22" s="156">
        <f>'Base Capex'!AJ22+Provisions!AJ22+'Direct OH'!AJ22+'Indirect OH'!AJ22+'Real Price Change'!AJ22</f>
        <v>0</v>
      </c>
    </row>
    <row r="23" spans="1:36">
      <c r="A23" s="182">
        <f>'Base Capex Actual'!A23</f>
        <v>139</v>
      </c>
      <c r="B23" s="183" t="str">
        <f>'Base Capex Actual'!B23</f>
        <v>Maintenance Related Fault Capital</v>
      </c>
      <c r="C23" s="183" t="str">
        <f>'Base Capex Actual'!C23</f>
        <v>Reliability &amp; Quality Maintained</v>
      </c>
      <c r="D23" s="155">
        <f>'Base Capex'!D23+Provisions!D23+'Direct OH'!D23+'Indirect OH'!D23+'Real Price Change'!D23</f>
        <v>1094.3586823215601</v>
      </c>
      <c r="E23" s="155">
        <f>'Base Capex'!E23+Provisions!E23+'Direct OH'!E23+'Indirect OH'!E23+'Real Price Change'!E23</f>
        <v>278.96147724006943</v>
      </c>
      <c r="F23" s="156">
        <f>'Base Capex'!F23+Provisions!F23+'Direct OH'!F23+'Indirect OH'!F23+'Real Price Change'!F23</f>
        <v>2120.4341831608299</v>
      </c>
      <c r="G23" s="155">
        <f>'Base Capex'!G23+Provisions!G23+'Direct OH'!G23+'Indirect OH'!G23+'Real Price Change'!G23</f>
        <v>618.21841184606467</v>
      </c>
      <c r="H23" s="155">
        <f>'Base Capex'!H23+Provisions!H23+'Direct OH'!H23+'Indirect OH'!H23+'Real Price Change'!H23</f>
        <v>187.86427091915084</v>
      </c>
      <c r="I23" s="156">
        <f>'Base Capex'!I23+Provisions!I23+'Direct OH'!I23+'Indirect OH'!I23+'Real Price Change'!I23</f>
        <v>759.4399753430198</v>
      </c>
      <c r="J23" s="155">
        <f>'Base Capex'!J23+Provisions!J23+'Direct OH'!J23+'Indirect OH'!J23+'Real Price Change'!J23</f>
        <v>367.73998302186374</v>
      </c>
      <c r="K23" s="155">
        <f>'Base Capex'!K23+Provisions!K23+'Direct OH'!K23+'Indirect OH'!K23+'Real Price Change'!K23</f>
        <v>63.512236808062703</v>
      </c>
      <c r="L23" s="155">
        <f>'Base Capex'!L23+Provisions!L23+'Direct OH'!L23+'Indirect OH'!L23+'Real Price Change'!L23</f>
        <v>133.82245710664688</v>
      </c>
      <c r="M23" s="184">
        <f>'Base Capex'!M23+Provisions!M23+'Direct OH'!M23+'Indirect OH'!M23+'Real Price Change'!M23</f>
        <v>663.24783457630895</v>
      </c>
      <c r="N23" s="155">
        <f>'Base Capex'!N23+Provisions!N23+'Direct OH'!N23+'Indirect OH'!N23+'Real Price Change'!N23</f>
        <v>50.513539748836607</v>
      </c>
      <c r="O23" s="155">
        <f>'Base Capex'!O23+Provisions!O23+'Direct OH'!O23+'Indirect OH'!O23+'Real Price Change'!O23</f>
        <v>191.91168403339194</v>
      </c>
      <c r="P23" s="184">
        <f>'Base Capex'!P23+Provisions!P23+'Direct OH'!P23+'Indirect OH'!P23+'Real Price Change'!P23</f>
        <v>666.89013830661588</v>
      </c>
      <c r="Q23" s="155">
        <f>'Base Capex'!Q23+Provisions!Q23+'Direct OH'!Q23+'Indirect OH'!Q23+'Real Price Change'!Q23</f>
        <v>68.241976877313931</v>
      </c>
      <c r="R23" s="156">
        <f>'Base Capex'!R23+Provisions!R23+'Direct OH'!R23+'Indirect OH'!R23+'Real Price Change'!R23</f>
        <v>363.25981254088936</v>
      </c>
      <c r="S23" s="154">
        <f>'Base Capex'!S23+Provisions!S23+'Direct OH'!S23+'Indirect OH'!S23+'Real Price Change'!S23</f>
        <v>536.89933452316404</v>
      </c>
      <c r="T23" s="155">
        <f>'Base Capex'!T23+Provisions!T23+'Direct OH'!T23+'Indirect OH'!T23+'Real Price Change'!T23</f>
        <v>86.260430741559659</v>
      </c>
      <c r="U23" s="156">
        <f>'Base Capex'!U23+Provisions!U23+'Direct OH'!U23+'Indirect OH'!U23+'Real Price Change'!U23</f>
        <v>345.04877713840995</v>
      </c>
      <c r="V23" s="154">
        <f>'Base Capex'!V23+Provisions!V23+'Direct OH'!V23+'Indirect OH'!V23+'Real Price Change'!V23</f>
        <v>485.66780375288772</v>
      </c>
      <c r="W23" s="155">
        <f>'Base Capex'!W23+Provisions!W23+'Direct OH'!W23+'Indirect OH'!W23+'Real Price Change'!W23</f>
        <v>85.632686833752004</v>
      </c>
      <c r="X23" s="156">
        <f>'Base Capex'!X23+Provisions!X23+'Direct OH'!X23+'Indirect OH'!X23+'Real Price Change'!X23</f>
        <v>298.44414164286383</v>
      </c>
      <c r="Y23" s="154">
        <f>'Base Capex'!Y23+Provisions!Y23+'Direct OH'!Y23+'Indirect OH'!Y23+'Real Price Change'!Y23</f>
        <v>486.14721667185472</v>
      </c>
      <c r="Z23" s="155">
        <f>'Base Capex'!Z23+Provisions!Z23+'Direct OH'!Z23+'Indirect OH'!Z23+'Real Price Change'!Z23</f>
        <v>85.632686833752004</v>
      </c>
      <c r="AA23" s="156">
        <f>'Base Capex'!AA23+Provisions!AA23+'Direct OH'!AA23+'Indirect OH'!AA23+'Real Price Change'!AA23</f>
        <v>303.63691792824324</v>
      </c>
      <c r="AB23" s="154">
        <f>'Base Capex'!AB23+Provisions!AB23+'Direct OH'!AB23+'Indirect OH'!AB23+'Real Price Change'!AB23</f>
        <v>502.47169569353474</v>
      </c>
      <c r="AC23" s="155">
        <f>'Base Capex'!AC23+Provisions!AC23+'Direct OH'!AC23+'Indirect OH'!AC23+'Real Price Change'!AC23</f>
        <v>85.632686833752004</v>
      </c>
      <c r="AD23" s="156">
        <f>'Base Capex'!AD23+Provisions!AD23+'Direct OH'!AD23+'Indirect OH'!AD23+'Real Price Change'!AD23</f>
        <v>310.21082354525328</v>
      </c>
      <c r="AE23" s="154">
        <f>'Base Capex'!AE23+Provisions!AE23+'Direct OH'!AE23+'Indirect OH'!AE23+'Real Price Change'!AE23</f>
        <v>526.56526356163943</v>
      </c>
      <c r="AF23" s="155">
        <f>'Base Capex'!AF23+Provisions!AF23+'Direct OH'!AF23+'Indirect OH'!AF23+'Real Price Change'!AF23</f>
        <v>85.632686833752004</v>
      </c>
      <c r="AG23" s="156">
        <f>'Base Capex'!AG23+Provisions!AG23+'Direct OH'!AG23+'Indirect OH'!AG23+'Real Price Change'!AG23</f>
        <v>318.04216884535595</v>
      </c>
      <c r="AH23" s="154">
        <f>'Base Capex'!AH23+Provisions!AH23+'Direct OH'!AH23+'Indirect OH'!AH23+'Real Price Change'!AH23</f>
        <v>560.437960753683</v>
      </c>
      <c r="AI23" s="155">
        <f>'Base Capex'!AI23+Provisions!AI23+'Direct OH'!AI23+'Indirect OH'!AI23+'Real Price Change'!AI23</f>
        <v>85.632686833752004</v>
      </c>
      <c r="AJ23" s="156">
        <f>'Base Capex'!AJ23+Provisions!AJ23+'Direct OH'!AJ23+'Indirect OH'!AJ23+'Real Price Change'!AJ23</f>
        <v>327.60846080696416</v>
      </c>
    </row>
    <row r="24" spans="1:36">
      <c r="A24" s="182">
        <f>'Base Capex Actual'!A24</f>
        <v>141</v>
      </c>
      <c r="B24" s="183" t="str">
        <f>'Base Capex Actual'!B24</f>
        <v>Fault Related Capital</v>
      </c>
      <c r="C24" s="183" t="str">
        <f>'Base Capex Actual'!C24</f>
        <v>Reliability &amp; Quality Maintained</v>
      </c>
      <c r="D24" s="155">
        <f>'Base Capex'!D24+Provisions!D24+'Direct OH'!D24+'Indirect OH'!D24+'Real Price Change'!D24</f>
        <v>805.87868902552032</v>
      </c>
      <c r="E24" s="155">
        <f>'Base Capex'!E24+Provisions!E24+'Direct OH'!E24+'Indirect OH'!E24+'Real Price Change'!E24</f>
        <v>224.57647041679269</v>
      </c>
      <c r="F24" s="156">
        <f>'Base Capex'!F24+Provisions!F24+'Direct OH'!F24+'Indirect OH'!F24+'Real Price Change'!F24</f>
        <v>1165.9976368566661</v>
      </c>
      <c r="G24" s="155">
        <f>'Base Capex'!G24+Provisions!G24+'Direct OH'!G24+'Indirect OH'!G24+'Real Price Change'!G24</f>
        <v>736.8916141071694</v>
      </c>
      <c r="H24" s="155">
        <f>'Base Capex'!H24+Provisions!H24+'Direct OH'!H24+'Indirect OH'!H24+'Real Price Change'!H24</f>
        <v>236.88784996925639</v>
      </c>
      <c r="I24" s="156">
        <f>'Base Capex'!I24+Provisions!I24+'Direct OH'!I24+'Indirect OH'!I24+'Real Price Change'!I24</f>
        <v>1570.2854619787408</v>
      </c>
      <c r="J24" s="155">
        <f>'Base Capex'!J24+Provisions!J24+'Direct OH'!J24+'Indirect OH'!J24+'Real Price Change'!J24</f>
        <v>1013.5723505713943</v>
      </c>
      <c r="K24" s="155">
        <f>'Base Capex'!K24+Provisions!K24+'Direct OH'!K24+'Indirect OH'!K24+'Real Price Change'!K24</f>
        <v>328.81815994404803</v>
      </c>
      <c r="L24" s="155">
        <f>'Base Capex'!L24+Provisions!L24+'Direct OH'!L24+'Indirect OH'!L24+'Real Price Change'!L24</f>
        <v>1746.7460253737245</v>
      </c>
      <c r="M24" s="184">
        <f>'Base Capex'!M24+Provisions!M24+'Direct OH'!M24+'Indirect OH'!M24+'Real Price Change'!M24</f>
        <v>1825.2344937849753</v>
      </c>
      <c r="N24" s="155">
        <f>'Base Capex'!N24+Provisions!N24+'Direct OH'!N24+'Indirect OH'!N24+'Real Price Change'!N24</f>
        <v>519.20229361372753</v>
      </c>
      <c r="O24" s="156">
        <f>'Base Capex'!O24+Provisions!O24+'Direct OH'!O24+'Indirect OH'!O24+'Real Price Change'!O24</f>
        <v>2369.4612564339041</v>
      </c>
      <c r="P24" s="155">
        <f>'Base Capex'!P24+Provisions!P24+'Direct OH'!P24+'Indirect OH'!P24+'Real Price Change'!P24</f>
        <v>2273.6436581600142</v>
      </c>
      <c r="Q24" s="155">
        <f>'Base Capex'!Q24+Provisions!Q24+'Direct OH'!Q24+'Indirect OH'!Q24+'Real Price Change'!Q24</f>
        <v>588.50215317128902</v>
      </c>
      <c r="R24" s="156">
        <f>'Base Capex'!R24+Provisions!R24+'Direct OH'!R24+'Indirect OH'!R24+'Real Price Change'!R24</f>
        <v>2715.9264852329243</v>
      </c>
      <c r="S24" s="154">
        <f>'Base Capex'!S24+Provisions!S24+'Direct OH'!S24+'Indirect OH'!S24+'Real Price Change'!S24</f>
        <v>1558.570820268696</v>
      </c>
      <c r="T24" s="155">
        <f>'Base Capex'!T24+Provisions!T24+'Direct OH'!T24+'Indirect OH'!T24+'Real Price Change'!T24</f>
        <v>466.71509421809793</v>
      </c>
      <c r="U24" s="156">
        <f>'Base Capex'!U24+Provisions!U24+'Direct OH'!U24+'Indirect OH'!U24+'Real Price Change'!U24</f>
        <v>2324.3868063842624</v>
      </c>
      <c r="V24" s="154">
        <f>'Base Capex'!V24+Provisions!V24+'Direct OH'!V24+'Indirect OH'!V24+'Real Price Change'!V24</f>
        <v>1311.6396995372452</v>
      </c>
      <c r="W24" s="155">
        <f>'Base Capex'!W24+Provisions!W24+'Direct OH'!W24+'Indirect OH'!W24+'Real Price Change'!W24</f>
        <v>463.89495740675892</v>
      </c>
      <c r="X24" s="156">
        <f>'Base Capex'!X24+Provisions!X24+'Direct OH'!X24+'Indirect OH'!X24+'Real Price Change'!X24</f>
        <v>2122.3611159385359</v>
      </c>
      <c r="Y24" s="154">
        <f>'Base Capex'!Y24+Provisions!Y24+'Direct OH'!Y24+'Indirect OH'!Y24+'Real Price Change'!Y24</f>
        <v>1299.4121420370379</v>
      </c>
      <c r="Z24" s="155">
        <f>'Base Capex'!Z24+Provisions!Z24+'Direct OH'!Z24+'Indirect OH'!Z24+'Real Price Change'!Z24</f>
        <v>463.89495740675892</v>
      </c>
      <c r="AA24" s="156">
        <f>'Base Capex'!AA24+Provisions!AA24+'Direct OH'!AA24+'Indirect OH'!AA24+'Real Price Change'!AA24</f>
        <v>2162.5696784677384</v>
      </c>
      <c r="AB24" s="154">
        <f>'Base Capex'!AB24+Provisions!AB24+'Direct OH'!AB24+'Indirect OH'!AB24+'Real Price Change'!AB24</f>
        <v>1357.6981312706155</v>
      </c>
      <c r="AC24" s="155">
        <f>'Base Capex'!AC24+Provisions!AC24+'Direct OH'!AC24+'Indirect OH'!AC24+'Real Price Change'!AC24</f>
        <v>463.89495740675892</v>
      </c>
      <c r="AD24" s="156">
        <f>'Base Capex'!AD24+Provisions!AD24+'Direct OH'!AD24+'Indirect OH'!AD24+'Real Price Change'!AD24</f>
        <v>2205.931382930487</v>
      </c>
      <c r="AE24" s="154">
        <f>'Base Capex'!AE24+Provisions!AE24+'Direct OH'!AE24+'Indirect OH'!AE24+'Real Price Change'!AE24</f>
        <v>1450.5205792257639</v>
      </c>
      <c r="AF24" s="155">
        <f>'Base Capex'!AF24+Provisions!AF24+'Direct OH'!AF24+'Indirect OH'!AF24+'Real Price Change'!AF24</f>
        <v>463.89495740675892</v>
      </c>
      <c r="AG24" s="156">
        <f>'Base Capex'!AG24+Provisions!AG24+'Direct OH'!AG24+'Indirect OH'!AG24+'Real Price Change'!AG24</f>
        <v>2255.0056019097124</v>
      </c>
      <c r="AH24" s="154">
        <f>'Base Capex'!AH24+Provisions!AH24+'Direct OH'!AH24+'Indirect OH'!AH24+'Real Price Change'!AH24</f>
        <v>1586.8996258487107</v>
      </c>
      <c r="AI24" s="155">
        <f>'Base Capex'!AI24+Provisions!AI24+'Direct OH'!AI24+'Indirect OH'!AI24+'Real Price Change'!AI24</f>
        <v>463.89495740675892</v>
      </c>
      <c r="AJ24" s="156">
        <f>'Base Capex'!AJ24+Provisions!AJ24+'Direct OH'!AJ24+'Indirect OH'!AJ24+'Real Price Change'!AJ24</f>
        <v>2312.3352138727578</v>
      </c>
    </row>
    <row r="25" spans="1:36">
      <c r="A25" s="182">
        <f>'Base Capex Actual'!A25</f>
        <v>142</v>
      </c>
      <c r="B25" s="183" t="str">
        <f>'Base Capex Actual'!B25</f>
        <v xml:space="preserve">Conductor Clearance </v>
      </c>
      <c r="C25" s="183" t="str">
        <f>'Base Capex Actual'!C25</f>
        <v>Environmental, Safety &amp; Legal</v>
      </c>
      <c r="D25" s="155">
        <f>'Base Capex'!D25+Provisions!D25+'Direct OH'!D25+'Indirect OH'!D25+'Real Price Change'!D25</f>
        <v>247.68679802879404</v>
      </c>
      <c r="E25" s="155">
        <f>'Base Capex'!E25+Provisions!E25+'Direct OH'!E25+'Indirect OH'!E25+'Real Price Change'!E25</f>
        <v>-7.9518426632213668</v>
      </c>
      <c r="F25" s="156">
        <f>'Base Capex'!F25+Provisions!F25+'Direct OH'!F25+'Indirect OH'!F25+'Real Price Change'!F25</f>
        <v>334.84797710153526</v>
      </c>
      <c r="G25" s="155">
        <f>'Base Capex'!G25+Provisions!G25+'Direct OH'!G25+'Indirect OH'!G25+'Real Price Change'!G25</f>
        <v>296.64998569149498</v>
      </c>
      <c r="H25" s="155">
        <f>'Base Capex'!H25+Provisions!H25+'Direct OH'!H25+'Indirect OH'!H25+'Real Price Change'!H25</f>
        <v>67.790828512993841</v>
      </c>
      <c r="I25" s="156">
        <f>'Base Capex'!I25+Provisions!I25+'Direct OH'!I25+'Indirect OH'!I25+'Real Price Change'!I25</f>
        <v>589.3526021430722</v>
      </c>
      <c r="J25" s="155">
        <f>'Base Capex'!J25+Provisions!J25+'Direct OH'!J25+'Indirect OH'!J25+'Real Price Change'!J25</f>
        <v>333.51012201074428</v>
      </c>
      <c r="K25" s="155">
        <f>'Base Capex'!K25+Provisions!K25+'Direct OH'!K25+'Indirect OH'!K25+'Real Price Change'!K25</f>
        <v>71.778379352162986</v>
      </c>
      <c r="L25" s="156">
        <f>'Base Capex'!L25+Provisions!L25+'Direct OH'!L25+'Indirect OH'!L25+'Real Price Change'!L25</f>
        <v>503.65715052854068</v>
      </c>
      <c r="M25" s="155">
        <f>'Base Capex'!M25+Provisions!M25+'Direct OH'!M25+'Indirect OH'!M25+'Real Price Change'!M25</f>
        <v>1355.3904687766424</v>
      </c>
      <c r="N25" s="155">
        <f>'Base Capex'!N25+Provisions!N25+'Direct OH'!N25+'Indirect OH'!N25+'Real Price Change'!N25</f>
        <v>127.60519003890897</v>
      </c>
      <c r="O25" s="156">
        <f>'Base Capex'!O25+Provisions!O25+'Direct OH'!O25+'Indirect OH'!O25+'Real Price Change'!O25</f>
        <v>410.79041887535482</v>
      </c>
      <c r="P25" s="155">
        <f>'Base Capex'!P25+Provisions!P25+'Direct OH'!P25+'Indirect OH'!P25+'Real Price Change'!P25</f>
        <v>1184.209989106887</v>
      </c>
      <c r="Q25" s="155">
        <f>'Base Capex'!Q25+Provisions!Q25+'Direct OH'!Q25+'Indirect OH'!Q25+'Real Price Change'!Q25</f>
        <v>60.518677886562372</v>
      </c>
      <c r="R25" s="156">
        <f>'Base Capex'!R25+Provisions!R25+'Direct OH'!R25+'Indirect OH'!R25+'Real Price Change'!R25</f>
        <v>270.59633391123009</v>
      </c>
      <c r="S25" s="154">
        <f>'Base Capex'!S25+Provisions!S25+'Direct OH'!S25+'Indirect OH'!S25+'Real Price Change'!S25</f>
        <v>1137.8114880496926</v>
      </c>
      <c r="T25" s="155">
        <f>'Base Capex'!T25+Provisions!T25+'Direct OH'!T25+'Indirect OH'!T25+'Real Price Change'!T25</f>
        <v>120.55955958190749</v>
      </c>
      <c r="U25" s="156">
        <f>'Base Capex'!U25+Provisions!U25+'Direct OH'!U25+'Indirect OH'!U25+'Real Price Change'!U25</f>
        <v>646.55540355246478</v>
      </c>
      <c r="V25" s="154">
        <f>'Base Capex'!V25+Provisions!V25+'Direct OH'!V25+'Indirect OH'!V25+'Real Price Change'!V25</f>
        <v>1049.5681723843118</v>
      </c>
      <c r="W25" s="155">
        <f>'Base Capex'!W25+Provisions!W25+'Direct OH'!W25+'Indirect OH'!W25+'Real Price Change'!W25</f>
        <v>120.57846067474647</v>
      </c>
      <c r="X25" s="156">
        <f>'Base Capex'!X25+Provisions!X25+'Direct OH'!X25+'Indirect OH'!X25+'Real Price Change'!X25</f>
        <v>560.3958773652779</v>
      </c>
      <c r="Y25" s="154">
        <f>'Base Capex'!Y25+Provisions!Y25+'Direct OH'!Y25+'Indirect OH'!Y25+'Real Price Change'!Y25</f>
        <v>1079.2537511407377</v>
      </c>
      <c r="Z25" s="155">
        <f>'Base Capex'!Z25+Provisions!Z25+'Direct OH'!Z25+'Indirect OH'!Z25+'Real Price Change'!Z25</f>
        <v>123.70455929835261</v>
      </c>
      <c r="AA25" s="156">
        <f>'Base Capex'!AA25+Provisions!AA25+'Direct OH'!AA25+'Indirect OH'!AA25+'Real Price Change'!AA25</f>
        <v>584.79531094505785</v>
      </c>
      <c r="AB25" s="154">
        <f>'Base Capex'!AB25+Provisions!AB25+'Direct OH'!AB25+'Indirect OH'!AB25+'Real Price Change'!AB25</f>
        <v>995.62141092307468</v>
      </c>
      <c r="AC25" s="155">
        <f>'Base Capex'!AC25+Provisions!AC25+'Direct OH'!AC25+'Indirect OH'!AC25+'Real Price Change'!AC25</f>
        <v>110.54668656057534</v>
      </c>
      <c r="AD25" s="156">
        <f>'Base Capex'!AD25+Provisions!AD25+'Direct OH'!AD25+'Indirect OH'!AD25+'Real Price Change'!AD25</f>
        <v>534.05468254543121</v>
      </c>
      <c r="AE25" s="154">
        <f>'Base Capex'!AE25+Provisions!AE25+'Direct OH'!AE25+'Indirect OH'!AE25+'Real Price Change'!AE25</f>
        <v>1140.5570410081509</v>
      </c>
      <c r="AF25" s="155">
        <f>'Base Capex'!AF25+Provisions!AF25+'Direct OH'!AF25+'Indirect OH'!AF25+'Real Price Change'!AF25</f>
        <v>121.11713868615882</v>
      </c>
      <c r="AG25" s="156">
        <f>'Base Capex'!AG25+Provisions!AG25+'Direct OH'!AG25+'Indirect OH'!AG25+'Real Price Change'!AG25</f>
        <v>600.19422119175613</v>
      </c>
      <c r="AH25" s="154">
        <f>'Base Capex'!AH25+Provisions!AH25+'Direct OH'!AH25+'Indirect OH'!AH25+'Real Price Change'!AH25</f>
        <v>1191.0509486404144</v>
      </c>
      <c r="AI25" s="155">
        <f>'Base Capex'!AI25+Provisions!AI25+'Direct OH'!AI25+'Indirect OH'!AI25+'Real Price Change'!AI25</f>
        <v>119.2273502526794</v>
      </c>
      <c r="AJ25" s="156">
        <f>'Base Capex'!AJ25+Provisions!AJ25+'Direct OH'!AJ25+'Indirect OH'!AJ25+'Real Price Change'!AJ25</f>
        <v>609.07150453259612</v>
      </c>
    </row>
    <row r="26" spans="1:36">
      <c r="A26" s="182">
        <f>'Base Capex Actual'!A26</f>
        <v>143</v>
      </c>
      <c r="B26" s="183" t="str">
        <f>'Base Capex Actual'!B26</f>
        <v xml:space="preserve">HV Switch Replacement </v>
      </c>
      <c r="C26" s="183" t="str">
        <f>'Base Capex Actual'!C26</f>
        <v>Reliability &amp; Quality Maintained</v>
      </c>
      <c r="D26" s="155">
        <f>'Base Capex'!D26+Provisions!D26+'Direct OH'!D26+'Indirect OH'!D26+'Real Price Change'!D26</f>
        <v>1094.1567182769638</v>
      </c>
      <c r="E26" s="155">
        <f>'Base Capex'!E26+Provisions!E26+'Direct OH'!E26+'Indirect OH'!E26+'Real Price Change'!E26</f>
        <v>1034.4105357641156</v>
      </c>
      <c r="F26" s="156">
        <f>'Base Capex'!F26+Provisions!F26+'Direct OH'!F26+'Indirect OH'!F26+'Real Price Change'!F26</f>
        <v>1416.5524393205146</v>
      </c>
      <c r="G26" s="155">
        <f>'Base Capex'!G26+Provisions!G26+'Direct OH'!G26+'Indirect OH'!G26+'Real Price Change'!G26</f>
        <v>1154.870811123049</v>
      </c>
      <c r="H26" s="155">
        <f>'Base Capex'!H26+Provisions!H26+'Direct OH'!H26+'Indirect OH'!H26+'Real Price Change'!H26</f>
        <v>423.74373293314579</v>
      </c>
      <c r="I26" s="156">
        <f>'Base Capex'!I26+Provisions!I26+'Direct OH'!I26+'Indirect OH'!I26+'Real Price Change'!I26</f>
        <v>1012.1982259418372</v>
      </c>
      <c r="J26" s="155">
        <f>'Base Capex'!J26+Provisions!J26+'Direct OH'!J26+'Indirect OH'!J26+'Real Price Change'!J26</f>
        <v>992.37608173344222</v>
      </c>
      <c r="K26" s="155">
        <f>'Base Capex'!K26+Provisions!K26+'Direct OH'!K26+'Indirect OH'!K26+'Real Price Change'!K26</f>
        <v>767.86660190684961</v>
      </c>
      <c r="L26" s="156">
        <f>'Base Capex'!L26+Provisions!L26+'Direct OH'!L26+'Indirect OH'!L26+'Real Price Change'!L26</f>
        <v>586.42180073837653</v>
      </c>
      <c r="M26" s="155">
        <f>'Base Capex'!M26+Provisions!M26+'Direct OH'!M26+'Indirect OH'!M26+'Real Price Change'!M26</f>
        <v>1595.5350384729602</v>
      </c>
      <c r="N26" s="155">
        <f>'Base Capex'!N26+Provisions!N26+'Direct OH'!N26+'Indirect OH'!N26+'Real Price Change'!N26</f>
        <v>1615.0806812937906</v>
      </c>
      <c r="O26" s="156">
        <f>'Base Capex'!O26+Provisions!O26+'Direct OH'!O26+'Indirect OH'!O26+'Real Price Change'!O26</f>
        <v>1157.7236939298091</v>
      </c>
      <c r="P26" s="155">
        <f>'Base Capex'!P26+Provisions!P26+'Direct OH'!P26+'Indirect OH'!P26+'Real Price Change'!P26</f>
        <v>1474.1856981558194</v>
      </c>
      <c r="Q26" s="155">
        <f>'Base Capex'!Q26+Provisions!Q26+'Direct OH'!Q26+'Indirect OH'!Q26+'Real Price Change'!Q26</f>
        <v>843.70430184632266</v>
      </c>
      <c r="R26" s="156">
        <f>'Base Capex'!R26+Provisions!R26+'Direct OH'!R26+'Indirect OH'!R26+'Real Price Change'!R26</f>
        <v>957.43592983118731</v>
      </c>
      <c r="S26" s="154">
        <f>'Base Capex'!S26+Provisions!S26+'Direct OH'!S26+'Indirect OH'!S26+'Real Price Change'!S26</f>
        <v>2874.3520714442197</v>
      </c>
      <c r="T26" s="155">
        <f>'Base Capex'!T26+Provisions!T26+'Direct OH'!T26+'Indirect OH'!T26+'Real Price Change'!T26</f>
        <v>2061.1402514443744</v>
      </c>
      <c r="U26" s="156">
        <f>'Base Capex'!U26+Provisions!U26+'Direct OH'!U26+'Indirect OH'!U26+'Real Price Change'!U26</f>
        <v>2097.7757965126984</v>
      </c>
      <c r="V26" s="154">
        <f>'Base Capex'!V26+Provisions!V26+'Direct OH'!V26+'Indirect OH'!V26+'Real Price Change'!V26</f>
        <v>1790.1820608571704</v>
      </c>
      <c r="W26" s="155">
        <f>'Base Capex'!W26+Provisions!W26+'Direct OH'!W26+'Indirect OH'!W26+'Real Price Change'!W26</f>
        <v>1484.0332406128573</v>
      </c>
      <c r="X26" s="156">
        <f>'Base Capex'!X26+Provisions!X26+'Direct OH'!X26+'Indirect OH'!X26+'Real Price Change'!X26</f>
        <v>1266.3725435980298</v>
      </c>
      <c r="Y26" s="154">
        <f>'Base Capex'!Y26+Provisions!Y26+'Direct OH'!Y26+'Indirect OH'!Y26+'Real Price Change'!Y26</f>
        <v>1753.1074027463333</v>
      </c>
      <c r="Z26" s="155">
        <f>'Base Capex'!Z26+Provisions!Z26+'Direct OH'!Z26+'Indirect OH'!Z26+'Real Price Change'!Z26</f>
        <v>1462.7827982086681</v>
      </c>
      <c r="AA26" s="156">
        <f>'Base Capex'!AA26+Provisions!AA26+'Direct OH'!AA26+'Indirect OH'!AA26+'Real Price Change'!AA26</f>
        <v>1268.5211011420931</v>
      </c>
      <c r="AB26" s="154">
        <f>'Base Capex'!AB26+Provisions!AB26+'Direct OH'!AB26+'Indirect OH'!AB26+'Real Price Change'!AB26</f>
        <v>1818.6953094420376</v>
      </c>
      <c r="AC26" s="155">
        <f>'Base Capex'!AC26+Provisions!AC26+'Direct OH'!AC26+'Indirect OH'!AC26+'Real Price Change'!AC26</f>
        <v>1459.5689585737946</v>
      </c>
      <c r="AD26" s="156">
        <f>'Base Capex'!AD26+Provisions!AD26+'Direct OH'!AD26+'Indirect OH'!AD26+'Real Price Change'!AD26</f>
        <v>1294.1108140553072</v>
      </c>
      <c r="AE26" s="154">
        <f>'Base Capex'!AE26+Provisions!AE26+'Direct OH'!AE26+'Indirect OH'!AE26+'Real Price Change'!AE26</f>
        <v>2171.280793032186</v>
      </c>
      <c r="AF26" s="155">
        <f>'Base Capex'!AF26+Provisions!AF26+'Direct OH'!AF26+'Indirect OH'!AF26+'Real Price Change'!AF26</f>
        <v>1644.6409933302798</v>
      </c>
      <c r="AG26" s="156">
        <f>'Base Capex'!AG26+Provisions!AG26+'Direct OH'!AG26+'Indirect OH'!AG26+'Real Price Change'!AG26</f>
        <v>1497.2616517836882</v>
      </c>
      <c r="AH26" s="154">
        <f>'Base Capex'!AH26+Provisions!AH26+'Direct OH'!AH26+'Indirect OH'!AH26+'Real Price Change'!AH26</f>
        <v>2347.872483935701</v>
      </c>
      <c r="AI26" s="155">
        <f>'Base Capex'!AI26+Provisions!AI26+'Direct OH'!AI26+'Indirect OH'!AI26+'Real Price Change'!AI26</f>
        <v>1644.6409933302798</v>
      </c>
      <c r="AJ26" s="156">
        <f>'Base Capex'!AJ26+Provisions!AJ26+'Direct OH'!AJ26+'Indirect OH'!AJ26+'Real Price Change'!AJ26</f>
        <v>1545.8820985351367</v>
      </c>
    </row>
    <row r="27" spans="1:36">
      <c r="A27" s="182">
        <f>'Base Capex Actual'!A27</f>
        <v>144</v>
      </c>
      <c r="B27" s="183" t="str">
        <f>'Base Capex Actual'!B27</f>
        <v>Transformer Replacement</v>
      </c>
      <c r="C27" s="183" t="str">
        <f>'Base Capex Actual'!C27</f>
        <v>Reliability &amp; Quality Maintained</v>
      </c>
      <c r="D27" s="155">
        <f>'Base Capex'!D27+Provisions!D27+'Direct OH'!D27+'Indirect OH'!D27+'Real Price Change'!D27</f>
        <v>158.6914932650441</v>
      </c>
      <c r="E27" s="155">
        <f>'Base Capex'!E27+Provisions!E27+'Direct OH'!E27+'Indirect OH'!E27+'Real Price Change'!E27</f>
        <v>117.53815120877863</v>
      </c>
      <c r="F27" s="156">
        <f>'Base Capex'!F27+Provisions!F27+'Direct OH'!F27+'Indirect OH'!F27+'Real Price Change'!F27</f>
        <v>94.037435295415222</v>
      </c>
      <c r="G27" s="155">
        <f>'Base Capex'!G27+Provisions!G27+'Direct OH'!G27+'Indirect OH'!G27+'Real Price Change'!G27</f>
        <v>151.80312775075879</v>
      </c>
      <c r="H27" s="155">
        <f>'Base Capex'!H27+Provisions!H27+'Direct OH'!H27+'Indirect OH'!H27+'Real Price Change'!H27</f>
        <v>292.59440945111834</v>
      </c>
      <c r="I27" s="156">
        <f>'Base Capex'!I27+Provisions!I27+'Direct OH'!I27+'Indirect OH'!I27+'Real Price Change'!I27</f>
        <v>79.756332475017402</v>
      </c>
      <c r="J27" s="155">
        <f>'Base Capex'!J27+Provisions!J27+'Direct OH'!J27+'Indirect OH'!J27+'Real Price Change'!J27</f>
        <v>61.875738745847364</v>
      </c>
      <c r="K27" s="155">
        <f>'Base Capex'!K27+Provisions!K27+'Direct OH'!K27+'Indirect OH'!K27+'Real Price Change'!K27</f>
        <v>-19.391319942521744</v>
      </c>
      <c r="L27" s="156">
        <f>'Base Capex'!L27+Provisions!L27+'Direct OH'!L27+'Indirect OH'!L27+'Real Price Change'!L27</f>
        <v>60.105998677585752</v>
      </c>
      <c r="M27" s="155">
        <f>'Base Capex'!M27+Provisions!M27+'Direct OH'!M27+'Indirect OH'!M27+'Real Price Change'!M27</f>
        <v>131.91902328361402</v>
      </c>
      <c r="N27" s="155">
        <f>'Base Capex'!N27+Provisions!N27+'Direct OH'!N27+'Indirect OH'!N27+'Real Price Change'!N27</f>
        <v>194.38306315371545</v>
      </c>
      <c r="O27" s="156">
        <f>'Base Capex'!O27+Provisions!O27+'Direct OH'!O27+'Indirect OH'!O27+'Real Price Change'!O27</f>
        <v>67.781975088071263</v>
      </c>
      <c r="P27" s="155">
        <f>'Base Capex'!P27+Provisions!P27+'Direct OH'!P27+'Indirect OH'!P27+'Real Price Change'!P27</f>
        <v>181.54089179428348</v>
      </c>
      <c r="Q27" s="155">
        <f>'Base Capex'!Q27+Provisions!Q27+'Direct OH'!Q27+'Indirect OH'!Q27+'Real Price Change'!Q27</f>
        <v>116.08405700024437</v>
      </c>
      <c r="R27" s="156">
        <f>'Base Capex'!R27+Provisions!R27+'Direct OH'!R27+'Indirect OH'!R27+'Real Price Change'!R27</f>
        <v>212.9211037293577</v>
      </c>
      <c r="S27" s="154">
        <f>'Base Capex'!S27+Provisions!S27+'Direct OH'!S27+'Indirect OH'!S27+'Real Price Change'!S27</f>
        <v>354.96065938468939</v>
      </c>
      <c r="T27" s="155">
        <f>'Base Capex'!T27+Provisions!T27+'Direct OH'!T27+'Indirect OH'!T27+'Real Price Change'!T27</f>
        <v>400.71814072241028</v>
      </c>
      <c r="U27" s="156">
        <f>'Base Capex'!U27+Provisions!U27+'Direct OH'!U27+'Indirect OH'!U27+'Real Price Change'!U27</f>
        <v>292.09634599377796</v>
      </c>
      <c r="V27" s="154">
        <f>'Base Capex'!V27+Provisions!V27+'Direct OH'!V27+'Indirect OH'!V27+'Real Price Change'!V27</f>
        <v>569.59998006282331</v>
      </c>
      <c r="W27" s="155">
        <f>'Base Capex'!W27+Provisions!W27+'Direct OH'!W27+'Indirect OH'!W27+'Real Price Change'!W27</f>
        <v>772.88261057386205</v>
      </c>
      <c r="X27" s="156">
        <f>'Base Capex'!X27+Provisions!X27+'Direct OH'!X27+'Indirect OH'!X27+'Real Price Change'!X27</f>
        <v>465.23654230803294</v>
      </c>
      <c r="Y27" s="154">
        <f>'Base Capex'!Y27+Provisions!Y27+'Direct OH'!Y27+'Indirect OH'!Y27+'Real Price Change'!Y27</f>
        <v>562.30014942531056</v>
      </c>
      <c r="Z27" s="155">
        <f>'Base Capex'!Z27+Provisions!Z27+'Direct OH'!Z27+'Indirect OH'!Z27+'Real Price Change'!Z27</f>
        <v>772.88261057386205</v>
      </c>
      <c r="AA27" s="156">
        <f>'Base Capex'!AA27+Provisions!AA27+'Direct OH'!AA27+'Indirect OH'!AA27+'Real Price Change'!AA27</f>
        <v>472.5469288129201</v>
      </c>
      <c r="AB27" s="154">
        <f>'Base Capex'!AB27+Provisions!AB27+'Direct OH'!AB27+'Indirect OH'!AB27+'Real Price Change'!AB27</f>
        <v>587.63352357884196</v>
      </c>
      <c r="AC27" s="155">
        <f>'Base Capex'!AC27+Provisions!AC27+'Direct OH'!AC27+'Indirect OH'!AC27+'Real Price Change'!AC27</f>
        <v>772.88261057386205</v>
      </c>
      <c r="AD27" s="156">
        <f>'Base Capex'!AD27+Provisions!AD27+'Direct OH'!AD27+'Indirect OH'!AD27+'Real Price Change'!AD27</f>
        <v>483.2915922170244</v>
      </c>
      <c r="AE27" s="154">
        <f>'Base Capex'!AE27+Provisions!AE27+'Direct OH'!AE27+'Indirect OH'!AE27+'Real Price Change'!AE27</f>
        <v>628.48170137972784</v>
      </c>
      <c r="AF27" s="155">
        <f>'Base Capex'!AF27+Provisions!AF27+'Direct OH'!AF27+'Indirect OH'!AF27+'Real Price Change'!AF27</f>
        <v>772.88261057386205</v>
      </c>
      <c r="AG27" s="156">
        <f>'Base Capex'!AG27+Provisions!AG27+'Direct OH'!AG27+'Indirect OH'!AG27+'Real Price Change'!AG27</f>
        <v>496.55218815321911</v>
      </c>
      <c r="AH27" s="154">
        <f>'Base Capex'!AH27+Provisions!AH27+'Direct OH'!AH27+'Indirect OH'!AH27+'Real Price Change'!AH27</f>
        <v>688.63714332389259</v>
      </c>
      <c r="AI27" s="155">
        <f>'Base Capex'!AI27+Provisions!AI27+'Direct OH'!AI27+'Indirect OH'!AI27+'Real Price Change'!AI27</f>
        <v>772.88261057386205</v>
      </c>
      <c r="AJ27" s="156">
        <f>'Base Capex'!AJ27+Provisions!AJ27+'Direct OH'!AJ27+'Indirect OH'!AJ27+'Real Price Change'!AJ27</f>
        <v>513.18017594288619</v>
      </c>
    </row>
    <row r="28" spans="1:36">
      <c r="A28" s="182">
        <f>'Base Capex Actual'!A28</f>
        <v>145</v>
      </c>
      <c r="B28" s="183" t="str">
        <f>'Base Capex Actual'!B28</f>
        <v>HV Fuse Unit &amp; Surge Divert. Repl.</v>
      </c>
      <c r="C28" s="183" t="str">
        <f>'Base Capex Actual'!C28</f>
        <v>Reliability &amp; Quality Maintained</v>
      </c>
      <c r="D28" s="155">
        <f>'Base Capex'!D28+Provisions!D28+'Direct OH'!D28+'Indirect OH'!D28+'Real Price Change'!D28</f>
        <v>1.0100322143885552</v>
      </c>
      <c r="E28" s="155">
        <f>'Base Capex'!E28+Provisions!E28+'Direct OH'!E28+'Indirect OH'!E28+'Real Price Change'!E28</f>
        <v>-3.6342173658441475</v>
      </c>
      <c r="F28" s="156">
        <f>'Base Capex'!F28+Provisions!F28+'Direct OH'!F28+'Indirect OH'!F28+'Real Price Change'!F28</f>
        <v>-0.37543192316238716</v>
      </c>
      <c r="G28" s="155">
        <f>'Base Capex'!G28+Provisions!G28+'Direct OH'!G28+'Indirect OH'!G28+'Real Price Change'!G28</f>
        <v>100.5445691361587</v>
      </c>
      <c r="H28" s="155">
        <f>'Base Capex'!H28+Provisions!H28+'Direct OH'!H28+'Indirect OH'!H28+'Real Price Change'!H28</f>
        <v>-5.2164255680314184</v>
      </c>
      <c r="I28" s="156">
        <f>'Base Capex'!I28+Provisions!I28+'Direct OH'!I28+'Indirect OH'!I28+'Real Price Change'!I28</f>
        <v>136.1963590518142</v>
      </c>
      <c r="J28" s="155">
        <f>'Base Capex'!J28+Provisions!J28+'Direct OH'!J28+'Indirect OH'!J28+'Real Price Change'!J28</f>
        <v>258.30928809517047</v>
      </c>
      <c r="K28" s="155">
        <f>'Base Capex'!K28+Provisions!K28+'Direct OH'!K28+'Indirect OH'!K28+'Real Price Change'!K28</f>
        <v>52.236453887698737</v>
      </c>
      <c r="L28" s="156">
        <f>'Base Capex'!L28+Provisions!L28+'Direct OH'!L28+'Indirect OH'!L28+'Real Price Change'!L28</f>
        <v>367.78026238150454</v>
      </c>
      <c r="M28" s="155">
        <f>'Base Capex'!M28+Provisions!M28+'Direct OH'!M28+'Indirect OH'!M28+'Real Price Change'!M28</f>
        <v>1519.1361706293128</v>
      </c>
      <c r="N28" s="155">
        <f>'Base Capex'!N28+Provisions!N28+'Direct OH'!N28+'Indirect OH'!N28+'Real Price Change'!N28</f>
        <v>148.34660665559954</v>
      </c>
      <c r="O28" s="156">
        <f>'Base Capex'!O28+Provisions!O28+'Direct OH'!O28+'Indirect OH'!O28+'Real Price Change'!O28</f>
        <v>432.48160541839934</v>
      </c>
      <c r="P28" s="155">
        <f>'Base Capex'!P28+Provisions!P28+'Direct OH'!P28+'Indirect OH'!P28+'Real Price Change'!P28</f>
        <v>492.56756186894376</v>
      </c>
      <c r="Q28" s="155">
        <f>'Base Capex'!Q28+Provisions!Q28+'Direct OH'!Q28+'Indirect OH'!Q28+'Real Price Change'!Q28</f>
        <v>11.834068286078367</v>
      </c>
      <c r="R28" s="156">
        <f>'Base Capex'!R28+Provisions!R28+'Direct OH'!R28+'Indirect OH'!R28+'Real Price Change'!R28</f>
        <v>137.31016947160956</v>
      </c>
      <c r="S28" s="154">
        <f>'Base Capex'!S28+Provisions!S28+'Direct OH'!S28+'Indirect OH'!S28+'Real Price Change'!S28</f>
        <v>429.9759797750238</v>
      </c>
      <c r="T28" s="155">
        <f>'Base Capex'!T28+Provisions!T28+'Direct OH'!T28+'Indirect OH'!T28+'Real Price Change'!T28</f>
        <v>38.332111135540295</v>
      </c>
      <c r="U28" s="156">
        <f>'Base Capex'!U28+Provisions!U28+'Direct OH'!U28+'Indirect OH'!U28+'Real Price Change'!U28</f>
        <v>196.03387198722405</v>
      </c>
      <c r="V28" s="154">
        <f>'Base Capex'!V28+Provisions!V28+'Direct OH'!V28+'Indirect OH'!V28+'Real Price Change'!V28</f>
        <v>417.70170928168653</v>
      </c>
      <c r="W28" s="155">
        <f>'Base Capex'!W28+Provisions!W28+'Direct OH'!W28+'Indirect OH'!W28+'Real Price Change'!W28</f>
        <v>39.973727071918958</v>
      </c>
      <c r="X28" s="156">
        <f>'Base Capex'!X28+Provisions!X28+'Direct OH'!X28+'Indirect OH'!X28+'Real Price Change'!X28</f>
        <v>172.62334962327685</v>
      </c>
      <c r="Y28" s="154">
        <f>'Base Capex'!Y28+Provisions!Y28+'Direct OH'!Y28+'Indirect OH'!Y28+'Real Price Change'!Y28</f>
        <v>448.56504768503095</v>
      </c>
      <c r="Z28" s="155">
        <f>'Base Capex'!Z28+Provisions!Z28+'Direct OH'!Z28+'Indirect OH'!Z28+'Real Price Change'!Z28</f>
        <v>42.776930579825382</v>
      </c>
      <c r="AA28" s="156">
        <f>'Base Capex'!AA28+Provisions!AA28+'Direct OH'!AA28+'Indirect OH'!AA28+'Real Price Change'!AA28</f>
        <v>187.75187640863061</v>
      </c>
      <c r="AB28" s="154">
        <f>'Base Capex'!AB28+Provisions!AB28+'Direct OH'!AB28+'Indirect OH'!AB28+'Real Price Change'!AB28</f>
        <v>425.91107218151353</v>
      </c>
      <c r="AC28" s="155">
        <f>'Base Capex'!AC28+Provisions!AC28+'Direct OH'!AC28+'Indirect OH'!AC28+'Real Price Change'!AC28</f>
        <v>39.395638778933062</v>
      </c>
      <c r="AD28" s="156">
        <f>'Base Capex'!AD28+Provisions!AD28+'Direct OH'!AD28+'Indirect OH'!AD28+'Real Price Change'!AD28</f>
        <v>176.84915596162116</v>
      </c>
      <c r="AE28" s="154">
        <f>'Base Capex'!AE28+Provisions!AE28+'Direct OH'!AE28+'Indirect OH'!AE28+'Real Price Change'!AE28</f>
        <v>508.87502518395314</v>
      </c>
      <c r="AF28" s="155">
        <f>'Base Capex'!AF28+Provisions!AF28+'Direct OH'!AF28+'Indirect OH'!AF28+'Real Price Change'!AF28</f>
        <v>45.121681652510624</v>
      </c>
      <c r="AG28" s="156">
        <f>'Base Capex'!AG28+Provisions!AG28+'Direct OH'!AG28+'Indirect OH'!AG28+'Real Price Change'!AG28</f>
        <v>208.09059690040198</v>
      </c>
      <c r="AH28" s="154">
        <f>'Base Capex'!AH28+Provisions!AH28+'Direct OH'!AH28+'Indirect OH'!AH28+'Real Price Change'!AH28</f>
        <v>548.33851067398518</v>
      </c>
      <c r="AI28" s="155">
        <f>'Base Capex'!AI28+Provisions!AI28+'Direct OH'!AI28+'Indirect OH'!AI28+'Real Price Change'!AI28</f>
        <v>45.990009431953389</v>
      </c>
      <c r="AJ28" s="156">
        <f>'Base Capex'!AJ28+Provisions!AJ28+'Direct OH'!AJ28+'Indirect OH'!AJ28+'Real Price Change'!AJ28</f>
        <v>219.15919368060207</v>
      </c>
    </row>
    <row r="29" spans="1:36">
      <c r="A29" s="182">
        <f>'Base Capex Actual'!A29</f>
        <v>146</v>
      </c>
      <c r="B29" s="183" t="str">
        <f>'Base Capex Actual'!B29</f>
        <v>Recoverable Works - Asset Damage</v>
      </c>
      <c r="C29" s="183" t="str">
        <f>'Base Capex Actual'!C29</f>
        <v>Reliability &amp; Quality Maintained</v>
      </c>
      <c r="D29" s="155">
        <f>'Base Capex'!D29+Provisions!D29+'Direct OH'!D29+'Indirect OH'!D29+'Real Price Change'!D29</f>
        <v>280.9368883810734</v>
      </c>
      <c r="E29" s="155">
        <f>'Base Capex'!E29+Provisions!E29+'Direct OH'!E29+'Indirect OH'!E29+'Real Price Change'!E29</f>
        <v>96.274714392919108</v>
      </c>
      <c r="F29" s="156">
        <f>'Base Capex'!F29+Provisions!F29+'Direct OH'!F29+'Indirect OH'!F29+'Real Price Change'!F29</f>
        <v>735.76132340472509</v>
      </c>
      <c r="G29" s="155">
        <f>'Base Capex'!G29+Provisions!G29+'Direct OH'!G29+'Indirect OH'!G29+'Real Price Change'!G29</f>
        <v>0</v>
      </c>
      <c r="H29" s="155">
        <f>'Base Capex'!H29+Provisions!H29+'Direct OH'!H29+'Indirect OH'!H29+'Real Price Change'!H29</f>
        <v>0</v>
      </c>
      <c r="I29" s="156">
        <f>'Base Capex'!I29+Provisions!I29+'Direct OH'!I29+'Indirect OH'!I29+'Real Price Change'!I29</f>
        <v>0</v>
      </c>
      <c r="J29" s="155">
        <f>'Base Capex'!J29+Provisions!J29+'Direct OH'!J29+'Indirect OH'!J29+'Real Price Change'!J29</f>
        <v>0</v>
      </c>
      <c r="K29" s="155">
        <f>'Base Capex'!K29+Provisions!K29+'Direct OH'!K29+'Indirect OH'!K29+'Real Price Change'!K29</f>
        <v>0</v>
      </c>
      <c r="L29" s="156">
        <f>'Base Capex'!L29+Provisions!L29+'Direct OH'!L29+'Indirect OH'!L29+'Real Price Change'!L29</f>
        <v>0</v>
      </c>
      <c r="M29" s="155">
        <f>'Base Capex'!M29+Provisions!M29+'Direct OH'!M29+'Indirect OH'!M29+'Real Price Change'!M29</f>
        <v>0</v>
      </c>
      <c r="N29" s="155">
        <f>'Base Capex'!N29+Provisions!N29+'Direct OH'!N29+'Indirect OH'!N29+'Real Price Change'!N29</f>
        <v>0</v>
      </c>
      <c r="O29" s="156">
        <f>'Base Capex'!O29+Provisions!O29+'Direct OH'!O29+'Indirect OH'!O29+'Real Price Change'!O29</f>
        <v>0</v>
      </c>
      <c r="P29" s="155">
        <f>'Base Capex'!P29+Provisions!P29+'Direct OH'!P29+'Indirect OH'!P29+'Real Price Change'!P29</f>
        <v>0</v>
      </c>
      <c r="Q29" s="155">
        <f>'Base Capex'!Q29+Provisions!Q29+'Direct OH'!Q29+'Indirect OH'!Q29+'Real Price Change'!Q29</f>
        <v>0</v>
      </c>
      <c r="R29" s="156">
        <f>'Base Capex'!R29+Provisions!R29+'Direct OH'!R29+'Indirect OH'!R29+'Real Price Change'!R29</f>
        <v>0</v>
      </c>
      <c r="S29" s="154">
        <f>'Base Capex'!S29+Provisions!S29+'Direct OH'!S29+'Indirect OH'!S29+'Real Price Change'!S29</f>
        <v>0</v>
      </c>
      <c r="T29" s="155">
        <f>'Base Capex'!T29+Provisions!T29+'Direct OH'!T29+'Indirect OH'!T29+'Real Price Change'!T29</f>
        <v>0</v>
      </c>
      <c r="U29" s="156">
        <f>'Base Capex'!U29+Provisions!U29+'Direct OH'!U29+'Indirect OH'!U29+'Real Price Change'!U29</f>
        <v>0</v>
      </c>
      <c r="V29" s="154">
        <f>'Base Capex'!V29+Provisions!V29+'Direct OH'!V29+'Indirect OH'!V29+'Real Price Change'!V29</f>
        <v>0</v>
      </c>
      <c r="W29" s="155">
        <f>'Base Capex'!W29+Provisions!W29+'Direct OH'!W29+'Indirect OH'!W29+'Real Price Change'!W29</f>
        <v>0</v>
      </c>
      <c r="X29" s="156">
        <f>'Base Capex'!X29+Provisions!X29+'Direct OH'!X29+'Indirect OH'!X29+'Real Price Change'!X29</f>
        <v>0</v>
      </c>
      <c r="Y29" s="154">
        <f>'Base Capex'!Y29+Provisions!Y29+'Direct OH'!Y29+'Indirect OH'!Y29+'Real Price Change'!Y29</f>
        <v>0</v>
      </c>
      <c r="Z29" s="155">
        <f>'Base Capex'!Z29+Provisions!Z29+'Direct OH'!Z29+'Indirect OH'!Z29+'Real Price Change'!Z29</f>
        <v>0</v>
      </c>
      <c r="AA29" s="156">
        <f>'Base Capex'!AA29+Provisions!AA29+'Direct OH'!AA29+'Indirect OH'!AA29+'Real Price Change'!AA29</f>
        <v>0</v>
      </c>
      <c r="AB29" s="154">
        <f>'Base Capex'!AB29+Provisions!AB29+'Direct OH'!AB29+'Indirect OH'!AB29+'Real Price Change'!AB29</f>
        <v>0</v>
      </c>
      <c r="AC29" s="155">
        <f>'Base Capex'!AC29+Provisions!AC29+'Direct OH'!AC29+'Indirect OH'!AC29+'Real Price Change'!AC29</f>
        <v>0</v>
      </c>
      <c r="AD29" s="156">
        <f>'Base Capex'!AD29+Provisions!AD29+'Direct OH'!AD29+'Indirect OH'!AD29+'Real Price Change'!AD29</f>
        <v>0</v>
      </c>
      <c r="AE29" s="154">
        <f>'Base Capex'!AE29+Provisions!AE29+'Direct OH'!AE29+'Indirect OH'!AE29+'Real Price Change'!AE29</f>
        <v>0</v>
      </c>
      <c r="AF29" s="155">
        <f>'Base Capex'!AF29+Provisions!AF29+'Direct OH'!AF29+'Indirect OH'!AF29+'Real Price Change'!AF29</f>
        <v>0</v>
      </c>
      <c r="AG29" s="156">
        <f>'Base Capex'!AG29+Provisions!AG29+'Direct OH'!AG29+'Indirect OH'!AG29+'Real Price Change'!AG29</f>
        <v>0</v>
      </c>
      <c r="AH29" s="154">
        <f>'Base Capex'!AH29+Provisions!AH29+'Direct OH'!AH29+'Indirect OH'!AH29+'Real Price Change'!AH29</f>
        <v>0</v>
      </c>
      <c r="AI29" s="155">
        <f>'Base Capex'!AI29+Provisions!AI29+'Direct OH'!AI29+'Indirect OH'!AI29+'Real Price Change'!AI29</f>
        <v>0</v>
      </c>
      <c r="AJ29" s="156">
        <f>'Base Capex'!AJ29+Provisions!AJ29+'Direct OH'!AJ29+'Indirect OH'!AJ29+'Real Price Change'!AJ29</f>
        <v>0</v>
      </c>
    </row>
    <row r="30" spans="1:36">
      <c r="A30" s="182">
        <f>'Base Capex Actual'!A30</f>
        <v>147</v>
      </c>
      <c r="B30" s="183" t="str">
        <f>'Base Capex Actual'!B30</f>
        <v>Pole Life Extension - Treatment</v>
      </c>
      <c r="C30" s="183" t="str">
        <f>'Base Capex Actual'!C30</f>
        <v>Environmental, Safety &amp; Legal</v>
      </c>
      <c r="D30" s="155">
        <f>'Base Capex'!D30+Provisions!D30+'Direct OH'!D30+'Indirect OH'!D30+'Real Price Change'!D30</f>
        <v>54.721454243378666</v>
      </c>
      <c r="E30" s="155">
        <f>'Base Capex'!E30+Provisions!E30+'Direct OH'!E30+'Indirect OH'!E30+'Real Price Change'!E30</f>
        <v>-0.29591558402110402</v>
      </c>
      <c r="F30" s="156">
        <f>'Base Capex'!F30+Provisions!F30+'Direct OH'!F30+'Indirect OH'!F30+'Real Price Change'!F30</f>
        <v>267.8898164278981</v>
      </c>
      <c r="G30" s="155">
        <f>'Base Capex'!G30+Provisions!G30+'Direct OH'!G30+'Indirect OH'!G30+'Real Price Change'!G30</f>
        <v>36.418135544087342</v>
      </c>
      <c r="H30" s="155">
        <f>'Base Capex'!H30+Provisions!H30+'Direct OH'!H30+'Indirect OH'!H30+'Real Price Change'!H30</f>
        <v>0.16195303584183685</v>
      </c>
      <c r="I30" s="156">
        <f>'Base Capex'!I30+Provisions!I30+'Direct OH'!I30+'Indirect OH'!I30+'Real Price Change'!I30</f>
        <v>293.16890808841049</v>
      </c>
      <c r="J30" s="155">
        <f>'Base Capex'!J30+Provisions!J30+'Direct OH'!J30+'Indirect OH'!J30+'Real Price Change'!J30</f>
        <v>57.836886383665593</v>
      </c>
      <c r="K30" s="155">
        <f>'Base Capex'!K30+Provisions!K30+'Direct OH'!K30+'Indirect OH'!K30+'Real Price Change'!K30</f>
        <v>0.31028895894060304</v>
      </c>
      <c r="L30" s="156">
        <f>'Base Capex'!L30+Provisions!L30+'Direct OH'!L30+'Indirect OH'!L30+'Real Price Change'!L30</f>
        <v>367.99054058400623</v>
      </c>
      <c r="M30" s="155">
        <f>'Base Capex'!M30+Provisions!M30+'Direct OH'!M30+'Indirect OH'!M30+'Real Price Change'!M30</f>
        <v>37.395882125069299</v>
      </c>
      <c r="N30" s="155">
        <f>'Base Capex'!N30+Provisions!N30+'Direct OH'!N30+'Indirect OH'!N30+'Real Price Change'!N30</f>
        <v>0.20138155490339585</v>
      </c>
      <c r="O30" s="156">
        <f>'Base Capex'!O30+Provisions!O30+'Direct OH'!O30+'Indirect OH'!O30+'Real Price Change'!O30</f>
        <v>273.33826373461727</v>
      </c>
      <c r="P30" s="155">
        <f>'Base Capex'!P30+Provisions!P30+'Direct OH'!P30+'Indirect OH'!P30+'Real Price Change'!P30</f>
        <v>34.71001961513695</v>
      </c>
      <c r="Q30" s="155">
        <f>'Base Capex'!Q30+Provisions!Q30+'Direct OH'!Q30+'Indirect OH'!Q30+'Real Price Change'!Q30</f>
        <v>0.17835882781252302</v>
      </c>
      <c r="R30" s="156">
        <f>'Base Capex'!R30+Provisions!R30+'Direct OH'!R30+'Indirect OH'!R30+'Real Price Change'!R30</f>
        <v>219.80331987158834</v>
      </c>
      <c r="S30" s="154">
        <f>'Base Capex'!S30+Provisions!S30+'Direct OH'!S30+'Indirect OH'!S30+'Real Price Change'!S30</f>
        <v>0</v>
      </c>
      <c r="T30" s="155">
        <f>'Base Capex'!T30+Provisions!T30+'Direct OH'!T30+'Indirect OH'!T30+'Real Price Change'!T30</f>
        <v>0</v>
      </c>
      <c r="U30" s="156">
        <f>'Base Capex'!U30+Provisions!U30+'Direct OH'!U30+'Indirect OH'!U30+'Real Price Change'!U30</f>
        <v>0</v>
      </c>
      <c r="V30" s="154">
        <f>'Base Capex'!V30+Provisions!V30+'Direct OH'!V30+'Indirect OH'!V30+'Real Price Change'!V30</f>
        <v>0</v>
      </c>
      <c r="W30" s="155">
        <f>'Base Capex'!W30+Provisions!W30+'Direct OH'!W30+'Indirect OH'!W30+'Real Price Change'!W30</f>
        <v>0</v>
      </c>
      <c r="X30" s="156">
        <f>'Base Capex'!X30+Provisions!X30+'Direct OH'!X30+'Indirect OH'!X30+'Real Price Change'!X30</f>
        <v>0</v>
      </c>
      <c r="Y30" s="154">
        <f>'Base Capex'!Y30+Provisions!Y30+'Direct OH'!Y30+'Indirect OH'!Y30+'Real Price Change'!Y30</f>
        <v>0</v>
      </c>
      <c r="Z30" s="155">
        <f>'Base Capex'!Z30+Provisions!Z30+'Direct OH'!Z30+'Indirect OH'!Z30+'Real Price Change'!Z30</f>
        <v>0</v>
      </c>
      <c r="AA30" s="156">
        <f>'Base Capex'!AA30+Provisions!AA30+'Direct OH'!AA30+'Indirect OH'!AA30+'Real Price Change'!AA30</f>
        <v>0</v>
      </c>
      <c r="AB30" s="154">
        <f>'Base Capex'!AB30+Provisions!AB30+'Direct OH'!AB30+'Indirect OH'!AB30+'Real Price Change'!AB30</f>
        <v>0</v>
      </c>
      <c r="AC30" s="155">
        <f>'Base Capex'!AC30+Provisions!AC30+'Direct OH'!AC30+'Indirect OH'!AC30+'Real Price Change'!AC30</f>
        <v>0</v>
      </c>
      <c r="AD30" s="156">
        <f>'Base Capex'!AD30+Provisions!AD30+'Direct OH'!AD30+'Indirect OH'!AD30+'Real Price Change'!AD30</f>
        <v>0</v>
      </c>
      <c r="AE30" s="154">
        <f>'Base Capex'!AE30+Provisions!AE30+'Direct OH'!AE30+'Indirect OH'!AE30+'Real Price Change'!AE30</f>
        <v>0</v>
      </c>
      <c r="AF30" s="155">
        <f>'Base Capex'!AF30+Provisions!AF30+'Direct OH'!AF30+'Indirect OH'!AF30+'Real Price Change'!AF30</f>
        <v>0</v>
      </c>
      <c r="AG30" s="156">
        <f>'Base Capex'!AG30+Provisions!AG30+'Direct OH'!AG30+'Indirect OH'!AG30+'Real Price Change'!AG30</f>
        <v>0</v>
      </c>
      <c r="AH30" s="154">
        <f>'Base Capex'!AH30+Provisions!AH30+'Direct OH'!AH30+'Indirect OH'!AH30+'Real Price Change'!AH30</f>
        <v>0</v>
      </c>
      <c r="AI30" s="155">
        <f>'Base Capex'!AI30+Provisions!AI30+'Direct OH'!AI30+'Indirect OH'!AI30+'Real Price Change'!AI30</f>
        <v>0</v>
      </c>
      <c r="AJ30" s="156">
        <f>'Base Capex'!AJ30+Provisions!AJ30+'Direct OH'!AJ30+'Indirect OH'!AJ30+'Real Price Change'!AJ30</f>
        <v>0</v>
      </c>
    </row>
    <row r="31" spans="1:36">
      <c r="A31" s="182">
        <f>'Base Capex Actual'!A31</f>
        <v>148</v>
      </c>
      <c r="B31" s="183" t="str">
        <f>'Base Capex Actual'!B31</f>
        <v>Pole Replacement</v>
      </c>
      <c r="C31" s="183" t="str">
        <f>'Base Capex Actual'!C31</f>
        <v>Environmental, Safety &amp; Legal</v>
      </c>
      <c r="D31" s="155">
        <f>'Base Capex'!D31+Provisions!D31+'Direct OH'!D31+'Indirect OH'!D31+'Real Price Change'!D31</f>
        <v>671.60975171494511</v>
      </c>
      <c r="E31" s="155">
        <f>'Base Capex'!E31+Provisions!E31+'Direct OH'!E31+'Indirect OH'!E31+'Real Price Change'!E31</f>
        <v>160.80793842383491</v>
      </c>
      <c r="F31" s="156">
        <f>'Base Capex'!F31+Provisions!F31+'Direct OH'!F31+'Indirect OH'!F31+'Real Price Change'!F31</f>
        <v>1020.2455586232759</v>
      </c>
      <c r="G31" s="155">
        <f>'Base Capex'!G31+Provisions!G31+'Direct OH'!G31+'Indirect OH'!G31+'Real Price Change'!G31</f>
        <v>644.72329525541397</v>
      </c>
      <c r="H31" s="155">
        <f>'Base Capex'!H31+Provisions!H31+'Direct OH'!H31+'Indirect OH'!H31+'Real Price Change'!H31</f>
        <v>198.52756582756265</v>
      </c>
      <c r="I31" s="156">
        <f>'Base Capex'!I31+Provisions!I31+'Direct OH'!I31+'Indirect OH'!I31+'Real Price Change'!I31</f>
        <v>1310.0574223090694</v>
      </c>
      <c r="J31" s="155">
        <f>'Base Capex'!J31+Provisions!J31+'Direct OH'!J31+'Indirect OH'!J31+'Real Price Change'!J31</f>
        <v>785.9832356096033</v>
      </c>
      <c r="K31" s="155">
        <f>'Base Capex'!K31+Provisions!K31+'Direct OH'!K31+'Indirect OH'!K31+'Real Price Change'!K31</f>
        <v>189.14815480625222</v>
      </c>
      <c r="L31" s="156">
        <f>'Base Capex'!L31+Provisions!L31+'Direct OH'!L31+'Indirect OH'!L31+'Real Price Change'!L31</f>
        <v>1383.6451544948945</v>
      </c>
      <c r="M31" s="155">
        <f>'Base Capex'!M31+Provisions!M31+'Direct OH'!M31+'Indirect OH'!M31+'Real Price Change'!M31</f>
        <v>2308.0924007784502</v>
      </c>
      <c r="N31" s="155">
        <f>'Base Capex'!N31+Provisions!N31+'Direct OH'!N31+'Indirect OH'!N31+'Real Price Change'!N31</f>
        <v>287.38848394624682</v>
      </c>
      <c r="O31" s="156">
        <f>'Base Capex'!O31+Provisions!O31+'Direct OH'!O31+'Indirect OH'!O31+'Real Price Change'!O31</f>
        <v>1153.511623041712</v>
      </c>
      <c r="P31" s="155">
        <f>'Base Capex'!P31+Provisions!P31+'Direct OH'!P31+'Indirect OH'!P31+'Real Price Change'!P31</f>
        <v>2543.9633458045678</v>
      </c>
      <c r="Q31" s="155">
        <f>'Base Capex'!Q31+Provisions!Q31+'Direct OH'!Q31+'Indirect OH'!Q31+'Real Price Change'!Q31</f>
        <v>275.23808642794125</v>
      </c>
      <c r="R31" s="156">
        <f>'Base Capex'!R31+Provisions!R31+'Direct OH'!R31+'Indirect OH'!R31+'Real Price Change'!R31</f>
        <v>802.44243732869336</v>
      </c>
      <c r="S31" s="154">
        <f>'Base Capex'!S31+Provisions!S31+'Direct OH'!S31+'Indirect OH'!S31+'Real Price Change'!S31</f>
        <v>2618.9318937748749</v>
      </c>
      <c r="T31" s="155">
        <f>'Base Capex'!T31+Provisions!T31+'Direct OH'!T31+'Indirect OH'!T31+'Real Price Change'!T31</f>
        <v>402.71318618091493</v>
      </c>
      <c r="U31" s="156">
        <f>'Base Capex'!U31+Provisions!U31+'Direct OH'!U31+'Indirect OH'!U31+'Real Price Change'!U31</f>
        <v>1961.5272367465113</v>
      </c>
      <c r="V31" s="154">
        <f>'Base Capex'!V31+Provisions!V31+'Direct OH'!V31+'Indirect OH'!V31+'Real Price Change'!V31</f>
        <v>2367.8530750223335</v>
      </c>
      <c r="W31" s="155">
        <f>'Base Capex'!W31+Provisions!W31+'Direct OH'!W31+'Indirect OH'!W31+'Real Price Change'!W31</f>
        <v>402.09549730892786</v>
      </c>
      <c r="X31" s="156">
        <f>'Base Capex'!X31+Provisions!X31+'Direct OH'!X31+'Indirect OH'!X31+'Real Price Change'!X31</f>
        <v>1734.7141316288917</v>
      </c>
      <c r="Y31" s="154">
        <f>'Base Capex'!Y31+Provisions!Y31+'Direct OH'!Y31+'Indirect OH'!Y31+'Real Price Change'!Y31</f>
        <v>2403.0167499423915</v>
      </c>
      <c r="Z31" s="155">
        <f>'Base Capex'!Z31+Provisions!Z31+'Direct OH'!Z31+'Indirect OH'!Z31+'Real Price Change'!Z31</f>
        <v>408.04466111135719</v>
      </c>
      <c r="AA31" s="156">
        <f>'Base Capex'!AA31+Provisions!AA31+'Direct OH'!AA31+'Indirect OH'!AA31+'Real Price Change'!AA31</f>
        <v>1791.8250179674089</v>
      </c>
      <c r="AB31" s="154">
        <f>'Base Capex'!AB31+Provisions!AB31+'Direct OH'!AB31+'Indirect OH'!AB31+'Real Price Change'!AB31</f>
        <v>2346.0393530992542</v>
      </c>
      <c r="AC31" s="155">
        <f>'Base Capex'!AC31+Provisions!AC31+'Direct OH'!AC31+'Indirect OH'!AC31+'Real Price Change'!AC31</f>
        <v>385.01836378852846</v>
      </c>
      <c r="AD31" s="156">
        <f>'Base Capex'!AD31+Provisions!AD31+'Direct OH'!AD31+'Indirect OH'!AD31+'Real Price Change'!AD31</f>
        <v>1726.5342591461276</v>
      </c>
      <c r="AE31" s="154">
        <f>'Base Capex'!AE31+Provisions!AE31+'Direct OH'!AE31+'Indirect OH'!AE31+'Real Price Change'!AE31</f>
        <v>2586.1479275699212</v>
      </c>
      <c r="AF31" s="155">
        <f>'Base Capex'!AF31+Provisions!AF31+'Direct OH'!AF31+'Indirect OH'!AF31+'Real Price Change'!AF31</f>
        <v>404.23676185393936</v>
      </c>
      <c r="AG31" s="156">
        <f>'Base Capex'!AG31+Provisions!AG31+'Direct OH'!AG31+'Indirect OH'!AG31+'Real Price Change'!AG31</f>
        <v>1856.9009206241744</v>
      </c>
      <c r="AH31" s="154">
        <f>'Base Capex'!AH31+Provisions!AH31+'Direct OH'!AH31+'Indirect OH'!AH31+'Real Price Change'!AH31</f>
        <v>2739.7440295312895</v>
      </c>
      <c r="AI31" s="155">
        <f>'Base Capex'!AI31+Provisions!AI31+'Direct OH'!AI31+'Indirect OH'!AI31+'Real Price Change'!AI31</f>
        <v>401.25357787295519</v>
      </c>
      <c r="AJ31" s="156">
        <f>'Base Capex'!AJ31+Provisions!AJ31+'Direct OH'!AJ31+'Indirect OH'!AJ31+'Real Price Change'!AJ31</f>
        <v>1896.1536467859019</v>
      </c>
    </row>
    <row r="32" spans="1:36">
      <c r="A32" s="182">
        <f>'Base Capex Actual'!A32</f>
        <v>149</v>
      </c>
      <c r="B32" s="183" t="str">
        <f>'Base Capex Actual'!B32</f>
        <v>Pole Life Extension - Staking</v>
      </c>
      <c r="C32" s="183" t="str">
        <f>'Base Capex Actual'!C32</f>
        <v>Environmental, Safety &amp; Legal</v>
      </c>
      <c r="D32" s="155">
        <f>'Base Capex'!D32+Provisions!D32+'Direct OH'!D32+'Indirect OH'!D32+'Real Price Change'!D32</f>
        <v>93.490583351118346</v>
      </c>
      <c r="E32" s="155">
        <f>'Base Capex'!E32+Provisions!E32+'Direct OH'!E32+'Indirect OH'!E32+'Real Price Change'!E32</f>
        <v>-0.91082398067648507</v>
      </c>
      <c r="F32" s="156">
        <f>'Base Capex'!F32+Provisions!F32+'Direct OH'!F32+'Indirect OH'!F32+'Real Price Change'!F32</f>
        <v>236.09267935676405</v>
      </c>
      <c r="G32" s="155">
        <f>'Base Capex'!G32+Provisions!G32+'Direct OH'!G32+'Indirect OH'!G32+'Real Price Change'!G32</f>
        <v>71.732320458695952</v>
      </c>
      <c r="H32" s="155">
        <f>'Base Capex'!H32+Provisions!H32+'Direct OH'!H32+'Indirect OH'!H32+'Real Price Change'!H32</f>
        <v>0.14101320715289925</v>
      </c>
      <c r="I32" s="156">
        <f>'Base Capex'!I32+Provisions!I32+'Direct OH'!I32+'Indirect OH'!I32+'Real Price Change'!I32</f>
        <v>181.32669424869837</v>
      </c>
      <c r="J32" s="155">
        <f>'Base Capex'!J32+Provisions!J32+'Direct OH'!J32+'Indirect OH'!J32+'Real Price Change'!J32</f>
        <v>135.88930990115898</v>
      </c>
      <c r="K32" s="155">
        <f>'Base Capex'!K32+Provisions!K32+'Direct OH'!K32+'Indirect OH'!K32+'Real Price Change'!K32</f>
        <v>1.0630415740462056</v>
      </c>
      <c r="L32" s="156">
        <f>'Base Capex'!L32+Provisions!L32+'Direct OH'!L32+'Indirect OH'!L32+'Real Price Change'!L32</f>
        <v>291.1148493711828</v>
      </c>
      <c r="M32" s="155">
        <f>'Base Capex'!M32+Provisions!M32+'Direct OH'!M32+'Indirect OH'!M32+'Real Price Change'!M32</f>
        <v>142.10196270795277</v>
      </c>
      <c r="N32" s="155">
        <f>'Base Capex'!N32+Provisions!N32+'Direct OH'!N32+'Indirect OH'!N32+'Real Price Change'!N32</f>
        <v>0.3748346466619944</v>
      </c>
      <c r="O32" s="156">
        <f>'Base Capex'!O32+Provisions!O32+'Direct OH'!O32+'Indirect OH'!O32+'Real Price Change'!O32</f>
        <v>423.47623398644208</v>
      </c>
      <c r="P32" s="155">
        <f>'Base Capex'!P32+Provisions!P32+'Direct OH'!P32+'Indirect OH'!P32+'Real Price Change'!P32</f>
        <v>132.49010476383307</v>
      </c>
      <c r="Q32" s="155">
        <f>'Base Capex'!Q32+Provisions!Q32+'Direct OH'!Q32+'Indirect OH'!Q32+'Real Price Change'!Q32</f>
        <v>0.27643224738625205</v>
      </c>
      <c r="R32" s="156">
        <f>'Base Capex'!R32+Provisions!R32+'Direct OH'!R32+'Indirect OH'!R32+'Real Price Change'!R32</f>
        <v>459.33602236958092</v>
      </c>
      <c r="S32" s="154">
        <f>'Base Capex'!S32+Provisions!S32+'Direct OH'!S32+'Indirect OH'!S32+'Real Price Change'!S32</f>
        <v>160.30957400945189</v>
      </c>
      <c r="T32" s="155">
        <f>'Base Capex'!T32+Provisions!T32+'Direct OH'!T32+'Indirect OH'!T32+'Real Price Change'!T32</f>
        <v>0.63880244956107457</v>
      </c>
      <c r="U32" s="156">
        <f>'Base Capex'!U32+Provisions!U32+'Direct OH'!U32+'Indirect OH'!U32+'Real Price Change'!U32</f>
        <v>473.68995036658231</v>
      </c>
      <c r="V32" s="154">
        <f>'Base Capex'!V32+Provisions!V32+'Direct OH'!V32+'Indirect OH'!V32+'Real Price Change'!V32</f>
        <v>142.78452761387743</v>
      </c>
      <c r="W32" s="155">
        <f>'Base Capex'!W32+Provisions!W32+'Direct OH'!W32+'Indirect OH'!W32+'Real Price Change'!W32</f>
        <v>0.26383680033968543</v>
      </c>
      <c r="X32" s="156">
        <f>'Base Capex'!X32+Provisions!X32+'Direct OH'!X32+'Indirect OH'!X32+'Real Price Change'!X32</f>
        <v>517.0550368210537</v>
      </c>
      <c r="Y32" s="154">
        <f>'Base Capex'!Y32+Provisions!Y32+'Direct OH'!Y32+'Indirect OH'!Y32+'Real Price Change'!Y32</f>
        <v>161.88397476145977</v>
      </c>
      <c r="Z32" s="155">
        <f>'Base Capex'!Z32+Provisions!Z32+'Direct OH'!Z32+'Indirect OH'!Z32+'Real Price Change'!Z32</f>
        <v>0.30606746359719533</v>
      </c>
      <c r="AA32" s="156">
        <f>'Base Capex'!AA32+Provisions!AA32+'Direct OH'!AA32+'Indirect OH'!AA32+'Real Price Change'!AA32</f>
        <v>611.68652333619752</v>
      </c>
      <c r="AB32" s="154">
        <f>'Base Capex'!AB32+Provisions!AB32+'Direct OH'!AB32+'Indirect OH'!AB32+'Real Price Change'!AB32</f>
        <v>169.68929242401219</v>
      </c>
      <c r="AC32" s="155">
        <f>'Base Capex'!AC32+Provisions!AC32+'Direct OH'!AC32+'Indirect OH'!AC32+'Real Price Change'!AC32</f>
        <v>0.30206656887448224</v>
      </c>
      <c r="AD32" s="156">
        <f>'Base Capex'!AD32+Provisions!AD32+'Direct OH'!AD32+'Indirect OH'!AD32+'Real Price Change'!AD32</f>
        <v>615.32473088763834</v>
      </c>
      <c r="AE32" s="154">
        <f>'Base Capex'!AE32+Provisions!AE32+'Direct OH'!AE32+'Indirect OH'!AE32+'Real Price Change'!AE32</f>
        <v>226.67506918449556</v>
      </c>
      <c r="AF32" s="155">
        <f>'Base Capex'!AF32+Provisions!AF32+'Direct OH'!AF32+'Indirect OH'!AF32+'Real Price Change'!AF32</f>
        <v>0.36740457847644925</v>
      </c>
      <c r="AG32" s="156">
        <f>'Base Capex'!AG32+Provisions!AG32+'Direct OH'!AG32+'Indirect OH'!AG32+'Real Price Change'!AG32</f>
        <v>763.95861427159014</v>
      </c>
      <c r="AH32" s="154">
        <f>'Base Capex'!AH32+Provisions!AH32+'Direct OH'!AH32+'Indirect OH'!AH32+'Real Price Change'!AH32</f>
        <v>276.55943320719132</v>
      </c>
      <c r="AI32" s="155">
        <f>'Base Capex'!AI32+Provisions!AI32+'Direct OH'!AI32+'Indirect OH'!AI32+'Real Price Change'!AI32</f>
        <v>0.39477774098650714</v>
      </c>
      <c r="AJ32" s="156">
        <f>'Base Capex'!AJ32+Provisions!AJ32+'Direct OH'!AJ32+'Indirect OH'!AJ32+'Real Price Change'!AJ32</f>
        <v>839.84072981208908</v>
      </c>
    </row>
    <row r="33" spans="1:36">
      <c r="A33" s="182">
        <f>'Base Capex Actual'!A33</f>
        <v>150</v>
      </c>
      <c r="B33" s="183" t="str">
        <f>'Base Capex Actual'!B33</f>
        <v>OH/UG Line Replacement</v>
      </c>
      <c r="C33" s="183" t="str">
        <f>'Base Capex Actual'!C33</f>
        <v>Reliability &amp; Quality Maintained</v>
      </c>
      <c r="D33" s="155">
        <f>'Base Capex'!D33+Provisions!D33+'Direct OH'!D33+'Indirect OH'!D33+'Real Price Change'!D33</f>
        <v>1101.5301161491375</v>
      </c>
      <c r="E33" s="155">
        <f>'Base Capex'!E33+Provisions!E33+'Direct OH'!E33+'Indirect OH'!E33+'Real Price Change'!E33</f>
        <v>781.66629957321288</v>
      </c>
      <c r="F33" s="156">
        <f>'Base Capex'!F33+Provisions!F33+'Direct OH'!F33+'Indirect OH'!F33+'Real Price Change'!F33</f>
        <v>2239.2346900620814</v>
      </c>
      <c r="G33" s="155">
        <f>'Base Capex'!G33+Provisions!G33+'Direct OH'!G33+'Indirect OH'!G33+'Real Price Change'!G33</f>
        <v>933.26311945655641</v>
      </c>
      <c r="H33" s="155">
        <f>'Base Capex'!H33+Provisions!H33+'Direct OH'!H33+'Indirect OH'!H33+'Real Price Change'!H33</f>
        <v>263.87910395729904</v>
      </c>
      <c r="I33" s="156">
        <f>'Base Capex'!I33+Provisions!I33+'Direct OH'!I33+'Indirect OH'!I33+'Real Price Change'!I33</f>
        <v>2030.4041043297298</v>
      </c>
      <c r="J33" s="155">
        <f>'Base Capex'!J33+Provisions!J33+'Direct OH'!J33+'Indirect OH'!J33+'Real Price Change'!J33</f>
        <v>471.84796728521189</v>
      </c>
      <c r="K33" s="155">
        <f>'Base Capex'!K33+Provisions!K33+'Direct OH'!K33+'Indirect OH'!K33+'Real Price Change'!K33</f>
        <v>154.84586157319296</v>
      </c>
      <c r="L33" s="156">
        <f>'Base Capex'!L33+Provisions!L33+'Direct OH'!L33+'Indirect OH'!L33+'Real Price Change'!L33</f>
        <v>1089.4896677921931</v>
      </c>
      <c r="M33" s="155">
        <f>'Base Capex'!M33+Provisions!M33+'Direct OH'!M33+'Indirect OH'!M33+'Real Price Change'!M33</f>
        <v>1849.8261225973974</v>
      </c>
      <c r="N33" s="155">
        <f>'Base Capex'!N33+Provisions!N33+'Direct OH'!N33+'Indirect OH'!N33+'Real Price Change'!N33</f>
        <v>727.15484213749426</v>
      </c>
      <c r="O33" s="156">
        <f>'Base Capex'!O33+Provisions!O33+'Direct OH'!O33+'Indirect OH'!O33+'Real Price Change'!O33</f>
        <v>3040.6354596624328</v>
      </c>
      <c r="P33" s="155">
        <f>'Base Capex'!P33+Provisions!P33+'Direct OH'!P33+'Indirect OH'!P33+'Real Price Change'!P33</f>
        <v>969.59124051651565</v>
      </c>
      <c r="Q33" s="155">
        <f>'Base Capex'!Q33+Provisions!Q33+'Direct OH'!Q33+'Indirect OH'!Q33+'Real Price Change'!Q33</f>
        <v>299.74088776362134</v>
      </c>
      <c r="R33" s="156">
        <f>'Base Capex'!R33+Provisions!R33+'Direct OH'!R33+'Indirect OH'!R33+'Real Price Change'!R33</f>
        <v>1505.2236235522043</v>
      </c>
      <c r="S33" s="154">
        <f>'Base Capex'!S33+Provisions!S33+'Direct OH'!S33+'Indirect OH'!S33+'Real Price Change'!S33</f>
        <v>1410.9228776002233</v>
      </c>
      <c r="T33" s="155">
        <f>'Base Capex'!T33+Provisions!T33+'Direct OH'!T33+'Indirect OH'!T33+'Real Price Change'!T33</f>
        <v>497.99434340221262</v>
      </c>
      <c r="U33" s="156">
        <f>'Base Capex'!U33+Provisions!U33+'Direct OH'!U33+'Indirect OH'!U33+'Real Price Change'!U33</f>
        <v>2647.1363877567992</v>
      </c>
      <c r="V33" s="154">
        <f>'Base Capex'!V33+Provisions!V33+'Direct OH'!V33+'Indirect OH'!V33+'Real Price Change'!V33</f>
        <v>1300.6581962179266</v>
      </c>
      <c r="W33" s="155">
        <f>'Base Capex'!W33+Provisions!W33+'Direct OH'!W33+'Indirect OH'!W33+'Real Price Change'!W33</f>
        <v>560.90366330993379</v>
      </c>
      <c r="X33" s="156">
        <f>'Base Capex'!X33+Provisions!X33+'Direct OH'!X33+'Indirect OH'!X33+'Real Price Change'!X33</f>
        <v>2761.850326490041</v>
      </c>
      <c r="Y33" s="154">
        <f>'Base Capex'!Y33+Provisions!Y33+'Direct OH'!Y33+'Indirect OH'!Y33+'Real Price Change'!Y33</f>
        <v>1752.1492649806689</v>
      </c>
      <c r="Z33" s="155">
        <f>'Base Capex'!Z33+Provisions!Z33+'Direct OH'!Z33+'Indirect OH'!Z33+'Real Price Change'!Z33</f>
        <v>766.64180765597894</v>
      </c>
      <c r="AA33" s="156">
        <f>'Base Capex'!AA33+Provisions!AA33+'Direct OH'!AA33+'Indirect OH'!AA33+'Real Price Change'!AA33</f>
        <v>3847.2910966239456</v>
      </c>
      <c r="AB33" s="154">
        <f>'Base Capex'!AB33+Provisions!AB33+'Direct OH'!AB33+'Indirect OH'!AB33+'Real Price Change'!AB33</f>
        <v>1919.6176693630616</v>
      </c>
      <c r="AC33" s="155">
        <f>'Base Capex'!AC33+Provisions!AC33+'Direct OH'!AC33+'Indirect OH'!AC33+'Real Price Change'!AC33</f>
        <v>799.51971069522824</v>
      </c>
      <c r="AD33" s="156">
        <f>'Base Capex'!AD33+Provisions!AD33+'Direct OH'!AD33+'Indirect OH'!AD33+'Real Price Change'!AD33</f>
        <v>4091.7741755443772</v>
      </c>
      <c r="AE33" s="154">
        <f>'Base Capex'!AE33+Provisions!AE33+'Direct OH'!AE33+'Indirect OH'!AE33+'Real Price Change'!AE33</f>
        <v>1910.7499541036545</v>
      </c>
      <c r="AF33" s="155">
        <f>'Base Capex'!AF33+Provisions!AF33+'Direct OH'!AF33+'Indirect OH'!AF33+'Real Price Change'!AF33</f>
        <v>737.92748185750781</v>
      </c>
      <c r="AG33" s="156">
        <f>'Base Capex'!AG33+Provisions!AG33+'Direct OH'!AG33+'Indirect OH'!AG33+'Real Price Change'!AG33</f>
        <v>3858.8724930419457</v>
      </c>
      <c r="AH33" s="154">
        <f>'Base Capex'!AH33+Provisions!AH33+'Direct OH'!AH33+'Indirect OH'!AH33+'Real Price Change'!AH33</f>
        <v>1527.2409696128577</v>
      </c>
      <c r="AI33" s="155">
        <f>'Base Capex'!AI33+Provisions!AI33+'Direct OH'!AI33+'Indirect OH'!AI33+'Real Price Change'!AI33</f>
        <v>532.18933751146267</v>
      </c>
      <c r="AJ33" s="156">
        <f>'Base Capex'!AJ33+Provisions!AJ33+'Direct OH'!AJ33+'Indirect OH'!AJ33+'Real Price Change'!AJ33</f>
        <v>2851.7985665702381</v>
      </c>
    </row>
    <row r="34" spans="1:36">
      <c r="A34" s="182">
        <f>'Base Capex Actual'!A34</f>
        <v>150</v>
      </c>
      <c r="B34" s="183" t="str">
        <f>'Base Capex Actual'!B34</f>
        <v>OH/UG Line Replacement</v>
      </c>
      <c r="C34" s="183" t="str">
        <f>'Base Capex Actual'!C34</f>
        <v>Environmental, Safety &amp; Legal</v>
      </c>
      <c r="D34" s="155">
        <f>'Base Capex'!D34+Provisions!D34+'Direct OH'!D34+'Indirect OH'!D34+'Real Price Change'!D34</f>
        <v>0</v>
      </c>
      <c r="E34" s="155">
        <f>'Base Capex'!E34+Provisions!E34+'Direct OH'!E34+'Indirect OH'!E34+'Real Price Change'!E34</f>
        <v>0</v>
      </c>
      <c r="F34" s="156">
        <f>'Base Capex'!F34+Provisions!F34+'Direct OH'!F34+'Indirect OH'!F34+'Real Price Change'!F34</f>
        <v>0</v>
      </c>
      <c r="G34" s="155">
        <f>'Base Capex'!G34+Provisions!G34+'Direct OH'!G34+'Indirect OH'!G34+'Real Price Change'!G34</f>
        <v>127.77260962213832</v>
      </c>
      <c r="H34" s="155">
        <f>'Base Capex'!H34+Provisions!H34+'Direct OH'!H34+'Indirect OH'!H34+'Real Price Change'!H34</f>
        <v>35.983514175995317</v>
      </c>
      <c r="I34" s="156">
        <f>'Base Capex'!I34+Provisions!I34+'Direct OH'!I34+'Indirect OH'!I34+'Real Price Change'!I34</f>
        <v>276.87328695405404</v>
      </c>
      <c r="J34" s="155">
        <f>'Base Capex'!J34+Provisions!J34+'Direct OH'!J34+'Indirect OH'!J34+'Real Price Change'!J34</f>
        <v>63.777397135897665</v>
      </c>
      <c r="K34" s="155">
        <f>'Base Capex'!K34+Provisions!K34+'Direct OH'!K34+'Indirect OH'!K34+'Real Price Change'!K34</f>
        <v>21.115344759980857</v>
      </c>
      <c r="L34" s="156">
        <f>'Base Capex'!L34+Provisions!L34+'Direct OH'!L34+'Indirect OH'!L34+'Real Price Change'!L34</f>
        <v>148.5667728807536</v>
      </c>
      <c r="M34" s="155">
        <f>'Base Capex'!M34+Provisions!M34+'Direct OH'!M34+'Indirect OH'!M34+'Real Price Change'!M34</f>
        <v>252.4251487957452</v>
      </c>
      <c r="N34" s="155">
        <f>'Base Capex'!N34+Provisions!N34+'Direct OH'!N34+'Indirect OH'!N34+'Real Price Change'!N34</f>
        <v>99.157478473294674</v>
      </c>
      <c r="O34" s="156">
        <f>'Base Capex'!O34+Provisions!O34+'Direct OH'!O34+'Indirect OH'!O34+'Real Price Change'!O34</f>
        <v>414.63210813578627</v>
      </c>
      <c r="P34" s="155">
        <f>'Base Capex'!P34+Provisions!P34+'Direct OH'!P34+'Indirect OH'!P34+'Real Price Change'!P34</f>
        <v>0</v>
      </c>
      <c r="Q34" s="155">
        <f>'Base Capex'!Q34+Provisions!Q34+'Direct OH'!Q34+'Indirect OH'!Q34+'Real Price Change'!Q34</f>
        <v>0</v>
      </c>
      <c r="R34" s="156">
        <f>'Base Capex'!R34+Provisions!R34+'Direct OH'!R34+'Indirect OH'!R34+'Real Price Change'!R34</f>
        <v>0</v>
      </c>
      <c r="S34" s="154">
        <f>'Base Capex'!S34+Provisions!S34+'Direct OH'!S34+'Indirect OH'!S34+'Real Price Change'!S34</f>
        <v>0</v>
      </c>
      <c r="T34" s="155">
        <f>'Base Capex'!T34+Provisions!T34+'Direct OH'!T34+'Indirect OH'!T34+'Real Price Change'!T34</f>
        <v>0</v>
      </c>
      <c r="U34" s="156">
        <f>'Base Capex'!U34+Provisions!U34+'Direct OH'!U34+'Indirect OH'!U34+'Real Price Change'!U34</f>
        <v>0</v>
      </c>
      <c r="V34" s="154">
        <f>'Base Capex'!V34+Provisions!V34+'Direct OH'!V34+'Indirect OH'!V34+'Real Price Change'!V34</f>
        <v>0</v>
      </c>
      <c r="W34" s="155">
        <f>'Base Capex'!W34+Provisions!W34+'Direct OH'!W34+'Indirect OH'!W34+'Real Price Change'!W34</f>
        <v>0</v>
      </c>
      <c r="X34" s="156">
        <f>'Base Capex'!X34+Provisions!X34+'Direct OH'!X34+'Indirect OH'!X34+'Real Price Change'!X34</f>
        <v>0</v>
      </c>
      <c r="Y34" s="154">
        <f>'Base Capex'!Y34+Provisions!Y34+'Direct OH'!Y34+'Indirect OH'!Y34+'Real Price Change'!Y34</f>
        <v>0</v>
      </c>
      <c r="Z34" s="155">
        <f>'Base Capex'!Z34+Provisions!Z34+'Direct OH'!Z34+'Indirect OH'!Z34+'Real Price Change'!Z34</f>
        <v>0</v>
      </c>
      <c r="AA34" s="156">
        <f>'Base Capex'!AA34+Provisions!AA34+'Direct OH'!AA34+'Indirect OH'!AA34+'Real Price Change'!AA34</f>
        <v>0</v>
      </c>
      <c r="AB34" s="154">
        <f>'Base Capex'!AB34+Provisions!AB34+'Direct OH'!AB34+'Indirect OH'!AB34+'Real Price Change'!AB34</f>
        <v>0</v>
      </c>
      <c r="AC34" s="155">
        <f>'Base Capex'!AC34+Provisions!AC34+'Direct OH'!AC34+'Indirect OH'!AC34+'Real Price Change'!AC34</f>
        <v>0</v>
      </c>
      <c r="AD34" s="156">
        <f>'Base Capex'!AD34+Provisions!AD34+'Direct OH'!AD34+'Indirect OH'!AD34+'Real Price Change'!AD34</f>
        <v>0</v>
      </c>
      <c r="AE34" s="154">
        <f>'Base Capex'!AE34+Provisions!AE34+'Direct OH'!AE34+'Indirect OH'!AE34+'Real Price Change'!AE34</f>
        <v>0</v>
      </c>
      <c r="AF34" s="155">
        <f>'Base Capex'!AF34+Provisions!AF34+'Direct OH'!AF34+'Indirect OH'!AF34+'Real Price Change'!AF34</f>
        <v>0</v>
      </c>
      <c r="AG34" s="156">
        <f>'Base Capex'!AG34+Provisions!AG34+'Direct OH'!AG34+'Indirect OH'!AG34+'Real Price Change'!AG34</f>
        <v>0</v>
      </c>
      <c r="AH34" s="154">
        <f>'Base Capex'!AH34+Provisions!AH34+'Direct OH'!AH34+'Indirect OH'!AH34+'Real Price Change'!AH34</f>
        <v>0</v>
      </c>
      <c r="AI34" s="155">
        <f>'Base Capex'!AI34+Provisions!AI34+'Direct OH'!AI34+'Indirect OH'!AI34+'Real Price Change'!AI34</f>
        <v>0</v>
      </c>
      <c r="AJ34" s="156">
        <f>'Base Capex'!AJ34+Provisions!AJ34+'Direct OH'!AJ34+'Indirect OH'!AJ34+'Real Price Change'!AJ34</f>
        <v>0</v>
      </c>
    </row>
    <row r="35" spans="1:36">
      <c r="A35" s="182">
        <f>'Base Capex Actual'!A35</f>
        <v>152</v>
      </c>
      <c r="B35" s="183" t="str">
        <f>'Base Capex Actual'!B35</f>
        <v>Neutral Screen Services</v>
      </c>
      <c r="C35" s="183" t="str">
        <f>'Base Capex Actual'!C35</f>
        <v>Reliability &amp; Quality Maintained</v>
      </c>
      <c r="D35" s="155">
        <f>'Base Capex'!D35+Provisions!D35+'Direct OH'!D35+'Indirect OH'!D35+'Real Price Change'!D35</f>
        <v>87.835243190054825</v>
      </c>
      <c r="E35" s="155">
        <f>'Base Capex'!E35+Provisions!E35+'Direct OH'!E35+'Indirect OH'!E35+'Real Price Change'!E35</f>
        <v>18.671441051825962</v>
      </c>
      <c r="F35" s="156">
        <f>'Base Capex'!F35+Provisions!F35+'Direct OH'!F35+'Indirect OH'!F35+'Real Price Change'!F35</f>
        <v>167.05937284570149</v>
      </c>
      <c r="G35" s="155">
        <f>'Base Capex'!G35+Provisions!G35+'Direct OH'!G35+'Indirect OH'!G35+'Real Price Change'!G35</f>
        <v>57.294121460085478</v>
      </c>
      <c r="H35" s="155">
        <f>'Base Capex'!H35+Provisions!H35+'Direct OH'!H35+'Indirect OH'!H35+'Real Price Change'!H35</f>
        <v>31.342312880791333</v>
      </c>
      <c r="I35" s="156">
        <f>'Base Capex'!I35+Provisions!I35+'Direct OH'!I35+'Indirect OH'!I35+'Real Price Change'!I35</f>
        <v>190.79169349205944</v>
      </c>
      <c r="J35" s="155">
        <f>'Base Capex'!J35+Provisions!J35+'Direct OH'!J35+'Indirect OH'!J35+'Real Price Change'!J35</f>
        <v>140.93606689973672</v>
      </c>
      <c r="K35" s="155">
        <f>'Base Capex'!K35+Provisions!K35+'Direct OH'!K35+'Indirect OH'!K35+'Real Price Change'!K35</f>
        <v>53.384263555010392</v>
      </c>
      <c r="L35" s="156">
        <f>'Base Capex'!L35+Provisions!L35+'Direct OH'!L35+'Indirect OH'!L35+'Real Price Change'!L35</f>
        <v>365.5836846124663</v>
      </c>
      <c r="M35" s="155">
        <f>'Base Capex'!M35+Provisions!M35+'Direct OH'!M35+'Indirect OH'!M35+'Real Price Change'!M35</f>
        <v>859.24953406551708</v>
      </c>
      <c r="N35" s="155">
        <f>'Base Capex'!N35+Provisions!N35+'Direct OH'!N35+'Indirect OH'!N35+'Real Price Change'!N35</f>
        <v>128.74339214478579</v>
      </c>
      <c r="O35" s="156">
        <f>'Base Capex'!O35+Provisions!O35+'Direct OH'!O35+'Indirect OH'!O35+'Real Price Change'!O35</f>
        <v>555.11309321517945</v>
      </c>
      <c r="P35" s="155">
        <f>'Base Capex'!P35+Provisions!P35+'Direct OH'!P35+'Indirect OH'!P35+'Real Price Change'!P35</f>
        <v>671.11320586024249</v>
      </c>
      <c r="Q35" s="155">
        <f>'Base Capex'!Q35+Provisions!Q35+'Direct OH'!Q35+'Indirect OH'!Q35+'Real Price Change'!Q35</f>
        <v>42.696783105363536</v>
      </c>
      <c r="R35" s="156">
        <f>'Base Capex'!R35+Provisions!R35+'Direct OH'!R35+'Indirect OH'!R35+'Real Price Change'!R35</f>
        <v>140.70120018110617</v>
      </c>
      <c r="S35" s="154">
        <f>'Base Capex'!S35+Provisions!S35+'Direct OH'!S35+'Indirect OH'!S35+'Real Price Change'!S35</f>
        <v>463.83307234549193</v>
      </c>
      <c r="T35" s="155">
        <f>'Base Capex'!T35+Provisions!T35+'Direct OH'!T35+'Indirect OH'!T35+'Real Price Change'!T35</f>
        <v>69.26634839183059</v>
      </c>
      <c r="U35" s="156">
        <f>'Base Capex'!U35+Provisions!U35+'Direct OH'!U35+'Indirect OH'!U35+'Real Price Change'!U35</f>
        <v>340.12103498741487</v>
      </c>
      <c r="V35" s="154">
        <f>'Base Capex'!V35+Provisions!V35+'Direct OH'!V35+'Indirect OH'!V35+'Real Price Change'!V35</f>
        <v>459.39944449573346</v>
      </c>
      <c r="W35" s="155">
        <f>'Base Capex'!W35+Provisions!W35+'Direct OH'!W35+'Indirect OH'!W35+'Real Price Change'!W35</f>
        <v>75.642597297626466</v>
      </c>
      <c r="X35" s="156">
        <f>'Base Capex'!X35+Provisions!X35+'Direct OH'!X35+'Indirect OH'!X35+'Real Price Change'!X35</f>
        <v>328.51722030211738</v>
      </c>
      <c r="Y35" s="154">
        <f>'Base Capex'!Y35+Provisions!Y35+'Direct OH'!Y35+'Indirect OH'!Y35+'Real Price Change'!Y35</f>
        <v>508.8783283170211</v>
      </c>
      <c r="Z35" s="155">
        <f>'Base Capex'!Z35+Provisions!Z35+'Direct OH'!Z35+'Indirect OH'!Z35+'Real Price Change'!Z35</f>
        <v>83.76818042122359</v>
      </c>
      <c r="AA35" s="156">
        <f>'Base Capex'!AA35+Provisions!AA35+'Direct OH'!AA35+'Indirect OH'!AA35+'Real Price Change'!AA35</f>
        <v>370.28899589690496</v>
      </c>
      <c r="AB35" s="154">
        <f>'Base Capex'!AB35+Provisions!AB35+'Direct OH'!AB35+'Indirect OH'!AB35+'Real Price Change'!AB35</f>
        <v>517.02058043412171</v>
      </c>
      <c r="AC35" s="155">
        <f>'Base Capex'!AC35+Provisions!AC35+'Direct OH'!AC35+'Indirect OH'!AC35+'Real Price Change'!AC35</f>
        <v>82.272929524749671</v>
      </c>
      <c r="AD35" s="156">
        <f>'Base Capex'!AD35+Provisions!AD35+'Direct OH'!AD35+'Indirect OH'!AD35+'Real Price Change'!AD35</f>
        <v>371.40273479220173</v>
      </c>
      <c r="AE35" s="154">
        <f>'Base Capex'!AE35+Provisions!AE35+'Direct OH'!AE35+'Indirect OH'!AE35+'Real Price Change'!AE35</f>
        <v>627.68984087866568</v>
      </c>
      <c r="AF35" s="155">
        <f>'Base Capex'!AF35+Provisions!AF35+'Direct OH'!AF35+'Indirect OH'!AF35+'Real Price Change'!AF35</f>
        <v>95.1679937129026</v>
      </c>
      <c r="AG35" s="156">
        <f>'Base Capex'!AG35+Provisions!AG35+'Direct OH'!AG35+'Indirect OH'!AG35+'Real Price Change'!AG35</f>
        <v>440.1253826210031</v>
      </c>
      <c r="AH35" s="154">
        <f>'Base Capex'!AH35+Provisions!AH35+'Direct OH'!AH35+'Indirect OH'!AH35+'Real Price Change'!AH35</f>
        <v>705.05463731707732</v>
      </c>
      <c r="AI35" s="155">
        <f>'Base Capex'!AI35+Provisions!AI35+'Direct OH'!AI35+'Indirect OH'!AI35+'Real Price Change'!AI35</f>
        <v>100.21397317298398</v>
      </c>
      <c r="AJ35" s="156">
        <f>'Base Capex'!AJ35+Provisions!AJ35+'Direct OH'!AJ35+'Indirect OH'!AJ35+'Real Price Change'!AJ35</f>
        <v>476.84190044595499</v>
      </c>
    </row>
    <row r="36" spans="1:36">
      <c r="A36" s="182">
        <f>'Base Capex Actual'!A36</f>
        <v>153</v>
      </c>
      <c r="B36" s="183" t="str">
        <f>'Base Capex Actual'!B36</f>
        <v>Servicing Replacement</v>
      </c>
      <c r="C36" s="183" t="str">
        <f>'Base Capex Actual'!C36</f>
        <v>Reliability &amp; Quality Maintained</v>
      </c>
      <c r="D36" s="155">
        <f>'Base Capex'!D36+Provisions!D36+'Direct OH'!D36+'Indirect OH'!D36+'Real Price Change'!D36</f>
        <v>1244.7827851337358</v>
      </c>
      <c r="E36" s="155">
        <f>'Base Capex'!E36+Provisions!E36+'Direct OH'!E36+'Indirect OH'!E36+'Real Price Change'!E36</f>
        <v>-0.80269968529666724</v>
      </c>
      <c r="F36" s="156">
        <f>'Base Capex'!F36+Provisions!F36+'Direct OH'!F36+'Indirect OH'!F36+'Real Price Change'!F36</f>
        <v>110.05621198841561</v>
      </c>
      <c r="G36" s="155">
        <f>'Base Capex'!G36+Provisions!G36+'Direct OH'!G36+'Indirect OH'!G36+'Real Price Change'!G36</f>
        <v>346.68465311932505</v>
      </c>
      <c r="H36" s="155">
        <f>'Base Capex'!H36+Provisions!H36+'Direct OH'!H36+'Indirect OH'!H36+'Real Price Change'!H36</f>
        <v>0.8884615418021814</v>
      </c>
      <c r="I36" s="156">
        <f>'Base Capex'!I36+Provisions!I36+'Direct OH'!I36+'Indirect OH'!I36+'Real Price Change'!I36</f>
        <v>1108.5025888283885</v>
      </c>
      <c r="J36" s="155">
        <f>'Base Capex'!J36+Provisions!J36+'Direct OH'!J36+'Indirect OH'!J36+'Real Price Change'!J36</f>
        <v>348.29811766330954</v>
      </c>
      <c r="K36" s="155">
        <f>'Base Capex'!K36+Provisions!K36+'Direct OH'!K36+'Indirect OH'!K36+'Real Price Change'!K36</f>
        <v>1.0592333704653256</v>
      </c>
      <c r="L36" s="156">
        <f>'Base Capex'!L36+Provisions!L36+'Direct OH'!L36+'Indirect OH'!L36+'Real Price Change'!L36</f>
        <v>986.08535086301958</v>
      </c>
      <c r="M36" s="155">
        <f>'Base Capex'!M36+Provisions!M36+'Direct OH'!M36+'Indirect OH'!M36+'Real Price Change'!M36</f>
        <v>382.1746891552126</v>
      </c>
      <c r="N36" s="155">
        <f>'Base Capex'!N36+Provisions!N36+'Direct OH'!N36+'Indirect OH'!N36+'Real Price Change'!N36</f>
        <v>1.0523076369541462</v>
      </c>
      <c r="O36" s="156">
        <f>'Base Capex'!O36+Provisions!O36+'Direct OH'!O36+'Indirect OH'!O36+'Real Price Change'!O36</f>
        <v>1139.7515101591932</v>
      </c>
      <c r="P36" s="155">
        <f>'Base Capex'!P36+Provisions!P36+'Direct OH'!P36+'Indirect OH'!P36+'Real Price Change'!P36</f>
        <v>326.88424846598105</v>
      </c>
      <c r="Q36" s="155">
        <f>'Base Capex'!Q36+Provisions!Q36+'Direct OH'!Q36+'Indirect OH'!Q36+'Real Price Change'!Q36</f>
        <v>0.91854498087199576</v>
      </c>
      <c r="R36" s="156">
        <f>'Base Capex'!R36+Provisions!R36+'Direct OH'!R36+'Indirect OH'!R36+'Real Price Change'!R36</f>
        <v>926.44415250777809</v>
      </c>
      <c r="S36" s="154">
        <f>'Base Capex'!S36+Provisions!S36+'Direct OH'!S36+'Indirect OH'!S36+'Real Price Change'!S36</f>
        <v>469.56389394315499</v>
      </c>
      <c r="T36" s="155">
        <f>'Base Capex'!T36+Provisions!T36+'Direct OH'!T36+'Indirect OH'!T36+'Real Price Change'!T36</f>
        <v>0.986316898369622</v>
      </c>
      <c r="U36" s="156">
        <f>'Base Capex'!U36+Provisions!U36+'Direct OH'!U36+'Indirect OH'!U36+'Real Price Change'!U36</f>
        <v>1056.3460269719526</v>
      </c>
      <c r="V36" s="154">
        <f>'Base Capex'!V36+Provisions!V36+'Direct OH'!V36+'Indirect OH'!V36+'Real Price Change'!V36</f>
        <v>381.50903199599401</v>
      </c>
      <c r="W36" s="155">
        <f>'Base Capex'!W36+Provisions!W36+'Direct OH'!W36+'Indirect OH'!W36+'Real Price Change'!W36</f>
        <v>-3.6555808679586154E-3</v>
      </c>
      <c r="X36" s="156">
        <f>'Base Capex'!X36+Provisions!X36+'Direct OH'!X36+'Indirect OH'!X36+'Real Price Change'!X36</f>
        <v>987.75994579857536</v>
      </c>
      <c r="Y36" s="154">
        <f>'Base Capex'!Y36+Provisions!Y36+'Direct OH'!Y36+'Indirect OH'!Y36+'Real Price Change'!Y36</f>
        <v>376.19953566441978</v>
      </c>
      <c r="Z36" s="155">
        <f>'Base Capex'!Z36+Provisions!Z36+'Direct OH'!Z36+'Indirect OH'!Z36+'Real Price Change'!Z36</f>
        <v>-3.6555808679586154E-3</v>
      </c>
      <c r="AA36" s="156">
        <f>'Base Capex'!AA36+Provisions!AA36+'Direct OH'!AA36+'Indirect OH'!AA36+'Real Price Change'!AA36</f>
        <v>1007.1531896830396</v>
      </c>
      <c r="AB36" s="154">
        <f>'Base Capex'!AB36+Provisions!AB36+'Direct OH'!AB36+'Indirect OH'!AB36+'Real Price Change'!AB36</f>
        <v>395.628847203112</v>
      </c>
      <c r="AC36" s="155">
        <f>'Base Capex'!AC36+Provisions!AC36+'Direct OH'!AC36+'Indirect OH'!AC36+'Real Price Change'!AC36</f>
        <v>-3.6555808679586154E-3</v>
      </c>
      <c r="AD36" s="156">
        <f>'Base Capex'!AD36+Provisions!AD36+'Direct OH'!AD36+'Indirect OH'!AD36+'Real Price Change'!AD36</f>
        <v>1026.728098452915</v>
      </c>
      <c r="AE36" s="154">
        <f>'Base Capex'!AE36+Provisions!AE36+'Direct OH'!AE36+'Indirect OH'!AE36+'Real Price Change'!AE36</f>
        <v>427.31483467604454</v>
      </c>
      <c r="AF36" s="155">
        <f>'Base Capex'!AF36+Provisions!AF36+'Direct OH'!AF36+'Indirect OH'!AF36+'Real Price Change'!AF36</f>
        <v>-3.6555808679586154E-3</v>
      </c>
      <c r="AG36" s="156">
        <f>'Base Capex'!AG36+Provisions!AG36+'Direct OH'!AG36+'Indirect OH'!AG36+'Real Price Change'!AG36</f>
        <v>1048.3588223356016</v>
      </c>
      <c r="AH36" s="154">
        <f>'Base Capex'!AH36+Provisions!AH36+'Direct OH'!AH36+'Indirect OH'!AH36+'Real Price Change'!AH36</f>
        <v>474.54746544881323</v>
      </c>
      <c r="AI36" s="155">
        <f>'Base Capex'!AI36+Provisions!AI36+'Direct OH'!AI36+'Indirect OH'!AI36+'Real Price Change'!AI36</f>
        <v>-3.6555808679586154E-3</v>
      </c>
      <c r="AJ36" s="156">
        <f>'Base Capex'!AJ36+Provisions!AJ36+'Direct OH'!AJ36+'Indirect OH'!AJ36+'Real Price Change'!AJ36</f>
        <v>1073.0818335962833</v>
      </c>
    </row>
    <row r="37" spans="1:36">
      <c r="A37" s="182">
        <f>'Base Capex Actual'!A37</f>
        <v>154</v>
      </c>
      <c r="B37" s="183" t="str">
        <f>'Base Capex Actual'!B37</f>
        <v>Bird Cover Replacement</v>
      </c>
      <c r="C37" s="183" t="str">
        <f>'Base Capex Actual'!C37</f>
        <v>Reliability &amp; Quality Maintained</v>
      </c>
      <c r="D37" s="155">
        <f>'Base Capex'!D37+Provisions!D37+'Direct OH'!D37+'Indirect OH'!D37+'Real Price Change'!D37</f>
        <v>0</v>
      </c>
      <c r="E37" s="155">
        <f>'Base Capex'!E37+Provisions!E37+'Direct OH'!E37+'Indirect OH'!E37+'Real Price Change'!E37</f>
        <v>0</v>
      </c>
      <c r="F37" s="156">
        <f>'Base Capex'!F37+Provisions!F37+'Direct OH'!F37+'Indirect OH'!F37+'Real Price Change'!F37</f>
        <v>0</v>
      </c>
      <c r="G37" s="155">
        <f>'Base Capex'!G37+Provisions!G37+'Direct OH'!G37+'Indirect OH'!G37+'Real Price Change'!G37</f>
        <v>0.51155560089088903</v>
      </c>
      <c r="H37" s="155">
        <f>'Base Capex'!H37+Provisions!H37+'Direct OH'!H37+'Indirect OH'!H37+'Real Price Change'!H37</f>
        <v>9.3494780747690451E-2</v>
      </c>
      <c r="I37" s="156">
        <f>'Base Capex'!I37+Provisions!I37+'Direct OH'!I37+'Indirect OH'!I37+'Real Price Change'!I37</f>
        <v>1.7327833559338934</v>
      </c>
      <c r="J37" s="155">
        <f>'Base Capex'!J37+Provisions!J37+'Direct OH'!J37+'Indirect OH'!J37+'Real Price Change'!J37</f>
        <v>71.409782591963705</v>
      </c>
      <c r="K37" s="155">
        <f>'Base Capex'!K37+Provisions!K37+'Direct OH'!K37+'Indirect OH'!K37+'Real Price Change'!K37</f>
        <v>19.292022954286942</v>
      </c>
      <c r="L37" s="156">
        <f>'Base Capex'!L37+Provisions!L37+'Direct OH'!L37+'Indirect OH'!L37+'Real Price Change'!L37</f>
        <v>159.61012042975767</v>
      </c>
      <c r="M37" s="155">
        <f>'Base Capex'!M37+Provisions!M37+'Direct OH'!M37+'Indirect OH'!M37+'Real Price Change'!M37</f>
        <v>139.15130556322976</v>
      </c>
      <c r="N37" s="155">
        <f>'Base Capex'!N37+Provisions!N37+'Direct OH'!N37+'Indirect OH'!N37+'Real Price Change'!N37</f>
        <v>50.858337043244397</v>
      </c>
      <c r="O37" s="156">
        <f>'Base Capex'!O37+Provisions!O37+'Direct OH'!O37+'Indirect OH'!O37+'Real Price Change'!O37</f>
        <v>191.714000190451</v>
      </c>
      <c r="P37" s="155">
        <f>'Base Capex'!P37+Provisions!P37+'Direct OH'!P37+'Indirect OH'!P37+'Real Price Change'!P37</f>
        <v>109.78606113729606</v>
      </c>
      <c r="Q37" s="155">
        <f>'Base Capex'!Q37+Provisions!Q37+'Direct OH'!Q37+'Indirect OH'!Q37+'Real Price Change'!Q37</f>
        <v>40.918765989512515</v>
      </c>
      <c r="R37" s="156">
        <f>'Base Capex'!R37+Provisions!R37+'Direct OH'!R37+'Indirect OH'!R37+'Real Price Change'!R37</f>
        <v>89.504068890148289</v>
      </c>
      <c r="S37" s="154">
        <f>'Base Capex'!S37+Provisions!S37+'Direct OH'!S37+'Indirect OH'!S37+'Real Price Change'!S37</f>
        <v>143.43813392871027</v>
      </c>
      <c r="T37" s="155">
        <f>'Base Capex'!T37+Provisions!T37+'Direct OH'!T37+'Indirect OH'!T37+'Real Price Change'!T37</f>
        <v>51.080926755058599</v>
      </c>
      <c r="U37" s="156">
        <f>'Base Capex'!U37+Provisions!U37+'Direct OH'!U37+'Indirect OH'!U37+'Real Price Change'!U37</f>
        <v>201.88497461468671</v>
      </c>
      <c r="V37" s="154">
        <f>'Base Capex'!V37+Provisions!V37+'Direct OH'!V37+'Indirect OH'!V37+'Real Price Change'!V37</f>
        <v>120.95403283753666</v>
      </c>
      <c r="W37" s="155">
        <f>'Base Capex'!W37+Provisions!W37+'Direct OH'!W37+'Indirect OH'!W37+'Real Price Change'!W37</f>
        <v>50.823915783464251</v>
      </c>
      <c r="X37" s="156">
        <f>'Base Capex'!X37+Provisions!X37+'Direct OH'!X37+'Indirect OH'!X37+'Real Price Change'!X37</f>
        <v>183.37652086240652</v>
      </c>
      <c r="Y37" s="154">
        <f>'Base Capex'!Y37+Provisions!Y37+'Direct OH'!Y37+'Indirect OH'!Y37+'Real Price Change'!Y37</f>
        <v>119.8484778864531</v>
      </c>
      <c r="Z37" s="155">
        <f>'Base Capex'!Z37+Provisions!Z37+'Direct OH'!Z37+'Indirect OH'!Z37+'Real Price Change'!Z37</f>
        <v>50.823915783464251</v>
      </c>
      <c r="AA37" s="156">
        <f>'Base Capex'!AA37+Provisions!AA37+'Direct OH'!AA37+'Indirect OH'!AA37+'Real Price Change'!AA37</f>
        <v>186.82214314491998</v>
      </c>
      <c r="AB37" s="154">
        <f>'Base Capex'!AB37+Provisions!AB37+'Direct OH'!AB37+'Indirect OH'!AB37+'Real Price Change'!AB37</f>
        <v>125.16782802241366</v>
      </c>
      <c r="AC37" s="155">
        <f>'Base Capex'!AC37+Provisions!AC37+'Direct OH'!AC37+'Indirect OH'!AC37+'Real Price Change'!AC37</f>
        <v>50.823915783464251</v>
      </c>
      <c r="AD37" s="156">
        <f>'Base Capex'!AD37+Provisions!AD37+'Direct OH'!AD37+'Indirect OH'!AD37+'Real Price Change'!AD37</f>
        <v>190.59318841869182</v>
      </c>
      <c r="AE37" s="154">
        <f>'Base Capex'!AE37+Provisions!AE37+'Direct OH'!AE37+'Indirect OH'!AE37+'Real Price Change'!AE37</f>
        <v>133.62674203448373</v>
      </c>
      <c r="AF37" s="155">
        <f>'Base Capex'!AF37+Provisions!AF37+'Direct OH'!AF37+'Indirect OH'!AF37+'Real Price Change'!AF37</f>
        <v>50.823915783464251</v>
      </c>
      <c r="AG37" s="156">
        <f>'Base Capex'!AG37+Provisions!AG37+'Direct OH'!AG37+'Indirect OH'!AG37+'Real Price Change'!AG37</f>
        <v>194.88245204422353</v>
      </c>
      <c r="AH37" s="154">
        <f>'Base Capex'!AH37+Provisions!AH37+'Direct OH'!AH37+'Indirect OH'!AH37+'Real Price Change'!AH37</f>
        <v>146.04092825474856</v>
      </c>
      <c r="AI37" s="155">
        <f>'Base Capex'!AI37+Provisions!AI37+'Direct OH'!AI37+'Indirect OH'!AI37+'Real Price Change'!AI37</f>
        <v>50.823915783464251</v>
      </c>
      <c r="AJ37" s="156">
        <f>'Base Capex'!AJ37+Provisions!AJ37+'Direct OH'!AJ37+'Indirect OH'!AJ37+'Real Price Change'!AJ37</f>
        <v>199.91553012378938</v>
      </c>
    </row>
    <row r="38" spans="1:36">
      <c r="A38" s="182">
        <f>'Base Capex Actual'!A38</f>
        <v>155</v>
      </c>
      <c r="B38" s="183" t="str">
        <f>'Base Capex Actual'!B38</f>
        <v>Cross-arm Replacement</v>
      </c>
      <c r="C38" s="183" t="str">
        <f>'Base Capex Actual'!C38</f>
        <v>Environmental, Safety &amp; Legal</v>
      </c>
      <c r="D38" s="155">
        <f>'Base Capex'!D38+Provisions!D38+'Direct OH'!D38+'Indirect OH'!D38+'Real Price Change'!D38</f>
        <v>534.45723519792318</v>
      </c>
      <c r="E38" s="155">
        <f>'Base Capex'!E38+Provisions!E38+'Direct OH'!E38+'Indirect OH'!E38+'Real Price Change'!E38</f>
        <v>169.7953918983184</v>
      </c>
      <c r="F38" s="156">
        <f>'Base Capex'!F38+Provisions!F38+'Direct OH'!F38+'Indirect OH'!F38+'Real Price Change'!F38</f>
        <v>768.92232931581862</v>
      </c>
      <c r="G38" s="155">
        <f>'Base Capex'!G38+Provisions!G38+'Direct OH'!G38+'Indirect OH'!G38+'Real Price Change'!G38</f>
        <v>876.7314763680597</v>
      </c>
      <c r="H38" s="155">
        <f>'Base Capex'!H38+Provisions!H38+'Direct OH'!H38+'Indirect OH'!H38+'Real Price Change'!H38</f>
        <v>301.98952645779946</v>
      </c>
      <c r="I38" s="156">
        <f>'Base Capex'!I38+Provisions!I38+'Direct OH'!I38+'Indirect OH'!I38+'Real Price Change'!I38</f>
        <v>1857.8735537801526</v>
      </c>
      <c r="J38" s="155">
        <f>'Base Capex'!J38+Provisions!J38+'Direct OH'!J38+'Indirect OH'!J38+'Real Price Change'!J38</f>
        <v>1240.5163631316811</v>
      </c>
      <c r="K38" s="155">
        <f>'Base Capex'!K38+Provisions!K38+'Direct OH'!K38+'Indirect OH'!K38+'Real Price Change'!K38</f>
        <v>299.97713059351236</v>
      </c>
      <c r="L38" s="156">
        <f>'Base Capex'!L38+Provisions!L38+'Direct OH'!L38+'Indirect OH'!L38+'Real Price Change'!L38</f>
        <v>2215.2273391424942</v>
      </c>
      <c r="M38" s="155">
        <f>'Base Capex'!M38+Provisions!M38+'Direct OH'!M38+'Indirect OH'!M38+'Real Price Change'!M38</f>
        <v>3831.9712041291527</v>
      </c>
      <c r="N38" s="155">
        <f>'Base Capex'!N38+Provisions!N38+'Direct OH'!N38+'Indirect OH'!N38+'Real Price Change'!N38</f>
        <v>392.56113585855024</v>
      </c>
      <c r="O38" s="156">
        <f>'Base Capex'!O38+Provisions!O38+'Direct OH'!O38+'Indirect OH'!O38+'Real Price Change'!O38</f>
        <v>1504.4486764634762</v>
      </c>
      <c r="P38" s="155">
        <f>'Base Capex'!P38+Provisions!P38+'Direct OH'!P38+'Indirect OH'!P38+'Real Price Change'!P38</f>
        <v>2784.2874036133189</v>
      </c>
      <c r="Q38" s="155">
        <f>'Base Capex'!Q38+Provisions!Q38+'Direct OH'!Q38+'Indirect OH'!Q38+'Real Price Change'!Q38</f>
        <v>174.35607008278805</v>
      </c>
      <c r="R38" s="156">
        <f>'Base Capex'!R38+Provisions!R38+'Direct OH'!R38+'Indirect OH'!R38+'Real Price Change'!R38</f>
        <v>1000.747154985976</v>
      </c>
      <c r="S38" s="154">
        <f>'Base Capex'!S38+Provisions!S38+'Direct OH'!S38+'Indirect OH'!S38+'Real Price Change'!S38</f>
        <v>1444.0187174624957</v>
      </c>
      <c r="T38" s="155">
        <f>'Base Capex'!T38+Provisions!T38+'Direct OH'!T38+'Indirect OH'!T38+'Real Price Change'!T38</f>
        <v>197.52371211395814</v>
      </c>
      <c r="U38" s="156">
        <f>'Base Capex'!U38+Provisions!U38+'Direct OH'!U38+'Indirect OH'!U38+'Real Price Change'!U38</f>
        <v>1107.6361942066401</v>
      </c>
      <c r="V38" s="154">
        <f>'Base Capex'!V38+Provisions!V38+'Direct OH'!V38+'Indirect OH'!V38+'Real Price Change'!V38</f>
        <v>1250.2028330369437</v>
      </c>
      <c r="W38" s="155">
        <f>'Base Capex'!W38+Provisions!W38+'Direct OH'!W38+'Indirect OH'!W38+'Real Price Change'!W38</f>
        <v>188.6763088555189</v>
      </c>
      <c r="X38" s="156">
        <f>'Base Capex'!X38+Provisions!X38+'Direct OH'!X38+'Indirect OH'!X38+'Real Price Change'!X38</f>
        <v>941.28828911107439</v>
      </c>
      <c r="Y38" s="154">
        <f>'Base Capex'!Y38+Provisions!Y38+'Direct OH'!Y38+'Indirect OH'!Y38+'Real Price Change'!Y38</f>
        <v>1221.9350013304968</v>
      </c>
      <c r="Z38" s="155">
        <f>'Base Capex'!Z38+Provisions!Z38+'Direct OH'!Z38+'Indirect OH'!Z38+'Real Price Change'!Z38</f>
        <v>184.39620777243678</v>
      </c>
      <c r="AA38" s="156">
        <f>'Base Capex'!AA38+Provisions!AA38+'Direct OH'!AA38+'Indirect OH'!AA38+'Real Price Change'!AA38</f>
        <v>936.46324332487029</v>
      </c>
      <c r="AB38" s="154">
        <f>'Base Capex'!AB38+Provisions!AB38+'Direct OH'!AB38+'Indirect OH'!AB38+'Real Price Change'!AB38</f>
        <v>1062.249764686474</v>
      </c>
      <c r="AC38" s="155">
        <f>'Base Capex'!AC38+Provisions!AC38+'Direct OH'!AC38+'Indirect OH'!AC38+'Real Price Change'!AC38</f>
        <v>154.91938495364815</v>
      </c>
      <c r="AD38" s="156">
        <f>'Base Capex'!AD38+Provisions!AD38+'Direct OH'!AD38+'Indirect OH'!AD38+'Real Price Change'!AD38</f>
        <v>803.36049542593537</v>
      </c>
      <c r="AE38" s="154">
        <f>'Base Capex'!AE38+Provisions!AE38+'Direct OH'!AE38+'Indirect OH'!AE38+'Real Price Change'!AE38</f>
        <v>1163.608481704317</v>
      </c>
      <c r="AF38" s="155">
        <f>'Base Capex'!AF38+Provisions!AF38+'Direct OH'!AF38+'Indirect OH'!AF38+'Real Price Change'!AF38</f>
        <v>161.61910247866362</v>
      </c>
      <c r="AG38" s="156">
        <f>'Base Capex'!AG38+Provisions!AG38+'Direct OH'!AG38+'Indirect OH'!AG38+'Real Price Change'!AG38</f>
        <v>858.38206706417543</v>
      </c>
      <c r="AH38" s="154">
        <f>'Base Capex'!AH38+Provisions!AH38+'Direct OH'!AH38+'Indirect OH'!AH38+'Real Price Change'!AH38</f>
        <v>1150.7648412828378</v>
      </c>
      <c r="AI38" s="155">
        <f>'Base Capex'!AI38+Provisions!AI38+'Direct OH'!AI38+'Indirect OH'!AI38+'Real Price Change'!AI38</f>
        <v>149.74639704228159</v>
      </c>
      <c r="AJ38" s="156">
        <f>'Base Capex'!AJ38+Provisions!AJ38+'Direct OH'!AJ38+'Indirect OH'!AJ38+'Real Price Change'!AJ38</f>
        <v>817.95340242733107</v>
      </c>
    </row>
    <row r="39" spans="1:36">
      <c r="A39" s="182">
        <f>'Base Capex Actual'!A39</f>
        <v>156</v>
      </c>
      <c r="B39" s="183" t="str">
        <f>'Base Capex Actual'!B39</f>
        <v>ZSS - Major Plant Replacement</v>
      </c>
      <c r="C39" s="183" t="str">
        <f>'Base Capex Actual'!C39</f>
        <v>Reliability &amp; Quality Maintained</v>
      </c>
      <c r="D39" s="155">
        <f>'Base Capex'!D39+Provisions!D39+'Direct OH'!D39+'Indirect OH'!D39+'Real Price Change'!D39</f>
        <v>1567.7907217662105</v>
      </c>
      <c r="E39" s="155">
        <f>'Base Capex'!E39+Provisions!E39+'Direct OH'!E39+'Indirect OH'!E39+'Real Price Change'!E39</f>
        <v>820.18387362707267</v>
      </c>
      <c r="F39" s="156">
        <f>'Base Capex'!F39+Provisions!F39+'Direct OH'!F39+'Indirect OH'!F39+'Real Price Change'!F39</f>
        <v>1382.750069904564</v>
      </c>
      <c r="G39" s="155">
        <f>'Base Capex'!G39+Provisions!G39+'Direct OH'!G39+'Indirect OH'!G39+'Real Price Change'!G39</f>
        <v>1323.0913805834175</v>
      </c>
      <c r="H39" s="155">
        <f>'Base Capex'!H39+Provisions!H39+'Direct OH'!H39+'Indirect OH'!H39+'Real Price Change'!H39</f>
        <v>134.19647286445684</v>
      </c>
      <c r="I39" s="156">
        <f>'Base Capex'!I39+Provisions!I39+'Direct OH'!I39+'Indirect OH'!I39+'Real Price Change'!I39</f>
        <v>690.02207642307224</v>
      </c>
      <c r="J39" s="155">
        <f>'Base Capex'!J39+Provisions!J39+'Direct OH'!J39+'Indirect OH'!J39+'Real Price Change'!J39</f>
        <v>1081.8583669330856</v>
      </c>
      <c r="K39" s="155">
        <f>'Base Capex'!K39+Provisions!K39+'Direct OH'!K39+'Indirect OH'!K39+'Real Price Change'!K39</f>
        <v>492.25729526130033</v>
      </c>
      <c r="L39" s="156">
        <f>'Base Capex'!L39+Provisions!L39+'Direct OH'!L39+'Indirect OH'!L39+'Real Price Change'!L39</f>
        <v>302.04914777394765</v>
      </c>
      <c r="M39" s="155">
        <f>'Base Capex'!M39+Provisions!M39+'Direct OH'!M39+'Indirect OH'!M39+'Real Price Change'!M39</f>
        <v>3019.9890667106515</v>
      </c>
      <c r="N39" s="155">
        <f>'Base Capex'!N39+Provisions!N39+'Direct OH'!N39+'Indirect OH'!N39+'Real Price Change'!N39</f>
        <v>709.11936394927625</v>
      </c>
      <c r="O39" s="156">
        <f>'Base Capex'!O39+Provisions!O39+'Direct OH'!O39+'Indirect OH'!O39+'Real Price Change'!O39</f>
        <v>368.5848442619386</v>
      </c>
      <c r="P39" s="155">
        <f>'Base Capex'!P39+Provisions!P39+'Direct OH'!P39+'Indirect OH'!P39+'Real Price Change'!P39</f>
        <v>2398.9683510890945</v>
      </c>
      <c r="Q39" s="155">
        <f>'Base Capex'!Q39+Provisions!Q39+'Direct OH'!Q39+'Indirect OH'!Q39+'Real Price Change'!Q39</f>
        <v>984.93336186727117</v>
      </c>
      <c r="R39" s="156">
        <f>'Base Capex'!R39+Provisions!R39+'Direct OH'!R39+'Indirect OH'!R39+'Real Price Change'!R39</f>
        <v>434.10100694562209</v>
      </c>
      <c r="S39" s="154">
        <f>'Base Capex'!S39+Provisions!S39+'Direct OH'!S39+'Indirect OH'!S39+'Real Price Change'!S39</f>
        <v>2739.3643417500734</v>
      </c>
      <c r="T39" s="155">
        <f>'Base Capex'!T39+Provisions!T39+'Direct OH'!T39+'Indirect OH'!T39+'Real Price Change'!T39</f>
        <v>828.62739455350629</v>
      </c>
      <c r="U39" s="156">
        <f>'Base Capex'!U39+Provisions!U39+'Direct OH'!U39+'Indirect OH'!U39+'Real Price Change'!U39</f>
        <v>635.34299773789724</v>
      </c>
      <c r="V39" s="154">
        <f>'Base Capex'!V39+Provisions!V39+'Direct OH'!V39+'Indirect OH'!V39+'Real Price Change'!V39</f>
        <v>3076.7905996623617</v>
      </c>
      <c r="W39" s="155">
        <f>'Base Capex'!W39+Provisions!W39+'Direct OH'!W39+'Indirect OH'!W39+'Real Price Change'!W39</f>
        <v>1006.5703126482048</v>
      </c>
      <c r="X39" s="156">
        <f>'Base Capex'!X39+Provisions!X39+'Direct OH'!X39+'Indirect OH'!X39+'Real Price Change'!X39</f>
        <v>517.58259865179491</v>
      </c>
      <c r="Y39" s="154">
        <f>'Base Capex'!Y39+Provisions!Y39+'Direct OH'!Y39+'Indirect OH'!Y39+'Real Price Change'!Y39</f>
        <v>3029.0047812405446</v>
      </c>
      <c r="Z39" s="155">
        <f>'Base Capex'!Z39+Provisions!Z39+'Direct OH'!Z39+'Indirect OH'!Z39+'Real Price Change'!Z39</f>
        <v>987.7575572096107</v>
      </c>
      <c r="AA39" s="156">
        <f>'Base Capex'!AA39+Provisions!AA39+'Direct OH'!AA39+'Indirect OH'!AA39+'Real Price Change'!AA39</f>
        <v>512.24859391344341</v>
      </c>
      <c r="AB39" s="154">
        <f>'Base Capex'!AB39+Provisions!AB39+'Direct OH'!AB39+'Indirect OH'!AB39+'Real Price Change'!AB39</f>
        <v>3079.5337835358378</v>
      </c>
      <c r="AC39" s="155">
        <f>'Base Capex'!AC39+Provisions!AC39+'Direct OH'!AC39+'Indirect OH'!AC39+'Real Price Change'!AC39</f>
        <v>974.56672054588535</v>
      </c>
      <c r="AD39" s="156">
        <f>'Base Capex'!AD39+Provisions!AD39+'Direct OH'!AD39+'Indirect OH'!AD39+'Real Price Change'!AD39</f>
        <v>520.70056473530042</v>
      </c>
      <c r="AE39" s="154">
        <f>'Base Capex'!AE39+Provisions!AE39+'Direct OH'!AE39+'Indirect OH'!AE39+'Real Price Change'!AE39</f>
        <v>3357.4608223894602</v>
      </c>
      <c r="AF39" s="155">
        <f>'Base Capex'!AF39+Provisions!AF39+'Direct OH'!AF39+'Indirect OH'!AF39+'Real Price Change'!AF39</f>
        <v>1019.3517594506148</v>
      </c>
      <c r="AG39" s="156">
        <f>'Base Capex'!AG39+Provisions!AG39+'Direct OH'!AG39+'Indirect OH'!AG39+'Real Price Change'!AG39</f>
        <v>567.16454133893785</v>
      </c>
      <c r="AH39" s="154">
        <f>'Base Capex'!AH39+Provisions!AH39+'Direct OH'!AH39+'Indirect OH'!AH39+'Real Price Change'!AH39</f>
        <v>3564.6600129577378</v>
      </c>
      <c r="AI39" s="155">
        <f>'Base Capex'!AI39+Provisions!AI39+'Direct OH'!AI39+'Indirect OH'!AI39+'Real Price Change'!AI39</f>
        <v>1024.8737280328944</v>
      </c>
      <c r="AJ39" s="156">
        <f>'Base Capex'!AJ39+Provisions!AJ39+'Direct OH'!AJ39+'Indirect OH'!AJ39+'Real Price Change'!AJ39</f>
        <v>601.42016934372043</v>
      </c>
    </row>
    <row r="40" spans="1:36">
      <c r="A40" s="182">
        <f>'Base Capex Actual'!A40</f>
        <v>157</v>
      </c>
      <c r="B40" s="183" t="str">
        <f>'Base Capex Actual'!B40</f>
        <v>Zone SubStation Plant Replacement</v>
      </c>
      <c r="C40" s="183" t="str">
        <f>'Base Capex Actual'!C40</f>
        <v>Reliability &amp; Quality Maintained</v>
      </c>
      <c r="D40" s="155">
        <f>'Base Capex'!D40+Provisions!D40+'Direct OH'!D40+'Indirect OH'!D40+'Real Price Change'!D40</f>
        <v>6986.6238509548757</v>
      </c>
      <c r="E40" s="155">
        <f>'Base Capex'!E40+Provisions!E40+'Direct OH'!E40+'Indirect OH'!E40+'Real Price Change'!E40</f>
        <v>3613.4234055907741</v>
      </c>
      <c r="F40" s="156">
        <f>'Base Capex'!F40+Provisions!F40+'Direct OH'!F40+'Indirect OH'!F40+'Real Price Change'!F40</f>
        <v>10933.339648686848</v>
      </c>
      <c r="G40" s="155">
        <f>'Base Capex'!G40+Provisions!G40+'Direct OH'!G40+'Indirect OH'!G40+'Real Price Change'!G40</f>
        <v>2198.3019527966539</v>
      </c>
      <c r="H40" s="155">
        <f>'Base Capex'!H40+Provisions!H40+'Direct OH'!H40+'Indirect OH'!H40+'Real Price Change'!H40</f>
        <v>1803.6115149043139</v>
      </c>
      <c r="I40" s="156">
        <f>'Base Capex'!I40+Provisions!I40+'Direct OH'!I40+'Indirect OH'!I40+'Real Price Change'!I40</f>
        <v>2518.2994077019198</v>
      </c>
      <c r="J40" s="155">
        <f>'Base Capex'!J40+Provisions!J40+'Direct OH'!J40+'Indirect OH'!J40+'Real Price Change'!J40</f>
        <v>3487.8191954570966</v>
      </c>
      <c r="K40" s="155">
        <f>'Base Capex'!K40+Provisions!K40+'Direct OH'!K40+'Indirect OH'!K40+'Real Price Change'!K40</f>
        <v>1002.5909372328488</v>
      </c>
      <c r="L40" s="156">
        <f>'Base Capex'!L40+Provisions!L40+'Direct OH'!L40+'Indirect OH'!L40+'Real Price Change'!L40</f>
        <v>1992.2858088661087</v>
      </c>
      <c r="M40" s="155">
        <f>'Base Capex'!M40+Provisions!M40+'Direct OH'!M40+'Indirect OH'!M40+'Real Price Change'!M40</f>
        <v>1580.9931352093402</v>
      </c>
      <c r="N40" s="155">
        <f>'Base Capex'!N40+Provisions!N40+'Direct OH'!N40+'Indirect OH'!N40+'Real Price Change'!N40</f>
        <v>857.90402884850425</v>
      </c>
      <c r="O40" s="156">
        <f>'Base Capex'!O40+Provisions!O40+'Direct OH'!O40+'Indirect OH'!O40+'Real Price Change'!O40</f>
        <v>2227.1387285176711</v>
      </c>
      <c r="P40" s="155">
        <f>'Base Capex'!P40+Provisions!P40+'Direct OH'!P40+'Indirect OH'!P40+'Real Price Change'!P40</f>
        <v>1863.0238156543355</v>
      </c>
      <c r="Q40" s="155">
        <f>'Base Capex'!Q40+Provisions!Q40+'Direct OH'!Q40+'Indirect OH'!Q40+'Real Price Change'!Q40</f>
        <v>989.01783605896469</v>
      </c>
      <c r="R40" s="156">
        <f>'Base Capex'!R40+Provisions!R40+'Direct OH'!R40+'Indirect OH'!R40+'Real Price Change'!R40</f>
        <v>2112.5706291380666</v>
      </c>
      <c r="S40" s="154">
        <f>'Base Capex'!S40+Provisions!S40+'Direct OH'!S40+'Indirect OH'!S40+'Real Price Change'!S40</f>
        <v>3564.1370080294237</v>
      </c>
      <c r="T40" s="155">
        <f>'Base Capex'!T40+Provisions!T40+'Direct OH'!T40+'Indirect OH'!T40+'Real Price Change'!T40</f>
        <v>1848.1591240806379</v>
      </c>
      <c r="U40" s="156">
        <f>'Base Capex'!U40+Provisions!U40+'Direct OH'!U40+'Indirect OH'!U40+'Real Price Change'!U40</f>
        <v>3529.177718854366</v>
      </c>
      <c r="V40" s="154">
        <f>'Base Capex'!V40+Provisions!V40+'Direct OH'!V40+'Indirect OH'!V40+'Real Price Change'!V40</f>
        <v>4692.6792988815469</v>
      </c>
      <c r="W40" s="155">
        <f>'Base Capex'!W40+Provisions!W40+'Direct OH'!W40+'Indirect OH'!W40+'Real Price Change'!W40</f>
        <v>2822.7914401379985</v>
      </c>
      <c r="X40" s="156">
        <f>'Base Capex'!X40+Provisions!X40+'Direct OH'!X40+'Indirect OH'!X40+'Real Price Change'!X40</f>
        <v>4752.3754224069507</v>
      </c>
      <c r="Y40" s="154">
        <f>'Base Capex'!Y40+Provisions!Y40+'Direct OH'!Y40+'Indirect OH'!Y40+'Real Price Change'!Y40</f>
        <v>6546.8943655163921</v>
      </c>
      <c r="Z40" s="155">
        <f>'Base Capex'!Z40+Provisions!Z40+'Direct OH'!Z40+'Indirect OH'!Z40+'Real Price Change'!Z40</f>
        <v>3964.8733590096444</v>
      </c>
      <c r="AA40" s="156">
        <f>'Base Capex'!AA40+Provisions!AA40+'Direct OH'!AA40+'Indirect OH'!AA40+'Real Price Change'!AA40</f>
        <v>6793.9957256807629</v>
      </c>
      <c r="AB40" s="154">
        <f>'Base Capex'!AB40+Provisions!AB40+'Direct OH'!AB40+'Indirect OH'!AB40+'Real Price Change'!AB40</f>
        <v>8186.2897475732925</v>
      </c>
      <c r="AC40" s="155">
        <f>'Base Capex'!AC40+Provisions!AC40+'Direct OH'!AC40+'Indirect OH'!AC40+'Real Price Change'!AC40</f>
        <v>4763.0259894644232</v>
      </c>
      <c r="AD40" s="156">
        <f>'Base Capex'!AD40+Provisions!AD40+'Direct OH'!AD40+'Indirect OH'!AD40+'Real Price Change'!AD40</f>
        <v>8333.6044274165142</v>
      </c>
      <c r="AE40" s="154">
        <f>'Base Capex'!AE40+Provisions!AE40+'Direct OH'!AE40+'Indirect OH'!AE40+'Real Price Change'!AE40</f>
        <v>9993.4901814983386</v>
      </c>
      <c r="AF40" s="155">
        <f>'Base Capex'!AF40+Provisions!AF40+'Direct OH'!AF40+'Indirect OH'!AF40+'Real Price Change'!AF40</f>
        <v>5477.8738598959171</v>
      </c>
      <c r="AG40" s="156">
        <f>'Base Capex'!AG40+Provisions!AG40+'Direct OH'!AG40+'Indirect OH'!AG40+'Real Price Change'!AG40</f>
        <v>9816.1903070030621</v>
      </c>
      <c r="AH40" s="154">
        <f>'Base Capex'!AH40+Provisions!AH40+'Direct OH'!AH40+'Indirect OH'!AH40+'Real Price Change'!AH40</f>
        <v>3512.8537497138868</v>
      </c>
      <c r="AI40" s="155">
        <f>'Base Capex'!AI40+Provisions!AI40+'Direct OH'!AI40+'Indirect OH'!AI40+'Real Price Change'!AI40</f>
        <v>1776.1526719088749</v>
      </c>
      <c r="AJ40" s="156">
        <f>'Base Capex'!AJ40+Provisions!AJ40+'Direct OH'!AJ40+'Indirect OH'!AJ40+'Real Price Change'!AJ40</f>
        <v>3273.366915958045</v>
      </c>
    </row>
    <row r="41" spans="1:36">
      <c r="A41" s="182">
        <f>'Base Capex Actual'!A41</f>
        <v>158</v>
      </c>
      <c r="B41" s="183" t="str">
        <f>'Base Capex Actual'!B41</f>
        <v xml:space="preserve">Safety Compliance </v>
      </c>
      <c r="C41" s="183" t="str">
        <f>'Base Capex Actual'!C41</f>
        <v>Environmental, Safety &amp; Legal</v>
      </c>
      <c r="D41" s="155">
        <f>'Base Capex'!D41+Provisions!D41+'Direct OH'!D41+'Indirect OH'!D41+'Real Price Change'!D41</f>
        <v>122.87718075944095</v>
      </c>
      <c r="E41" s="155">
        <f>'Base Capex'!E41+Provisions!E41+'Direct OH'!E41+'Indirect OH'!E41+'Real Price Change'!E41</f>
        <v>16.648464288996088</v>
      </c>
      <c r="F41" s="156">
        <f>'Base Capex'!F41+Provisions!F41+'Direct OH'!F41+'Indirect OH'!F41+'Real Price Change'!F41</f>
        <v>343.18991417493811</v>
      </c>
      <c r="G41" s="155">
        <f>'Base Capex'!G41+Provisions!G41+'Direct OH'!G41+'Indirect OH'!G41+'Real Price Change'!G41</f>
        <v>98.01290331489335</v>
      </c>
      <c r="H41" s="155">
        <f>'Base Capex'!H41+Provisions!H41+'Direct OH'!H41+'Indirect OH'!H41+'Real Price Change'!H41</f>
        <v>36.48041785665405</v>
      </c>
      <c r="I41" s="156">
        <f>'Base Capex'!I41+Provisions!I41+'Direct OH'!I41+'Indirect OH'!I41+'Real Price Change'!I41</f>
        <v>292.77962826571638</v>
      </c>
      <c r="J41" s="155">
        <f>'Base Capex'!J41+Provisions!J41+'Direct OH'!J41+'Indirect OH'!J41+'Real Price Change'!J41</f>
        <v>43.989439451633864</v>
      </c>
      <c r="K41" s="155">
        <f>'Base Capex'!K41+Provisions!K41+'Direct OH'!K41+'Indirect OH'!K41+'Real Price Change'!K41</f>
        <v>48.315227219747726</v>
      </c>
      <c r="L41" s="156">
        <f>'Base Capex'!L41+Provisions!L41+'Direct OH'!L41+'Indirect OH'!L41+'Real Price Change'!L41</f>
        <v>114.79968270237404</v>
      </c>
      <c r="M41" s="155">
        <f>'Base Capex'!M41+Provisions!M41+'Direct OH'!M41+'Indirect OH'!M41+'Real Price Change'!M41</f>
        <v>62.648654992165611</v>
      </c>
      <c r="N41" s="155">
        <f>'Base Capex'!N41+Provisions!N41+'Direct OH'!N41+'Indirect OH'!N41+'Real Price Change'!N41</f>
        <v>0.46310406146460231</v>
      </c>
      <c r="O41" s="156">
        <f>'Base Capex'!O41+Provisions!O41+'Direct OH'!O41+'Indirect OH'!O41+'Real Price Change'!O41</f>
        <v>149.29717962561088</v>
      </c>
      <c r="P41" s="155">
        <f>'Base Capex'!P41+Provisions!P41+'Direct OH'!P41+'Indirect OH'!P41+'Real Price Change'!P41</f>
        <v>698.05929149289659</v>
      </c>
      <c r="Q41" s="155">
        <f>'Base Capex'!Q41+Provisions!Q41+'Direct OH'!Q41+'Indirect OH'!Q41+'Real Price Change'!Q41</f>
        <v>81.317482879855817</v>
      </c>
      <c r="R41" s="156">
        <f>'Base Capex'!R41+Provisions!R41+'Direct OH'!R41+'Indirect OH'!R41+'Real Price Change'!R41</f>
        <v>271.53113186946263</v>
      </c>
      <c r="S41" s="154">
        <f>'Base Capex'!S41+Provisions!S41+'Direct OH'!S41+'Indirect OH'!S41+'Real Price Change'!S41</f>
        <v>251.38043036783338</v>
      </c>
      <c r="T41" s="155">
        <f>'Base Capex'!T41+Provisions!T41+'Direct OH'!T41+'Indirect OH'!T41+'Real Price Change'!T41</f>
        <v>43.47546054261732</v>
      </c>
      <c r="U41" s="156">
        <f>'Base Capex'!U41+Provisions!U41+'Direct OH'!U41+'Indirect OH'!U41+'Real Price Change'!U41</f>
        <v>220.84996493847132</v>
      </c>
      <c r="V41" s="154">
        <f>'Base Capex'!V41+Provisions!V41+'Direct OH'!V41+'Indirect OH'!V41+'Real Price Change'!V41</f>
        <v>223.41766510509333</v>
      </c>
      <c r="W41" s="155">
        <f>'Base Capex'!W41+Provisions!W41+'Direct OH'!W41+'Indirect OH'!W41+'Real Price Change'!W41</f>
        <v>43.141099508757428</v>
      </c>
      <c r="X41" s="156">
        <f>'Base Capex'!X41+Provisions!X41+'Direct OH'!X41+'Indirect OH'!X41+'Real Price Change'!X41</f>
        <v>196.37985926528458</v>
      </c>
      <c r="Y41" s="154">
        <f>'Base Capex'!Y41+Provisions!Y41+'Direct OH'!Y41+'Indirect OH'!Y41+'Real Price Change'!Y41</f>
        <v>223.0997691397782</v>
      </c>
      <c r="Z41" s="155">
        <f>'Base Capex'!Z41+Provisions!Z41+'Direct OH'!Z41+'Indirect OH'!Z41+'Real Price Change'!Z41</f>
        <v>43.141099508757428</v>
      </c>
      <c r="AA41" s="156">
        <f>'Base Capex'!AA41+Provisions!AA41+'Direct OH'!AA41+'Indirect OH'!AA41+'Real Price Change'!AA41</f>
        <v>199.95502892512758</v>
      </c>
      <c r="AB41" s="154">
        <f>'Base Capex'!AB41+Provisions!AB41+'Direct OH'!AB41+'Indirect OH'!AB41+'Real Price Change'!AB41</f>
        <v>231.19597073202675</v>
      </c>
      <c r="AC41" s="155">
        <f>'Base Capex'!AC41+Provisions!AC41+'Direct OH'!AC41+'Indirect OH'!AC41+'Real Price Change'!AC41</f>
        <v>43.141099508757428</v>
      </c>
      <c r="AD41" s="156">
        <f>'Base Capex'!AD41+Provisions!AD41+'Direct OH'!AD41+'Indirect OH'!AD41+'Real Price Change'!AD41</f>
        <v>204.12050854412382</v>
      </c>
      <c r="AE41" s="154">
        <f>'Base Capex'!AE41+Provisions!AE41+'Direct OH'!AE41+'Indirect OH'!AE41+'Real Price Change'!AE41</f>
        <v>243.4210103180815</v>
      </c>
      <c r="AF41" s="155">
        <f>'Base Capex'!AF41+Provisions!AF41+'Direct OH'!AF41+'Indirect OH'!AF41+'Real Price Change'!AF41</f>
        <v>43.141099508757428</v>
      </c>
      <c r="AG41" s="156">
        <f>'Base Capex'!AG41+Provisions!AG41+'Direct OH'!AG41+'Indirect OH'!AG41+'Real Price Change'!AG41</f>
        <v>208.95981721186988</v>
      </c>
      <c r="AH41" s="154">
        <f>'Base Capex'!AH41+Provisions!AH41+'Direct OH'!AH41+'Indirect OH'!AH41+'Real Price Change'!AH41</f>
        <v>260.84926840043721</v>
      </c>
      <c r="AI41" s="155">
        <f>'Base Capex'!AI41+Provisions!AI41+'Direct OH'!AI41+'Indirect OH'!AI41+'Real Price Change'!AI41</f>
        <v>43.141099508757428</v>
      </c>
      <c r="AJ41" s="156">
        <f>'Base Capex'!AJ41+Provisions!AJ41+'Direct OH'!AJ41+'Indirect OH'!AJ41+'Real Price Change'!AJ41</f>
        <v>214.74701053868628</v>
      </c>
    </row>
    <row r="42" spans="1:36">
      <c r="A42" s="182">
        <f>'Base Capex Actual'!A42</f>
        <v>159</v>
      </c>
      <c r="B42" s="183" t="str">
        <f>'Base Capex Actual'!B42</f>
        <v>TV Interference Replacement Capital</v>
      </c>
      <c r="C42" s="183" t="str">
        <f>'Base Capex Actual'!C42</f>
        <v>Reliability &amp; Quality Maintained</v>
      </c>
      <c r="D42" s="155">
        <f>'Base Capex'!D42+Provisions!D42+'Direct OH'!D42+'Indirect OH'!D42+'Real Price Change'!D42</f>
        <v>13.433479524339027</v>
      </c>
      <c r="E42" s="155">
        <f>'Base Capex'!E42+Provisions!E42+'Direct OH'!E42+'Indirect OH'!E42+'Real Price Change'!E42</f>
        <v>2.4949136421831768</v>
      </c>
      <c r="F42" s="156">
        <f>'Base Capex'!F42+Provisions!F42+'Direct OH'!F42+'Indirect OH'!F42+'Real Price Change'!F42</f>
        <v>1.6026553617638615</v>
      </c>
      <c r="G42" s="155">
        <f>'Base Capex'!G42+Provisions!G42+'Direct OH'!G42+'Indirect OH'!G42+'Real Price Change'!G42</f>
        <v>5.1796389719628237</v>
      </c>
      <c r="H42" s="155">
        <f>'Base Capex'!H42+Provisions!H42+'Direct OH'!H42+'Indirect OH'!H42+'Real Price Change'!H42</f>
        <v>0.95818907114268481</v>
      </c>
      <c r="I42" s="156">
        <f>'Base Capex'!I42+Provisions!I42+'Direct OH'!I42+'Indirect OH'!I42+'Real Price Change'!I42</f>
        <v>1.0314520339402333</v>
      </c>
      <c r="J42" s="155">
        <f>'Base Capex'!J42+Provisions!J42+'Direct OH'!J42+'Indirect OH'!J42+'Real Price Change'!J42</f>
        <v>0</v>
      </c>
      <c r="K42" s="155">
        <f>'Base Capex'!K42+Provisions!K42+'Direct OH'!K42+'Indirect OH'!K42+'Real Price Change'!K42</f>
        <v>0</v>
      </c>
      <c r="L42" s="156">
        <f>'Base Capex'!L42+Provisions!L42+'Direct OH'!L42+'Indirect OH'!L42+'Real Price Change'!L42</f>
        <v>0</v>
      </c>
      <c r="M42" s="155">
        <f>'Base Capex'!M42+Provisions!M42+'Direct OH'!M42+'Indirect OH'!M42+'Real Price Change'!M42</f>
        <v>0</v>
      </c>
      <c r="N42" s="155">
        <f>'Base Capex'!N42+Provisions!N42+'Direct OH'!N42+'Indirect OH'!N42+'Real Price Change'!N42</f>
        <v>0</v>
      </c>
      <c r="O42" s="156">
        <f>'Base Capex'!O42+Provisions!O42+'Direct OH'!O42+'Indirect OH'!O42+'Real Price Change'!O42</f>
        <v>0</v>
      </c>
      <c r="P42" s="155">
        <f>'Base Capex'!P42+Provisions!P42+'Direct OH'!P42+'Indirect OH'!P42+'Real Price Change'!P42</f>
        <v>0</v>
      </c>
      <c r="Q42" s="155">
        <f>'Base Capex'!Q42+Provisions!Q42+'Direct OH'!Q42+'Indirect OH'!Q42+'Real Price Change'!Q42</f>
        <v>0</v>
      </c>
      <c r="R42" s="156">
        <f>'Base Capex'!R42+Provisions!R42+'Direct OH'!R42+'Indirect OH'!R42+'Real Price Change'!R42</f>
        <v>0</v>
      </c>
      <c r="S42" s="154">
        <f>'Base Capex'!S42+Provisions!S42+'Direct OH'!S42+'Indirect OH'!S42+'Real Price Change'!S42</f>
        <v>4.8780512074271574</v>
      </c>
      <c r="T42" s="155">
        <f>'Base Capex'!T42+Provisions!T42+'Direct OH'!T42+'Indirect OH'!T42+'Real Price Change'!T42</f>
        <v>0.95789290570650998</v>
      </c>
      <c r="U42" s="156">
        <f>'Base Capex'!U42+Provisions!U42+'Direct OH'!U42+'Indirect OH'!U42+'Real Price Change'!U42</f>
        <v>1.0497080788599977</v>
      </c>
      <c r="V42" s="154">
        <f>'Base Capex'!V42+Provisions!V42+'Direct OH'!V42+'Indirect OH'!V42+'Real Price Change'!V42</f>
        <v>4.5341401845753131</v>
      </c>
      <c r="W42" s="155">
        <f>'Base Capex'!W42+Provisions!W42+'Direct OH'!W42+'Indirect OH'!W42+'Real Price Change'!W42</f>
        <v>0.95342855115322545</v>
      </c>
      <c r="X42" s="156">
        <f>'Base Capex'!X42+Provisions!X42+'Direct OH'!X42+'Indirect OH'!X42+'Real Price Change'!X42</f>
        <v>0.70481144906038351</v>
      </c>
      <c r="Y42" s="154">
        <f>'Base Capex'!Y42+Provisions!Y42+'Direct OH'!Y42+'Indirect OH'!Y42+'Real Price Change'!Y42</f>
        <v>4.5546533165002288</v>
      </c>
      <c r="Z42" s="155">
        <f>'Base Capex'!Z42+Provisions!Z42+'Direct OH'!Z42+'Indirect OH'!Z42+'Real Price Change'!Z42</f>
        <v>0.95342855115322545</v>
      </c>
      <c r="AA42" s="156">
        <f>'Base Capex'!AA42+Provisions!AA42+'Direct OH'!AA42+'Indirect OH'!AA42+'Real Price Change'!AA42</f>
        <v>0.71103004996557939</v>
      </c>
      <c r="AB42" s="154">
        <f>'Base Capex'!AB42+Provisions!AB42+'Direct OH'!AB42+'Indirect OH'!AB42+'Real Price Change'!AB42</f>
        <v>4.6885629092504271</v>
      </c>
      <c r="AC42" s="155">
        <f>'Base Capex'!AC42+Provisions!AC42+'Direct OH'!AC42+'Indirect OH'!AC42+'Real Price Change'!AC42</f>
        <v>0.95342855115322545</v>
      </c>
      <c r="AD42" s="156">
        <f>'Base Capex'!AD42+Provisions!AD42+'Direct OH'!AD42+'Indirect OH'!AD42+'Real Price Change'!AD42</f>
        <v>0.73254720075948865</v>
      </c>
      <c r="AE42" s="154">
        <f>'Base Capex'!AE42+Provisions!AE42+'Direct OH'!AE42+'Indirect OH'!AE42+'Real Price Change'!AE42</f>
        <v>4.8777457307687957</v>
      </c>
      <c r="AF42" s="155">
        <f>'Base Capex'!AF42+Provisions!AF42+'Direct OH'!AF42+'Indirect OH'!AF42+'Real Price Change'!AF42</f>
        <v>0.95342855115322545</v>
      </c>
      <c r="AG42" s="156">
        <f>'Base Capex'!AG42+Provisions!AG42+'Direct OH'!AG42+'Indirect OH'!AG42+'Real Price Change'!AG42</f>
        <v>0.7628116222875635</v>
      </c>
      <c r="AH42" s="154">
        <f>'Base Capex'!AH42+Provisions!AH42+'Direct OH'!AH42+'Indirect OH'!AH42+'Real Price Change'!AH42</f>
        <v>5.1361849461788696</v>
      </c>
      <c r="AI42" s="155">
        <f>'Base Capex'!AI42+Provisions!AI42+'Direct OH'!AI42+'Indirect OH'!AI42+'Real Price Change'!AI42</f>
        <v>0.95342855115322545</v>
      </c>
      <c r="AJ42" s="156">
        <f>'Base Capex'!AJ42+Provisions!AJ42+'Direct OH'!AJ42+'Indirect OH'!AJ42+'Real Price Change'!AJ42</f>
        <v>0.80444499844241024</v>
      </c>
    </row>
    <row r="43" spans="1:36">
      <c r="A43" s="182">
        <f>'Base Capex Actual'!A43</f>
        <v>160</v>
      </c>
      <c r="B43" s="183" t="str">
        <f>'Base Capex Actual'!B43</f>
        <v>Augmentation Lines</v>
      </c>
      <c r="C43" s="183" t="str">
        <f>'Base Capex Actual'!C43</f>
        <v>Reinforcements</v>
      </c>
      <c r="D43" s="155">
        <f>'Base Capex'!D43+Provisions!D43+'Direct OH'!D43+'Indirect OH'!D43+'Real Price Change'!D43</f>
        <v>557.22783444460185</v>
      </c>
      <c r="E43" s="155">
        <f>'Base Capex'!E43+Provisions!E43+'Direct OH'!E43+'Indirect OH'!E43+'Real Price Change'!E43</f>
        <v>276.60242477271777</v>
      </c>
      <c r="F43" s="156">
        <f>'Base Capex'!F43+Provisions!F43+'Direct OH'!F43+'Indirect OH'!F43+'Real Price Change'!F43</f>
        <v>680.32281618052036</v>
      </c>
      <c r="G43" s="155">
        <f>'Base Capex'!G43+Provisions!G43+'Direct OH'!G43+'Indirect OH'!G43+'Real Price Change'!G43</f>
        <v>360.9292303855637</v>
      </c>
      <c r="H43" s="155">
        <f>'Base Capex'!H43+Provisions!H43+'Direct OH'!H43+'Indirect OH'!H43+'Real Price Change'!H43</f>
        <v>57.172996076604328</v>
      </c>
      <c r="I43" s="156">
        <f>'Base Capex'!I43+Provisions!I43+'Direct OH'!I43+'Indirect OH'!I43+'Real Price Change'!I43</f>
        <v>309.51944818643369</v>
      </c>
      <c r="J43" s="155">
        <f>'Base Capex'!J43+Provisions!J43+'Direct OH'!J43+'Indirect OH'!J43+'Real Price Change'!J43</f>
        <v>314.01435139271143</v>
      </c>
      <c r="K43" s="155">
        <f>'Base Capex'!K43+Provisions!K43+'Direct OH'!K43+'Indirect OH'!K43+'Real Price Change'!K43</f>
        <v>292.41123327130595</v>
      </c>
      <c r="L43" s="156">
        <f>'Base Capex'!L43+Provisions!L43+'Direct OH'!L43+'Indirect OH'!L43+'Real Price Change'!L43</f>
        <v>428.91647647211096</v>
      </c>
      <c r="M43" s="155">
        <f>'Base Capex'!M43+Provisions!M43+'Direct OH'!M43+'Indirect OH'!M43+'Real Price Change'!M43</f>
        <v>577.75021080277213</v>
      </c>
      <c r="N43" s="155">
        <f>'Base Capex'!N43+Provisions!N43+'Direct OH'!N43+'Indirect OH'!N43+'Real Price Change'!N43</f>
        <v>236.13327525649382</v>
      </c>
      <c r="O43" s="156">
        <f>'Base Capex'!O43+Provisions!O43+'Direct OH'!O43+'Indirect OH'!O43+'Real Price Change'!O43</f>
        <v>480.06158189852448</v>
      </c>
      <c r="P43" s="155">
        <f>'Base Capex'!P43+Provisions!P43+'Direct OH'!P43+'Indirect OH'!P43+'Real Price Change'!P43</f>
        <v>1069.5995357442785</v>
      </c>
      <c r="Q43" s="155">
        <f>'Base Capex'!Q43+Provisions!Q43+'Direct OH'!Q43+'Indirect OH'!Q43+'Real Price Change'!Q43</f>
        <v>620.68375204163397</v>
      </c>
      <c r="R43" s="156">
        <f>'Base Capex'!R43+Provisions!R43+'Direct OH'!R43+'Indirect OH'!R43+'Real Price Change'!R43</f>
        <v>967.52147239391934</v>
      </c>
      <c r="S43" s="154">
        <f>'Base Capex'!S43+Provisions!S43+'Direct OH'!S43+'Indirect OH'!S43+'Real Price Change'!S43</f>
        <v>1339.2098732225243</v>
      </c>
      <c r="T43" s="155">
        <f>'Base Capex'!T43+Provisions!T43+'Direct OH'!T43+'Indirect OH'!T43+'Real Price Change'!T43</f>
        <v>716.42763193744941</v>
      </c>
      <c r="U43" s="156">
        <f>'Base Capex'!U43+Provisions!U43+'Direct OH'!U43+'Indirect OH'!U43+'Real Price Change'!U43</f>
        <v>1290.1379384046177</v>
      </c>
      <c r="V43" s="154">
        <f>'Base Capex'!V43+Provisions!V43+'Direct OH'!V43+'Indirect OH'!V43+'Real Price Change'!V43</f>
        <v>1335.6561701440994</v>
      </c>
      <c r="W43" s="155">
        <f>'Base Capex'!W43+Provisions!W43+'Direct OH'!W43+'Indirect OH'!W43+'Real Price Change'!W43</f>
        <v>828.34462680296463</v>
      </c>
      <c r="X43" s="156">
        <f>'Base Capex'!X43+Provisions!X43+'Direct OH'!X43+'Indirect OH'!X43+'Real Price Change'!X43</f>
        <v>1310.3802986974358</v>
      </c>
      <c r="Y43" s="154">
        <f>'Base Capex'!Y43+Provisions!Y43+'Direct OH'!Y43+'Indirect OH'!Y43+'Real Price Change'!Y43</f>
        <v>1326.7594582416295</v>
      </c>
      <c r="Z43" s="155">
        <f>'Base Capex'!Z43+Provisions!Z43+'Direct OH'!Z43+'Indirect OH'!Z43+'Real Price Change'!Z43</f>
        <v>828.34462680296463</v>
      </c>
      <c r="AA43" s="156">
        <f>'Base Capex'!AA43+Provisions!AA43+'Direct OH'!AA43+'Indirect OH'!AA43+'Real Price Change'!AA43</f>
        <v>1333.5683789685693</v>
      </c>
      <c r="AB43" s="154">
        <f>'Base Capex'!AB43+Provisions!AB43+'Direct OH'!AB43+'Indirect OH'!AB43+'Real Price Change'!AB43</f>
        <v>1380.7747997746201</v>
      </c>
      <c r="AC43" s="155">
        <f>'Base Capex'!AC43+Provisions!AC43+'Direct OH'!AC43+'Indirect OH'!AC43+'Real Price Change'!AC43</f>
        <v>828.34462680296463</v>
      </c>
      <c r="AD43" s="156">
        <f>'Base Capex'!AD43+Provisions!AD43+'Direct OH'!AD43+'Indirect OH'!AD43+'Real Price Change'!AD43</f>
        <v>1361.7882483010787</v>
      </c>
      <c r="AE43" s="154">
        <f>'Base Capex'!AE43+Provisions!AE43+'Direct OH'!AE43+'Indirect OH'!AE43+'Real Price Change'!AE43</f>
        <v>1465.2483549729486</v>
      </c>
      <c r="AF43" s="155">
        <f>'Base Capex'!AF43+Provisions!AF43+'Direct OH'!AF43+'Indirect OH'!AF43+'Real Price Change'!AF43</f>
        <v>828.34462680296463</v>
      </c>
      <c r="AG43" s="156">
        <f>'Base Capex'!AG43+Provisions!AG43+'Direct OH'!AG43+'Indirect OH'!AG43+'Real Price Change'!AG43</f>
        <v>1394.9788934827943</v>
      </c>
      <c r="AH43" s="154">
        <f>'Base Capex'!AH43+Provisions!AH43+'Direct OH'!AH43+'Indirect OH'!AH43+'Real Price Change'!AH43</f>
        <v>1587.914086565326</v>
      </c>
      <c r="AI43" s="155">
        <f>'Base Capex'!AI43+Provisions!AI43+'Direct OH'!AI43+'Indirect OH'!AI43+'Real Price Change'!AI43</f>
        <v>828.34462680296463</v>
      </c>
      <c r="AJ43" s="156">
        <f>'Base Capex'!AJ43+Provisions!AJ43+'Direct OH'!AJ43+'Indirect OH'!AJ43+'Real Price Change'!AJ43</f>
        <v>1435.0607911789234</v>
      </c>
    </row>
    <row r="44" spans="1:36">
      <c r="A44" s="182">
        <f>'Base Capex Actual'!A44</f>
        <v>161</v>
      </c>
      <c r="B44" s="183" t="str">
        <f>'Base Capex Actual'!B44</f>
        <v>Augmentation of Zone SubStation</v>
      </c>
      <c r="C44" s="183" t="str">
        <f>'Base Capex Actual'!C44</f>
        <v>Reinforcements</v>
      </c>
      <c r="D44" s="155">
        <f>'Base Capex'!D44+Provisions!D44+'Direct OH'!D44+'Indirect OH'!D44+'Real Price Change'!D44</f>
        <v>4256.3448532151506</v>
      </c>
      <c r="E44" s="155">
        <f>'Base Capex'!E44+Provisions!E44+'Direct OH'!E44+'Indirect OH'!E44+'Real Price Change'!E44</f>
        <v>2597.173850854585</v>
      </c>
      <c r="F44" s="156">
        <f>'Base Capex'!F44+Provisions!F44+'Direct OH'!F44+'Indirect OH'!F44+'Real Price Change'!F44</f>
        <v>7053.1916133149844</v>
      </c>
      <c r="G44" s="155">
        <f>'Base Capex'!G44+Provisions!G44+'Direct OH'!G44+'Indirect OH'!G44+'Real Price Change'!G44</f>
        <v>5380.1026439857915</v>
      </c>
      <c r="H44" s="155">
        <f>'Base Capex'!H44+Provisions!H44+'Direct OH'!H44+'Indirect OH'!H44+'Real Price Change'!H44</f>
        <v>6289.049166779193</v>
      </c>
      <c r="I44" s="156">
        <f>'Base Capex'!I44+Provisions!I44+'Direct OH'!I44+'Indirect OH'!I44+'Real Price Change'!I44</f>
        <v>4730.5883636194449</v>
      </c>
      <c r="J44" s="155">
        <f>'Base Capex'!J44+Provisions!J44+'Direct OH'!J44+'Indirect OH'!J44+'Real Price Change'!J44</f>
        <v>2299.3795620640922</v>
      </c>
      <c r="K44" s="155">
        <f>'Base Capex'!K44+Provisions!K44+'Direct OH'!K44+'Indirect OH'!K44+'Real Price Change'!K44</f>
        <v>1741.3605477198535</v>
      </c>
      <c r="L44" s="156">
        <f>'Base Capex'!L44+Provisions!L44+'Direct OH'!L44+'Indirect OH'!L44+'Real Price Change'!L44</f>
        <v>1440.3570458344279</v>
      </c>
      <c r="M44" s="155">
        <f>'Base Capex'!M44+Provisions!M44+'Direct OH'!M44+'Indirect OH'!M44+'Real Price Change'!M44</f>
        <v>1795.594489628309</v>
      </c>
      <c r="N44" s="155">
        <f>'Base Capex'!N44+Provisions!N44+'Direct OH'!N44+'Indirect OH'!N44+'Real Price Change'!N44</f>
        <v>742.10862675111628</v>
      </c>
      <c r="O44" s="156">
        <f>'Base Capex'!O44+Provisions!O44+'Direct OH'!O44+'Indirect OH'!O44+'Real Price Change'!O44</f>
        <v>-10.993980516543942</v>
      </c>
      <c r="P44" s="155">
        <f>'Base Capex'!P44+Provisions!P44+'Direct OH'!P44+'Indirect OH'!P44+'Real Price Change'!P44</f>
        <v>2786.1192209178571</v>
      </c>
      <c r="Q44" s="155">
        <f>'Base Capex'!Q44+Provisions!Q44+'Direct OH'!Q44+'Indirect OH'!Q44+'Real Price Change'!Q44</f>
        <v>1851.0682878348875</v>
      </c>
      <c r="R44" s="156">
        <f>'Base Capex'!R44+Provisions!R44+'Direct OH'!R44+'Indirect OH'!R44+'Real Price Change'!R44</f>
        <v>2237.8174648426825</v>
      </c>
      <c r="S44" s="154">
        <f>'Base Capex'!S44+Provisions!S44+'Direct OH'!S44+'Indirect OH'!S44+'Real Price Change'!S44</f>
        <v>3012.2545097987932</v>
      </c>
      <c r="T44" s="155">
        <f>'Base Capex'!T44+Provisions!T44+'Direct OH'!T44+'Indirect OH'!T44+'Real Price Change'!T44</f>
        <v>2635.2624640997083</v>
      </c>
      <c r="U44" s="156">
        <f>'Base Capex'!U44+Provisions!U44+'Direct OH'!U44+'Indirect OH'!U44+'Real Price Change'!U44</f>
        <v>2118.7754177311381</v>
      </c>
      <c r="V44" s="154">
        <f>'Base Capex'!V44+Provisions!V44+'Direct OH'!V44+'Indirect OH'!V44+'Real Price Change'!V44</f>
        <v>6218.6081456949269</v>
      </c>
      <c r="W44" s="155">
        <f>'Base Capex'!W44+Provisions!W44+'Direct OH'!W44+'Indirect OH'!W44+'Real Price Change'!W44</f>
        <v>6353.835099166984</v>
      </c>
      <c r="X44" s="156">
        <f>'Base Capex'!X44+Provisions!X44+'Direct OH'!X44+'Indirect OH'!X44+'Real Price Change'!X44</f>
        <v>4199.0493757926051</v>
      </c>
      <c r="Y44" s="154">
        <f>'Base Capex'!Y44+Provisions!Y44+'Direct OH'!Y44+'Indirect OH'!Y44+'Real Price Change'!Y44</f>
        <v>5786.602396396006</v>
      </c>
      <c r="Z44" s="155">
        <f>'Base Capex'!Z44+Provisions!Z44+'Direct OH'!Z44+'Indirect OH'!Z44+'Real Price Change'!Z44</f>
        <v>5961.2308322285344</v>
      </c>
      <c r="AA44" s="156">
        <f>'Base Capex'!AA44+Provisions!AA44+'Direct OH'!AA44+'Indirect OH'!AA44+'Real Price Change'!AA44</f>
        <v>4001.0164983455024</v>
      </c>
      <c r="AB44" s="154">
        <f>'Base Capex'!AB44+Provisions!AB44+'Direct OH'!AB44+'Indirect OH'!AB44+'Real Price Change'!AB44</f>
        <v>6446.5690280226436</v>
      </c>
      <c r="AC44" s="155">
        <f>'Base Capex'!AC44+Provisions!AC44+'Direct OH'!AC44+'Indirect OH'!AC44+'Real Price Change'!AC44</f>
        <v>6379.9671253102215</v>
      </c>
      <c r="AD44" s="156">
        <f>'Base Capex'!AD44+Provisions!AD44+'Direct OH'!AD44+'Indirect OH'!AD44+'Real Price Change'!AD44</f>
        <v>4380.2995898297295</v>
      </c>
      <c r="AE44" s="154">
        <f>'Base Capex'!AE44+Provisions!AE44+'Direct OH'!AE44+'Indirect OH'!AE44+'Real Price Change'!AE44</f>
        <v>3993.975799077672</v>
      </c>
      <c r="AF44" s="155">
        <f>'Base Capex'!AF44+Provisions!AF44+'Direct OH'!AF44+'Indirect OH'!AF44+'Real Price Change'!AF44</f>
        <v>3722.3339304092574</v>
      </c>
      <c r="AG44" s="156">
        <f>'Base Capex'!AG44+Provisions!AG44+'Direct OH'!AG44+'Indirect OH'!AG44+'Real Price Change'!AG44</f>
        <v>2626.6940670763452</v>
      </c>
      <c r="AH44" s="154">
        <f>'Base Capex'!AH44+Provisions!AH44+'Direct OH'!AH44+'Indirect OH'!AH44+'Real Price Change'!AH44</f>
        <v>356.89221834690079</v>
      </c>
      <c r="AI44" s="155">
        <f>'Base Capex'!AI44+Provisions!AI44+'Direct OH'!AI44+'Indirect OH'!AI44+'Real Price Change'!AI44</f>
        <v>306.62588066797093</v>
      </c>
      <c r="AJ44" s="156">
        <f>'Base Capex'!AJ44+Provisions!AJ44+'Direct OH'!AJ44+'Indirect OH'!AJ44+'Real Price Change'!AJ44</f>
        <v>223.73886148498013</v>
      </c>
    </row>
    <row r="45" spans="1:36">
      <c r="A45" s="182">
        <f>'Base Capex Actual'!A45</f>
        <v>162</v>
      </c>
      <c r="B45" s="183" t="str">
        <f>'Base Capex Actual'!B45</f>
        <v>Network Development - Augment Dist.</v>
      </c>
      <c r="C45" s="183" t="str">
        <f>'Base Capex Actual'!C45</f>
        <v>Reinforcements</v>
      </c>
      <c r="D45" s="155">
        <f>'Base Capex'!D45+Provisions!D45+'Direct OH'!D45+'Indirect OH'!D45+'Real Price Change'!D45</f>
        <v>1468.2261934147989</v>
      </c>
      <c r="E45" s="155">
        <f>'Base Capex'!E45+Provisions!E45+'Direct OH'!E45+'Indirect OH'!E45+'Real Price Change'!E45</f>
        <v>182.27716671070868</v>
      </c>
      <c r="F45" s="156">
        <f>'Base Capex'!F45+Provisions!F45+'Direct OH'!F45+'Indirect OH'!F45+'Real Price Change'!F45</f>
        <v>6000.6254661914663</v>
      </c>
      <c r="G45" s="155">
        <f>'Base Capex'!G45+Provisions!G45+'Direct OH'!G45+'Indirect OH'!G45+'Real Price Change'!G45</f>
        <v>5887.4979263134892</v>
      </c>
      <c r="H45" s="155">
        <f>'Base Capex'!H45+Provisions!H45+'Direct OH'!H45+'Indirect OH'!H45+'Real Price Change'!H45</f>
        <v>322.69470695151381</v>
      </c>
      <c r="I45" s="156">
        <f>'Base Capex'!I45+Provisions!I45+'Direct OH'!I45+'Indirect OH'!I45+'Real Price Change'!I45</f>
        <v>22562.550218936329</v>
      </c>
      <c r="J45" s="155">
        <f>'Base Capex'!J45+Provisions!J45+'Direct OH'!J45+'Indirect OH'!J45+'Real Price Change'!J45</f>
        <v>3233.6718297659431</v>
      </c>
      <c r="K45" s="155">
        <f>'Base Capex'!K45+Provisions!K45+'Direct OH'!K45+'Indirect OH'!K45+'Real Price Change'!K45</f>
        <v>329.97967387081673</v>
      </c>
      <c r="L45" s="156">
        <f>'Base Capex'!L45+Provisions!L45+'Direct OH'!L45+'Indirect OH'!L45+'Real Price Change'!L45</f>
        <v>11326.828255115279</v>
      </c>
      <c r="M45" s="155">
        <f>'Base Capex'!M45+Provisions!M45+'Direct OH'!M45+'Indirect OH'!M45+'Real Price Change'!M45</f>
        <v>5058.4781068042084</v>
      </c>
      <c r="N45" s="155">
        <f>'Base Capex'!N45+Provisions!N45+'Direct OH'!N45+'Indirect OH'!N45+'Real Price Change'!N45</f>
        <v>1875.4789198718358</v>
      </c>
      <c r="O45" s="156">
        <f>'Base Capex'!O45+Provisions!O45+'Direct OH'!O45+'Indirect OH'!O45+'Real Price Change'!O45</f>
        <v>14224.472186439807</v>
      </c>
      <c r="P45" s="155">
        <f>'Base Capex'!P45+Provisions!P45+'Direct OH'!P45+'Indirect OH'!P45+'Real Price Change'!P45</f>
        <v>7258.2293932107568</v>
      </c>
      <c r="Q45" s="155">
        <f>'Base Capex'!Q45+Provisions!Q45+'Direct OH'!Q45+'Indirect OH'!Q45+'Real Price Change'!Q45</f>
        <v>2526.5911166243327</v>
      </c>
      <c r="R45" s="156">
        <f>'Base Capex'!R45+Provisions!R45+'Direct OH'!R45+'Indirect OH'!R45+'Real Price Change'!R45</f>
        <v>20355.238166895928</v>
      </c>
      <c r="S45" s="154">
        <f>'Base Capex'!S45+Provisions!S45+'Direct OH'!S45+'Indirect OH'!S45+'Real Price Change'!S45</f>
        <v>6998.7706916177458</v>
      </c>
      <c r="T45" s="155">
        <f>'Base Capex'!T45+Provisions!T45+'Direct OH'!T45+'Indirect OH'!T45+'Real Price Change'!T45</f>
        <v>1880.007486549913</v>
      </c>
      <c r="U45" s="156">
        <f>'Base Capex'!U45+Provisions!U45+'Direct OH'!U45+'Indirect OH'!U45+'Real Price Change'!U45</f>
        <v>25267.456572116771</v>
      </c>
      <c r="V45" s="154">
        <f>'Base Capex'!V45+Provisions!V45+'Direct OH'!V45+'Indirect OH'!V45+'Real Price Change'!V45</f>
        <v>2663.749019060961</v>
      </c>
      <c r="W45" s="155">
        <f>'Base Capex'!W45+Provisions!W45+'Direct OH'!W45+'Indirect OH'!W45+'Real Price Change'!W45</f>
        <v>997.88408031394965</v>
      </c>
      <c r="X45" s="156">
        <f>'Base Capex'!X45+Provisions!X45+'Direct OH'!X45+'Indirect OH'!X45+'Real Price Change'!X45</f>
        <v>12755.765937790315</v>
      </c>
      <c r="Y45" s="154">
        <f>'Base Capex'!Y45+Provisions!Y45+'Direct OH'!Y45+'Indirect OH'!Y45+'Real Price Change'!Y45</f>
        <v>7066.4989559042178</v>
      </c>
      <c r="Z45" s="155">
        <f>'Base Capex'!Z45+Provisions!Z45+'Direct OH'!Z45+'Indirect OH'!Z45+'Real Price Change'!Z45</f>
        <v>2747.1341172355528</v>
      </c>
      <c r="AA45" s="156">
        <f>'Base Capex'!AA45+Provisions!AA45+'Direct OH'!AA45+'Indirect OH'!AA45+'Real Price Change'!AA45</f>
        <v>35809.889332566076</v>
      </c>
      <c r="AB45" s="154">
        <f>'Base Capex'!AB45+Provisions!AB45+'Direct OH'!AB45+'Indirect OH'!AB45+'Real Price Change'!AB45</f>
        <v>4350.0959334481822</v>
      </c>
      <c r="AC45" s="155">
        <f>'Base Capex'!AC45+Provisions!AC45+'Direct OH'!AC45+'Indirect OH'!AC45+'Real Price Change'!AC45</f>
        <v>1569.6898390796832</v>
      </c>
      <c r="AD45" s="156">
        <f>'Base Capex'!AD45+Provisions!AD45+'Direct OH'!AD45+'Indirect OH'!AD45+'Real Price Change'!AD45</f>
        <v>20855.687779172753</v>
      </c>
      <c r="AE45" s="154">
        <f>'Base Capex'!AE45+Provisions!AE45+'Direct OH'!AE45+'Indirect OH'!AE45+'Real Price Change'!AE45</f>
        <v>2371.8222322626916</v>
      </c>
      <c r="AF45" s="155">
        <f>'Base Capex'!AF45+Provisions!AF45+'Direct OH'!AF45+'Indirect OH'!AF45+'Real Price Change'!AF45</f>
        <v>761.12171630314685</v>
      </c>
      <c r="AG45" s="156">
        <f>'Base Capex'!AG45+Provisions!AG45+'Direct OH'!AG45+'Indirect OH'!AG45+'Real Price Change'!AG45</f>
        <v>10322.569487628265</v>
      </c>
      <c r="AH45" s="154">
        <f>'Base Capex'!AH45+Provisions!AH45+'Direct OH'!AH45+'Indirect OH'!AH45+'Real Price Change'!AH45</f>
        <v>1624.5462441233246</v>
      </c>
      <c r="AI45" s="155">
        <f>'Base Capex'!AI45+Provisions!AI45+'Direct OH'!AI45+'Indirect OH'!AI45+'Real Price Change'!AI45</f>
        <v>445.56671088181093</v>
      </c>
      <c r="AJ45" s="156">
        <f>'Base Capex'!AJ45+Provisions!AJ45+'Direct OH'!AJ45+'Indirect OH'!AJ45+'Real Price Change'!AJ45</f>
        <v>6182.514605111015</v>
      </c>
    </row>
    <row r="46" spans="1:36">
      <c r="A46" s="182">
        <f>'Base Capex Actual'!A46</f>
        <v>163</v>
      </c>
      <c r="B46" s="183" t="str">
        <f>'Base Capex Actual'!B46</f>
        <v>Environment Management'</v>
      </c>
      <c r="C46" s="183" t="str">
        <f>'Base Capex Actual'!C46</f>
        <v>Environmental, Safety &amp; Legal</v>
      </c>
      <c r="D46" s="155">
        <f>'Base Capex'!D46+Provisions!D46+'Direct OH'!D46+'Indirect OH'!D46+'Real Price Change'!D46</f>
        <v>122.78307662816721</v>
      </c>
      <c r="E46" s="155">
        <f>'Base Capex'!E46+Provisions!E46+'Direct OH'!E46+'Indirect OH'!E46+'Real Price Change'!E46</f>
        <v>221.83467177378657</v>
      </c>
      <c r="F46" s="156">
        <f>'Base Capex'!F46+Provisions!F46+'Direct OH'!F46+'Indirect OH'!F46+'Real Price Change'!F46</f>
        <v>197.39917808003744</v>
      </c>
      <c r="G46" s="155">
        <f>'Base Capex'!G46+Provisions!G46+'Direct OH'!G46+'Indirect OH'!G46+'Real Price Change'!G46</f>
        <v>273.28197585767526</v>
      </c>
      <c r="H46" s="155">
        <f>'Base Capex'!H46+Provisions!H46+'Direct OH'!H46+'Indirect OH'!H46+'Real Price Change'!H46</f>
        <v>245.4751938784859</v>
      </c>
      <c r="I46" s="156">
        <f>'Base Capex'!I46+Provisions!I46+'Direct OH'!I46+'Indirect OH'!I46+'Real Price Change'!I46</f>
        <v>672.60435761001725</v>
      </c>
      <c r="J46" s="155">
        <f>'Base Capex'!J46+Provisions!J46+'Direct OH'!J46+'Indirect OH'!J46+'Real Price Change'!J46</f>
        <v>247.36317114359252</v>
      </c>
      <c r="K46" s="155">
        <f>'Base Capex'!K46+Provisions!K46+'Direct OH'!K46+'Indirect OH'!K46+'Real Price Change'!K46</f>
        <v>83.11017817082174</v>
      </c>
      <c r="L46" s="156">
        <f>'Base Capex'!L46+Provisions!L46+'Direct OH'!L46+'Indirect OH'!L46+'Real Price Change'!L46</f>
        <v>569.67550345765449</v>
      </c>
      <c r="M46" s="155">
        <f>'Base Capex'!M46+Provisions!M46+'Direct OH'!M46+'Indirect OH'!M46+'Real Price Change'!M46</f>
        <v>286.4358246720526</v>
      </c>
      <c r="N46" s="155">
        <f>'Base Capex'!N46+Provisions!N46+'Direct OH'!N46+'Indirect OH'!N46+'Real Price Change'!N46</f>
        <v>115.56471028591193</v>
      </c>
      <c r="O46" s="156">
        <f>'Base Capex'!O46+Provisions!O46+'Direct OH'!O46+'Indirect OH'!O46+'Real Price Change'!O46</f>
        <v>995.72226891610376</v>
      </c>
      <c r="P46" s="155">
        <f>'Base Capex'!P46+Provisions!P46+'Direct OH'!P46+'Indirect OH'!P46+'Real Price Change'!P46</f>
        <v>477.33606294115071</v>
      </c>
      <c r="Q46" s="155">
        <f>'Base Capex'!Q46+Provisions!Q46+'Direct OH'!Q46+'Indirect OH'!Q46+'Real Price Change'!Q46</f>
        <v>187.55901670053763</v>
      </c>
      <c r="R46" s="156">
        <f>'Base Capex'!R46+Provisions!R46+'Direct OH'!R46+'Indirect OH'!R46+'Real Price Change'!R46</f>
        <v>711.91163234148098</v>
      </c>
      <c r="S46" s="154">
        <f>'Base Capex'!S46+Provisions!S46+'Direct OH'!S46+'Indirect OH'!S46+'Real Price Change'!S46</f>
        <v>486.92381835237205</v>
      </c>
      <c r="T46" s="155">
        <f>'Base Capex'!T46+Provisions!T46+'Direct OH'!T46+'Indirect OH'!T46+'Real Price Change'!T46</f>
        <v>238.30487956566336</v>
      </c>
      <c r="U46" s="156">
        <f>'Base Capex'!U46+Provisions!U46+'Direct OH'!U46+'Indirect OH'!U46+'Real Price Change'!U46</f>
        <v>1124.3264634453421</v>
      </c>
      <c r="V46" s="154">
        <f>'Base Capex'!V46+Provisions!V46+'Direct OH'!V46+'Indirect OH'!V46+'Real Price Change'!V46</f>
        <v>1888.3021089447705</v>
      </c>
      <c r="W46" s="155">
        <f>'Base Capex'!W46+Provisions!W46+'Direct OH'!W46+'Indirect OH'!W46+'Real Price Change'!W46</f>
        <v>1183.0606854539335</v>
      </c>
      <c r="X46" s="156">
        <f>'Base Capex'!X46+Provisions!X46+'Direct OH'!X46+'Indirect OH'!X46+'Real Price Change'!X46</f>
        <v>5187.7003147560317</v>
      </c>
      <c r="Y46" s="154">
        <f>'Base Capex'!Y46+Provisions!Y46+'Direct OH'!Y46+'Indirect OH'!Y46+'Real Price Change'!Y46</f>
        <v>397.17326128991198</v>
      </c>
      <c r="Z46" s="155">
        <f>'Base Capex'!Z46+Provisions!Z46+'Direct OH'!Z46+'Indirect OH'!Z46+'Real Price Change'!Z46</f>
        <v>254.34976078608361</v>
      </c>
      <c r="AA46" s="156">
        <f>'Base Capex'!AA46+Provisions!AA46+'Direct OH'!AA46+'Indirect OH'!AA46+'Real Price Change'!AA46</f>
        <v>1136.8341461558655</v>
      </c>
      <c r="AB46" s="154">
        <f>'Base Capex'!AB46+Provisions!AB46+'Direct OH'!AB46+'Indirect OH'!AB46+'Real Price Change'!AB46</f>
        <v>2762.8249607512798</v>
      </c>
      <c r="AC46" s="155">
        <f>'Base Capex'!AC46+Provisions!AC46+'Direct OH'!AC46+'Indirect OH'!AC46+'Real Price Change'!AC46</f>
        <v>1671.6241432733657</v>
      </c>
      <c r="AD46" s="156">
        <f>'Base Capex'!AD46+Provisions!AD46+'Direct OH'!AD46+'Indirect OH'!AD46+'Real Price Change'!AD46</f>
        <v>7618.4939265900721</v>
      </c>
      <c r="AE46" s="154">
        <f>'Base Capex'!AE46+Provisions!AE46+'Direct OH'!AE46+'Indirect OH'!AE46+'Real Price Change'!AE46</f>
        <v>278.41947416957731</v>
      </c>
      <c r="AF46" s="155">
        <f>'Base Capex'!AF46+Provisions!AF46+'Direct OH'!AF46+'Indirect OH'!AF46+'Real Price Change'!AF46</f>
        <v>154.2016150789164</v>
      </c>
      <c r="AG46" s="156">
        <f>'Base Capex'!AG46+Provisions!AG46+'Direct OH'!AG46+'Indirect OH'!AG46+'Real Price Change'!AG46</f>
        <v>717.9293112721715</v>
      </c>
      <c r="AH46" s="154">
        <f>'Base Capex'!AH46+Provisions!AH46+'Direct OH'!AH46+'Indirect OH'!AH46+'Real Price Change'!AH46</f>
        <v>381.46169693238454</v>
      </c>
      <c r="AI46" s="155">
        <f>'Base Capex'!AI46+Provisions!AI46+'Direct OH'!AI46+'Indirect OH'!AI46+'Real Price Change'!AI46</f>
        <v>187.36325273029627</v>
      </c>
      <c r="AJ46" s="156">
        <f>'Base Capex'!AJ46+Provisions!AJ46+'Direct OH'!AJ46+'Indirect OH'!AJ46+'Real Price Change'!AJ46</f>
        <v>893.56219527149949</v>
      </c>
    </row>
    <row r="47" spans="1:36">
      <c r="A47" s="182">
        <f>'Base Capex Actual'!A47</f>
        <v>164</v>
      </c>
      <c r="B47" s="183" t="str">
        <f>'Base Capex Actual'!B47</f>
        <v>Bushfire Mitigation Augmentation</v>
      </c>
      <c r="C47" s="183" t="str">
        <f>'Base Capex Actual'!C47</f>
        <v>Environmental, Safety &amp; Legal</v>
      </c>
      <c r="D47" s="155">
        <f>'Base Capex'!D47+Provisions!D47+'Direct OH'!D47+'Indirect OH'!D47+'Real Price Change'!D47</f>
        <v>0.44214413372196953</v>
      </c>
      <c r="E47" s="155">
        <f>'Base Capex'!E47+Provisions!E47+'Direct OH'!E47+'Indirect OH'!E47+'Real Price Change'!E47</f>
        <v>-1.2638586035753668E-2</v>
      </c>
      <c r="F47" s="156">
        <f>'Base Capex'!F47+Provisions!F47+'Direct OH'!F47+'Indirect OH'!F47+'Real Price Change'!F47</f>
        <v>0.67982522614656049</v>
      </c>
      <c r="G47" s="155">
        <f>'Base Capex'!G47+Provisions!G47+'Direct OH'!G47+'Indirect OH'!G47+'Real Price Change'!G47</f>
        <v>0</v>
      </c>
      <c r="H47" s="155">
        <f>'Base Capex'!H47+Provisions!H47+'Direct OH'!H47+'Indirect OH'!H47+'Real Price Change'!H47</f>
        <v>0</v>
      </c>
      <c r="I47" s="156">
        <f>'Base Capex'!I47+Provisions!I47+'Direct OH'!I47+'Indirect OH'!I47+'Real Price Change'!I47</f>
        <v>0</v>
      </c>
      <c r="J47" s="155">
        <f>'Base Capex'!J47+Provisions!J47+'Direct OH'!J47+'Indirect OH'!J47+'Real Price Change'!J47</f>
        <v>0</v>
      </c>
      <c r="K47" s="155">
        <f>'Base Capex'!K47+Provisions!K47+'Direct OH'!K47+'Indirect OH'!K47+'Real Price Change'!K47</f>
        <v>0</v>
      </c>
      <c r="L47" s="156">
        <f>'Base Capex'!L47+Provisions!L47+'Direct OH'!L47+'Indirect OH'!L47+'Real Price Change'!L47</f>
        <v>0</v>
      </c>
      <c r="M47" s="155">
        <f>'Base Capex'!M47+Provisions!M47+'Direct OH'!M47+'Indirect OH'!M47+'Real Price Change'!M47</f>
        <v>0</v>
      </c>
      <c r="N47" s="155">
        <f>'Base Capex'!N47+Provisions!N47+'Direct OH'!N47+'Indirect OH'!N47+'Real Price Change'!N47</f>
        <v>0</v>
      </c>
      <c r="O47" s="156">
        <f>'Base Capex'!O47+Provisions!O47+'Direct OH'!O47+'Indirect OH'!O47+'Real Price Change'!O47</f>
        <v>0</v>
      </c>
      <c r="P47" s="155">
        <f>'Base Capex'!P47+Provisions!P47+'Direct OH'!P47+'Indirect OH'!P47+'Real Price Change'!P47</f>
        <v>0</v>
      </c>
      <c r="Q47" s="155">
        <f>'Base Capex'!Q47+Provisions!Q47+'Direct OH'!Q47+'Indirect OH'!Q47+'Real Price Change'!Q47</f>
        <v>0</v>
      </c>
      <c r="R47" s="156">
        <f>'Base Capex'!R47+Provisions!R47+'Direct OH'!R47+'Indirect OH'!R47+'Real Price Change'!R47</f>
        <v>0</v>
      </c>
      <c r="S47" s="154">
        <f>'Base Capex'!S47+Provisions!S47+'Direct OH'!S47+'Indirect OH'!S47+'Real Price Change'!S47</f>
        <v>0</v>
      </c>
      <c r="T47" s="155">
        <f>'Base Capex'!T47+Provisions!T47+'Direct OH'!T47+'Indirect OH'!T47+'Real Price Change'!T47</f>
        <v>0</v>
      </c>
      <c r="U47" s="156">
        <f>'Base Capex'!U47+Provisions!U47+'Direct OH'!U47+'Indirect OH'!U47+'Real Price Change'!U47</f>
        <v>0</v>
      </c>
      <c r="V47" s="154">
        <f>'Base Capex'!V47+Provisions!V47+'Direct OH'!V47+'Indirect OH'!V47+'Real Price Change'!V47</f>
        <v>0</v>
      </c>
      <c r="W47" s="155">
        <f>'Base Capex'!W47+Provisions!W47+'Direct OH'!W47+'Indirect OH'!W47+'Real Price Change'!W47</f>
        <v>0</v>
      </c>
      <c r="X47" s="156">
        <f>'Base Capex'!X47+Provisions!X47+'Direct OH'!X47+'Indirect OH'!X47+'Real Price Change'!X47</f>
        <v>0</v>
      </c>
      <c r="Y47" s="154">
        <f>'Base Capex'!Y47+Provisions!Y47+'Direct OH'!Y47+'Indirect OH'!Y47+'Real Price Change'!Y47</f>
        <v>0</v>
      </c>
      <c r="Z47" s="155">
        <f>'Base Capex'!Z47+Provisions!Z47+'Direct OH'!Z47+'Indirect OH'!Z47+'Real Price Change'!Z47</f>
        <v>0</v>
      </c>
      <c r="AA47" s="156">
        <f>'Base Capex'!AA47+Provisions!AA47+'Direct OH'!AA47+'Indirect OH'!AA47+'Real Price Change'!AA47</f>
        <v>0</v>
      </c>
      <c r="AB47" s="154">
        <f>'Base Capex'!AB47+Provisions!AB47+'Direct OH'!AB47+'Indirect OH'!AB47+'Real Price Change'!AB47</f>
        <v>0</v>
      </c>
      <c r="AC47" s="155">
        <f>'Base Capex'!AC47+Provisions!AC47+'Direct OH'!AC47+'Indirect OH'!AC47+'Real Price Change'!AC47</f>
        <v>0</v>
      </c>
      <c r="AD47" s="156">
        <f>'Base Capex'!AD47+Provisions!AD47+'Direct OH'!AD47+'Indirect OH'!AD47+'Real Price Change'!AD47</f>
        <v>0</v>
      </c>
      <c r="AE47" s="154">
        <f>'Base Capex'!AE47+Provisions!AE47+'Direct OH'!AE47+'Indirect OH'!AE47+'Real Price Change'!AE47</f>
        <v>0</v>
      </c>
      <c r="AF47" s="155">
        <f>'Base Capex'!AF47+Provisions!AF47+'Direct OH'!AF47+'Indirect OH'!AF47+'Real Price Change'!AF47</f>
        <v>0</v>
      </c>
      <c r="AG47" s="156">
        <f>'Base Capex'!AG47+Provisions!AG47+'Direct OH'!AG47+'Indirect OH'!AG47+'Real Price Change'!AG47</f>
        <v>0</v>
      </c>
      <c r="AH47" s="154">
        <f>'Base Capex'!AH47+Provisions!AH47+'Direct OH'!AH47+'Indirect OH'!AH47+'Real Price Change'!AH47</f>
        <v>0</v>
      </c>
      <c r="AI47" s="155">
        <f>'Base Capex'!AI47+Provisions!AI47+'Direct OH'!AI47+'Indirect OH'!AI47+'Real Price Change'!AI47</f>
        <v>0</v>
      </c>
      <c r="AJ47" s="156">
        <f>'Base Capex'!AJ47+Provisions!AJ47+'Direct OH'!AJ47+'Indirect OH'!AJ47+'Real Price Change'!AJ47</f>
        <v>0</v>
      </c>
    </row>
    <row r="48" spans="1:36">
      <c r="A48" s="182">
        <f>'Base Capex Actual'!A48</f>
        <v>165</v>
      </c>
      <c r="B48" s="183" t="str">
        <f>'Base Capex Actual'!B48</f>
        <v>LV Com. Multi Earth (CMEN)</v>
      </c>
      <c r="C48" s="183" t="str">
        <f>'Base Capex Actual'!C48</f>
        <v>Environmental, Safety &amp; Legal</v>
      </c>
      <c r="D48" s="155">
        <f>'Base Capex'!D48+Provisions!D48+'Direct OH'!D48+'Indirect OH'!D48+'Real Price Change'!D48</f>
        <v>0</v>
      </c>
      <c r="E48" s="155">
        <f>'Base Capex'!E48+Provisions!E48+'Direct OH'!E48+'Indirect OH'!E48+'Real Price Change'!E48</f>
        <v>0</v>
      </c>
      <c r="F48" s="156">
        <f>'Base Capex'!F48+Provisions!F48+'Direct OH'!F48+'Indirect OH'!F48+'Real Price Change'!F48</f>
        <v>0</v>
      </c>
      <c r="G48" s="155">
        <f>'Base Capex'!G48+Provisions!G48+'Direct OH'!G48+'Indirect OH'!G48+'Real Price Change'!G48</f>
        <v>0</v>
      </c>
      <c r="H48" s="155">
        <f>'Base Capex'!H48+Provisions!H48+'Direct OH'!H48+'Indirect OH'!H48+'Real Price Change'!H48</f>
        <v>0</v>
      </c>
      <c r="I48" s="156">
        <f>'Base Capex'!I48+Provisions!I48+'Direct OH'!I48+'Indirect OH'!I48+'Real Price Change'!I48</f>
        <v>0</v>
      </c>
      <c r="J48" s="155">
        <f>'Base Capex'!J48+Provisions!J48+'Direct OH'!J48+'Indirect OH'!J48+'Real Price Change'!J48</f>
        <v>0</v>
      </c>
      <c r="K48" s="155">
        <f>'Base Capex'!K48+Provisions!K48+'Direct OH'!K48+'Indirect OH'!K48+'Real Price Change'!K48</f>
        <v>0</v>
      </c>
      <c r="L48" s="156">
        <f>'Base Capex'!L48+Provisions!L48+'Direct OH'!L48+'Indirect OH'!L48+'Real Price Change'!L48</f>
        <v>0</v>
      </c>
      <c r="M48" s="155">
        <f>'Base Capex'!M48+Provisions!M48+'Direct OH'!M48+'Indirect OH'!M48+'Real Price Change'!M48</f>
        <v>0</v>
      </c>
      <c r="N48" s="155">
        <f>'Base Capex'!N48+Provisions!N48+'Direct OH'!N48+'Indirect OH'!N48+'Real Price Change'!N48</f>
        <v>0</v>
      </c>
      <c r="O48" s="156">
        <f>'Base Capex'!O48+Provisions!O48+'Direct OH'!O48+'Indirect OH'!O48+'Real Price Change'!O48</f>
        <v>0</v>
      </c>
      <c r="P48" s="155">
        <f>'Base Capex'!P48+Provisions!P48+'Direct OH'!P48+'Indirect OH'!P48+'Real Price Change'!P48</f>
        <v>34.937659139033912</v>
      </c>
      <c r="Q48" s="155">
        <f>'Base Capex'!Q48+Provisions!Q48+'Direct OH'!Q48+'Indirect OH'!Q48+'Real Price Change'!Q48</f>
        <v>2.4233183310869912E-2</v>
      </c>
      <c r="R48" s="156">
        <f>'Base Capex'!R48+Provisions!R48+'Direct OH'!R48+'Indirect OH'!R48+'Real Price Change'!R48</f>
        <v>2.4605789821304747</v>
      </c>
      <c r="S48" s="154">
        <f>'Base Capex'!S48+Provisions!S48+'Direct OH'!S48+'Indirect OH'!S48+'Real Price Change'!S48</f>
        <v>0</v>
      </c>
      <c r="T48" s="155">
        <f>'Base Capex'!T48+Provisions!T48+'Direct OH'!T48+'Indirect OH'!T48+'Real Price Change'!T48</f>
        <v>0</v>
      </c>
      <c r="U48" s="156">
        <f>'Base Capex'!U48+Provisions!U48+'Direct OH'!U48+'Indirect OH'!U48+'Real Price Change'!U48</f>
        <v>0</v>
      </c>
      <c r="V48" s="154">
        <f>'Base Capex'!V48+Provisions!V48+'Direct OH'!V48+'Indirect OH'!V48+'Real Price Change'!V48</f>
        <v>0</v>
      </c>
      <c r="W48" s="155">
        <f>'Base Capex'!W48+Provisions!W48+'Direct OH'!W48+'Indirect OH'!W48+'Real Price Change'!W48</f>
        <v>0</v>
      </c>
      <c r="X48" s="156">
        <f>'Base Capex'!X48+Provisions!X48+'Direct OH'!X48+'Indirect OH'!X48+'Real Price Change'!X48</f>
        <v>0</v>
      </c>
      <c r="Y48" s="154">
        <f>'Base Capex'!Y48+Provisions!Y48+'Direct OH'!Y48+'Indirect OH'!Y48+'Real Price Change'!Y48</f>
        <v>0</v>
      </c>
      <c r="Z48" s="155">
        <f>'Base Capex'!Z48+Provisions!Z48+'Direct OH'!Z48+'Indirect OH'!Z48+'Real Price Change'!Z48</f>
        <v>0</v>
      </c>
      <c r="AA48" s="156">
        <f>'Base Capex'!AA48+Provisions!AA48+'Direct OH'!AA48+'Indirect OH'!AA48+'Real Price Change'!AA48</f>
        <v>0</v>
      </c>
      <c r="AB48" s="154">
        <f>'Base Capex'!AB48+Provisions!AB48+'Direct OH'!AB48+'Indirect OH'!AB48+'Real Price Change'!AB48</f>
        <v>0</v>
      </c>
      <c r="AC48" s="155">
        <f>'Base Capex'!AC48+Provisions!AC48+'Direct OH'!AC48+'Indirect OH'!AC48+'Real Price Change'!AC48</f>
        <v>0</v>
      </c>
      <c r="AD48" s="156">
        <f>'Base Capex'!AD48+Provisions!AD48+'Direct OH'!AD48+'Indirect OH'!AD48+'Real Price Change'!AD48</f>
        <v>0</v>
      </c>
      <c r="AE48" s="154">
        <f>'Base Capex'!AE48+Provisions!AE48+'Direct OH'!AE48+'Indirect OH'!AE48+'Real Price Change'!AE48</f>
        <v>0</v>
      </c>
      <c r="AF48" s="155">
        <f>'Base Capex'!AF48+Provisions!AF48+'Direct OH'!AF48+'Indirect OH'!AF48+'Real Price Change'!AF48</f>
        <v>0</v>
      </c>
      <c r="AG48" s="156">
        <f>'Base Capex'!AG48+Provisions!AG48+'Direct OH'!AG48+'Indirect OH'!AG48+'Real Price Change'!AG48</f>
        <v>0</v>
      </c>
      <c r="AH48" s="154">
        <f>'Base Capex'!AH48+Provisions!AH48+'Direct OH'!AH48+'Indirect OH'!AH48+'Real Price Change'!AH48</f>
        <v>0</v>
      </c>
      <c r="AI48" s="155">
        <f>'Base Capex'!AI48+Provisions!AI48+'Direct OH'!AI48+'Indirect OH'!AI48+'Real Price Change'!AI48</f>
        <v>0</v>
      </c>
      <c r="AJ48" s="156">
        <f>'Base Capex'!AJ48+Provisions!AJ48+'Direct OH'!AJ48+'Indirect OH'!AJ48+'Real Price Change'!AJ48</f>
        <v>0</v>
      </c>
    </row>
    <row r="49" spans="1:36">
      <c r="A49" s="182">
        <f>'Base Capex Actual'!A49</f>
        <v>166</v>
      </c>
      <c r="B49" s="183" t="str">
        <f>'Base Capex Actual'!B49</f>
        <v>Reliability Improvement - Automation</v>
      </c>
      <c r="C49" s="183" t="str">
        <f>'Base Capex Actual'!C49</f>
        <v>Reliability &amp; Quality Maintained</v>
      </c>
      <c r="D49" s="155">
        <f>'Base Capex'!D49+Provisions!D49+'Direct OH'!D49+'Indirect OH'!D49+'Real Price Change'!D49</f>
        <v>37.32052103399802</v>
      </c>
      <c r="E49" s="155">
        <f>'Base Capex'!E49+Provisions!E49+'Direct OH'!E49+'Indirect OH'!E49+'Real Price Change'!E49</f>
        <v>20.646642608376702</v>
      </c>
      <c r="F49" s="156">
        <f>'Base Capex'!F49+Provisions!F49+'Direct OH'!F49+'Indirect OH'!F49+'Real Price Change'!F49</f>
        <v>-19.411899544349286</v>
      </c>
      <c r="G49" s="155">
        <f>'Base Capex'!G49+Provisions!G49+'Direct OH'!G49+'Indirect OH'!G49+'Real Price Change'!G49</f>
        <v>1030.4712873030271</v>
      </c>
      <c r="H49" s="155">
        <f>'Base Capex'!H49+Provisions!H49+'Direct OH'!H49+'Indirect OH'!H49+'Real Price Change'!H49</f>
        <v>785.75955928537599</v>
      </c>
      <c r="I49" s="156">
        <f>'Base Capex'!I49+Provisions!I49+'Direct OH'!I49+'Indirect OH'!I49+'Real Price Change'!I49</f>
        <v>474.31463747726809</v>
      </c>
      <c r="J49" s="155">
        <f>'Base Capex'!J49+Provisions!J49+'Direct OH'!J49+'Indirect OH'!J49+'Real Price Change'!J49</f>
        <v>11.269596007209042</v>
      </c>
      <c r="K49" s="155">
        <f>'Base Capex'!K49+Provisions!K49+'Direct OH'!K49+'Indirect OH'!K49+'Real Price Change'!K49</f>
        <v>4.1374298221804121E-2</v>
      </c>
      <c r="L49" s="156">
        <f>'Base Capex'!L49+Provisions!L49+'Direct OH'!L49+'Indirect OH'!L49+'Real Price Change'!L49</f>
        <v>38.257358639105327</v>
      </c>
      <c r="M49" s="155">
        <f>'Base Capex'!M49+Provisions!M49+'Direct OH'!M49+'Indirect OH'!M49+'Real Price Change'!M49</f>
        <v>0</v>
      </c>
      <c r="N49" s="155">
        <f>'Base Capex'!N49+Provisions!N49+'Direct OH'!N49+'Indirect OH'!N49+'Real Price Change'!N49</f>
        <v>0</v>
      </c>
      <c r="O49" s="156">
        <f>'Base Capex'!O49+Provisions!O49+'Direct OH'!O49+'Indirect OH'!O49+'Real Price Change'!O49</f>
        <v>0</v>
      </c>
      <c r="P49" s="155">
        <f>'Base Capex'!P49+Provisions!P49+'Direct OH'!P49+'Indirect OH'!P49+'Real Price Change'!P49</f>
        <v>171.77844323248769</v>
      </c>
      <c r="Q49" s="155">
        <f>'Base Capex'!Q49+Provisions!Q49+'Direct OH'!Q49+'Indirect OH'!Q49+'Real Price Change'!Q49</f>
        <v>77.344781693933953</v>
      </c>
      <c r="R49" s="156">
        <f>'Base Capex'!R49+Provisions!R49+'Direct OH'!R49+'Indirect OH'!R49+'Real Price Change'!R49</f>
        <v>46.483829354159937</v>
      </c>
      <c r="S49" s="154">
        <f>'Base Capex'!S49+Provisions!S49+'Direct OH'!S49+'Indirect OH'!S49+'Real Price Change'!S49</f>
        <v>0</v>
      </c>
      <c r="T49" s="155">
        <f>'Base Capex'!T49+Provisions!T49+'Direct OH'!T49+'Indirect OH'!T49+'Real Price Change'!T49</f>
        <v>0</v>
      </c>
      <c r="U49" s="156">
        <f>'Base Capex'!U49+Provisions!U49+'Direct OH'!U49+'Indirect OH'!U49+'Real Price Change'!U49</f>
        <v>0</v>
      </c>
      <c r="V49" s="154">
        <f>'Base Capex'!V49+Provisions!V49+'Direct OH'!V49+'Indirect OH'!V49+'Real Price Change'!V49</f>
        <v>0</v>
      </c>
      <c r="W49" s="155">
        <f>'Base Capex'!W49+Provisions!W49+'Direct OH'!W49+'Indirect OH'!W49+'Real Price Change'!W49</f>
        <v>0</v>
      </c>
      <c r="X49" s="156">
        <f>'Base Capex'!X49+Provisions!X49+'Direct OH'!X49+'Indirect OH'!X49+'Real Price Change'!X49</f>
        <v>0</v>
      </c>
      <c r="Y49" s="154">
        <f>'Base Capex'!Y49+Provisions!Y49+'Direct OH'!Y49+'Indirect OH'!Y49+'Real Price Change'!Y49</f>
        <v>0</v>
      </c>
      <c r="Z49" s="155">
        <f>'Base Capex'!Z49+Provisions!Z49+'Direct OH'!Z49+'Indirect OH'!Z49+'Real Price Change'!Z49</f>
        <v>0</v>
      </c>
      <c r="AA49" s="156">
        <f>'Base Capex'!AA49+Provisions!AA49+'Direct OH'!AA49+'Indirect OH'!AA49+'Real Price Change'!AA49</f>
        <v>0</v>
      </c>
      <c r="AB49" s="154">
        <f>'Base Capex'!AB49+Provisions!AB49+'Direct OH'!AB49+'Indirect OH'!AB49+'Real Price Change'!AB49</f>
        <v>0</v>
      </c>
      <c r="AC49" s="155">
        <f>'Base Capex'!AC49+Provisions!AC49+'Direct OH'!AC49+'Indirect OH'!AC49+'Real Price Change'!AC49</f>
        <v>0</v>
      </c>
      <c r="AD49" s="156">
        <f>'Base Capex'!AD49+Provisions!AD49+'Direct OH'!AD49+'Indirect OH'!AD49+'Real Price Change'!AD49</f>
        <v>0</v>
      </c>
      <c r="AE49" s="154">
        <f>'Base Capex'!AE49+Provisions!AE49+'Direct OH'!AE49+'Indirect OH'!AE49+'Real Price Change'!AE49</f>
        <v>0</v>
      </c>
      <c r="AF49" s="155">
        <f>'Base Capex'!AF49+Provisions!AF49+'Direct OH'!AF49+'Indirect OH'!AF49+'Real Price Change'!AF49</f>
        <v>0</v>
      </c>
      <c r="AG49" s="156">
        <f>'Base Capex'!AG49+Provisions!AG49+'Direct OH'!AG49+'Indirect OH'!AG49+'Real Price Change'!AG49</f>
        <v>0</v>
      </c>
      <c r="AH49" s="154">
        <f>'Base Capex'!AH49+Provisions!AH49+'Direct OH'!AH49+'Indirect OH'!AH49+'Real Price Change'!AH49</f>
        <v>0</v>
      </c>
      <c r="AI49" s="155">
        <f>'Base Capex'!AI49+Provisions!AI49+'Direct OH'!AI49+'Indirect OH'!AI49+'Real Price Change'!AI49</f>
        <v>0</v>
      </c>
      <c r="AJ49" s="156">
        <f>'Base Capex'!AJ49+Provisions!AJ49+'Direct OH'!AJ49+'Indirect OH'!AJ49+'Real Price Change'!AJ49</f>
        <v>0</v>
      </c>
    </row>
    <row r="50" spans="1:36">
      <c r="A50" s="182">
        <f>'Base Capex Actual'!A50</f>
        <v>167</v>
      </c>
      <c r="B50" s="183" t="str">
        <f>'Base Capex Actual'!B50</f>
        <v>VBRC</v>
      </c>
      <c r="C50" s="183" t="str">
        <f>'Base Capex Actual'!C50</f>
        <v>Environmental, Safety &amp; Legal</v>
      </c>
      <c r="D50" s="155">
        <f>'Base Capex'!D50+Provisions!D50+'Direct OH'!D50+'Indirect OH'!D50+'Real Price Change'!D50</f>
        <v>0</v>
      </c>
      <c r="E50" s="155">
        <f>'Base Capex'!E50+Provisions!E50+'Direct OH'!E50+'Indirect OH'!E50+'Real Price Change'!E50</f>
        <v>0</v>
      </c>
      <c r="F50" s="156">
        <f>'Base Capex'!F50+Provisions!F50+'Direct OH'!F50+'Indirect OH'!F50+'Real Price Change'!F50</f>
        <v>0</v>
      </c>
      <c r="G50" s="155">
        <f>'Base Capex'!G50+Provisions!G50+'Direct OH'!G50+'Indirect OH'!G50+'Real Price Change'!G50</f>
        <v>0</v>
      </c>
      <c r="H50" s="155">
        <f>'Base Capex'!H50+Provisions!H50+'Direct OH'!H50+'Indirect OH'!H50+'Real Price Change'!H50</f>
        <v>0</v>
      </c>
      <c r="I50" s="156">
        <f>'Base Capex'!I50+Provisions!I50+'Direct OH'!I50+'Indirect OH'!I50+'Real Price Change'!I50</f>
        <v>0</v>
      </c>
      <c r="J50" s="155">
        <f>'Base Capex'!J50+Provisions!J50+'Direct OH'!J50+'Indirect OH'!J50+'Real Price Change'!J50</f>
        <v>0</v>
      </c>
      <c r="K50" s="155">
        <f>'Base Capex'!K50+Provisions!K50+'Direct OH'!K50+'Indirect OH'!K50+'Real Price Change'!K50</f>
        <v>0</v>
      </c>
      <c r="L50" s="156">
        <f>'Base Capex'!L50+Provisions!L50+'Direct OH'!L50+'Indirect OH'!L50+'Real Price Change'!L50</f>
        <v>0</v>
      </c>
      <c r="M50" s="155">
        <f>'Base Capex'!M50+Provisions!M50+'Direct OH'!M50+'Indirect OH'!M50+'Real Price Change'!M50</f>
        <v>0</v>
      </c>
      <c r="N50" s="155">
        <f>'Base Capex'!N50+Provisions!N50+'Direct OH'!N50+'Indirect OH'!N50+'Real Price Change'!N50</f>
        <v>0</v>
      </c>
      <c r="O50" s="156">
        <f>'Base Capex'!O50+Provisions!O50+'Direct OH'!O50+'Indirect OH'!O50+'Real Price Change'!O50</f>
        <v>0</v>
      </c>
      <c r="P50" s="155">
        <f>'Base Capex'!P50+Provisions!P50+'Direct OH'!P50+'Indirect OH'!P50+'Real Price Change'!P50</f>
        <v>0</v>
      </c>
      <c r="Q50" s="155">
        <f>'Base Capex'!Q50+Provisions!Q50+'Direct OH'!Q50+'Indirect OH'!Q50+'Real Price Change'!Q50</f>
        <v>0</v>
      </c>
      <c r="R50" s="156">
        <f>'Base Capex'!R50+Provisions!R50+'Direct OH'!R50+'Indirect OH'!R50+'Real Price Change'!R50</f>
        <v>0</v>
      </c>
      <c r="S50" s="154">
        <f>'Base Capex'!S50+Provisions!S50+'Direct OH'!S50+'Indirect OH'!S50+'Real Price Change'!S50</f>
        <v>0</v>
      </c>
      <c r="T50" s="155">
        <f>'Base Capex'!T50+Provisions!T50+'Direct OH'!T50+'Indirect OH'!T50+'Real Price Change'!T50</f>
        <v>0</v>
      </c>
      <c r="U50" s="156">
        <f>'Base Capex'!U50+Provisions!U50+'Direct OH'!U50+'Indirect OH'!U50+'Real Price Change'!U50</f>
        <v>0</v>
      </c>
      <c r="V50" s="154">
        <f>'Base Capex'!V50+Provisions!V50+'Direct OH'!V50+'Indirect OH'!V50+'Real Price Change'!V50</f>
        <v>157.45338304746682</v>
      </c>
      <c r="W50" s="155">
        <f>'Base Capex'!W50+Provisions!W50+'Direct OH'!W50+'Indirect OH'!W50+'Real Price Change'!W50</f>
        <v>124.00599873101362</v>
      </c>
      <c r="X50" s="156">
        <f>'Base Capex'!X50+Provisions!X50+'Direct OH'!X50+'Indirect OH'!X50+'Real Price Change'!X50</f>
        <v>427.49435147083682</v>
      </c>
      <c r="Y50" s="154">
        <f>'Base Capex'!Y50+Provisions!Y50+'Direct OH'!Y50+'Indirect OH'!Y50+'Real Price Change'!Y50</f>
        <v>615.99334663264062</v>
      </c>
      <c r="Z50" s="155">
        <f>'Base Capex'!Z50+Provisions!Z50+'Direct OH'!Z50+'Indirect OH'!Z50+'Real Price Change'!Z50</f>
        <v>496.58554854788321</v>
      </c>
      <c r="AA50" s="156">
        <f>'Base Capex'!AA50+Provisions!AA50+'Direct OH'!AA50+'Indirect OH'!AA50+'Real Price Change'!AA50</f>
        <v>1744.7517188286135</v>
      </c>
      <c r="AB50" s="154">
        <f>'Base Capex'!AB50+Provisions!AB50+'Direct OH'!AB50+'Indirect OH'!AB50+'Real Price Change'!AB50</f>
        <v>555.3677644368579</v>
      </c>
      <c r="AC50" s="155">
        <f>'Base Capex'!AC50+Provisions!AC50+'Direct OH'!AC50+'Indirect OH'!AC50+'Real Price Change'!AC50</f>
        <v>422.58491734617655</v>
      </c>
      <c r="AD50" s="156">
        <f>'Base Capex'!AD50+Provisions!AD50+'Direct OH'!AD50+'Indirect OH'!AD50+'Real Price Change'!AD50</f>
        <v>1514.0959357528404</v>
      </c>
      <c r="AE50" s="154">
        <f>'Base Capex'!AE50+Provisions!AE50+'Direct OH'!AE50+'Indirect OH'!AE50+'Real Price Change'!AE50</f>
        <v>607.63096315198595</v>
      </c>
      <c r="AF50" s="155">
        <f>'Base Capex'!AF50+Provisions!AF50+'Direct OH'!AF50+'Indirect OH'!AF50+'Real Price Change'!AF50</f>
        <v>422.4978915328312</v>
      </c>
      <c r="AG50" s="156">
        <f>'Base Capex'!AG50+Provisions!AG50+'Direct OH'!AG50+'Indirect OH'!AG50+'Real Price Change'!AG50</f>
        <v>1546.6608466808841</v>
      </c>
      <c r="AH50" s="154">
        <f>'Base Capex'!AH50+Provisions!AH50+'Direct OH'!AH50+'Indirect OH'!AH50+'Real Price Change'!AH50</f>
        <v>609.24292912363046</v>
      </c>
      <c r="AI50" s="155">
        <f>'Base Capex'!AI50+Provisions!AI50+'Direct OH'!AI50+'Indirect OH'!AI50+'Real Price Change'!AI50</f>
        <v>374.82017807860547</v>
      </c>
      <c r="AJ50" s="156">
        <f>'Base Capex'!AJ50+Provisions!AJ50+'Direct OH'!AJ50+'Indirect OH'!AJ50+'Real Price Change'!AJ50</f>
        <v>1405.8810487353753</v>
      </c>
    </row>
    <row r="51" spans="1:36">
      <c r="A51" s="182">
        <f>'Base Capex Actual'!A51</f>
        <v>168</v>
      </c>
      <c r="B51" s="183" t="str">
        <f>'Base Capex Actual'!B51</f>
        <v>Zone SubStation Automation</v>
      </c>
      <c r="C51" s="183" t="str">
        <f>'Base Capex Actual'!C51</f>
        <v>SCADA/Network Control</v>
      </c>
      <c r="D51" s="155">
        <f>'Base Capex'!D51+Provisions!D51+'Direct OH'!D51+'Indirect OH'!D51+'Real Price Change'!D51</f>
        <v>396.31141964753391</v>
      </c>
      <c r="E51" s="155">
        <f>'Base Capex'!E51+Provisions!E51+'Direct OH'!E51+'Indirect OH'!E51+'Real Price Change'!E51</f>
        <v>267.74129888323296</v>
      </c>
      <c r="F51" s="156">
        <f>'Base Capex'!F51+Provisions!F51+'Direct OH'!F51+'Indirect OH'!F51+'Real Price Change'!F51</f>
        <v>250.09864638082104</v>
      </c>
      <c r="G51" s="155">
        <f>'Base Capex'!G51+Provisions!G51+'Direct OH'!G51+'Indirect OH'!G51+'Real Price Change'!G51</f>
        <v>662.98764525878767</v>
      </c>
      <c r="H51" s="155">
        <f>'Base Capex'!H51+Provisions!H51+'Direct OH'!H51+'Indirect OH'!H51+'Real Price Change'!H51</f>
        <v>193.28827190865954</v>
      </c>
      <c r="I51" s="156">
        <f>'Base Capex'!I51+Provisions!I51+'Direct OH'!I51+'Indirect OH'!I51+'Real Price Change'!I51</f>
        <v>152.52134476458366</v>
      </c>
      <c r="J51" s="155">
        <f>'Base Capex'!J51+Provisions!J51+'Direct OH'!J51+'Indirect OH'!J51+'Real Price Change'!J51</f>
        <v>1985.8409165350697</v>
      </c>
      <c r="K51" s="155">
        <f>'Base Capex'!K51+Provisions!K51+'Direct OH'!K51+'Indirect OH'!K51+'Real Price Change'!K51</f>
        <v>821.44125251571154</v>
      </c>
      <c r="L51" s="156">
        <f>'Base Capex'!L51+Provisions!L51+'Direct OH'!L51+'Indirect OH'!L51+'Real Price Change'!L51</f>
        <v>826.00639832880643</v>
      </c>
      <c r="M51" s="155">
        <f>'Base Capex'!M51+Provisions!M51+'Direct OH'!M51+'Indirect OH'!M51+'Real Price Change'!M51</f>
        <v>1954.7464752900748</v>
      </c>
      <c r="N51" s="155">
        <f>'Base Capex'!N51+Provisions!N51+'Direct OH'!N51+'Indirect OH'!N51+'Real Price Change'!N51</f>
        <v>128.7041645101649</v>
      </c>
      <c r="O51" s="156">
        <f>'Base Capex'!O51+Provisions!O51+'Direct OH'!O51+'Indirect OH'!O51+'Real Price Change'!O51</f>
        <v>730.32671437933902</v>
      </c>
      <c r="P51" s="155">
        <f>'Base Capex'!P51+Provisions!P51+'Direct OH'!P51+'Indirect OH'!P51+'Real Price Change'!P51</f>
        <v>1341.5385508830245</v>
      </c>
      <c r="Q51" s="155">
        <f>'Base Capex'!Q51+Provisions!Q51+'Direct OH'!Q51+'Indirect OH'!Q51+'Real Price Change'!Q51</f>
        <v>470.79444585682126</v>
      </c>
      <c r="R51" s="156">
        <f>'Base Capex'!R51+Provisions!R51+'Direct OH'!R51+'Indirect OH'!R51+'Real Price Change'!R51</f>
        <v>918.57640389913399</v>
      </c>
      <c r="S51" s="154">
        <f>'Base Capex'!S51+Provisions!S51+'Direct OH'!S51+'Indirect OH'!S51+'Real Price Change'!S51</f>
        <v>1248.4774313575701</v>
      </c>
      <c r="T51" s="155">
        <f>'Base Capex'!T51+Provisions!T51+'Direct OH'!T51+'Indirect OH'!T51+'Real Price Change'!T51</f>
        <v>335.57799529714367</v>
      </c>
      <c r="U51" s="156">
        <f>'Base Capex'!U51+Provisions!U51+'Direct OH'!U51+'Indirect OH'!U51+'Real Price Change'!U51</f>
        <v>557.57935762925445</v>
      </c>
      <c r="V51" s="154">
        <f>'Base Capex'!V51+Provisions!V51+'Direct OH'!V51+'Indirect OH'!V51+'Real Price Change'!V51</f>
        <v>1794.3460419558594</v>
      </c>
      <c r="W51" s="155">
        <f>'Base Capex'!W51+Provisions!W51+'Direct OH'!W51+'Indirect OH'!W51+'Real Price Change'!W51</f>
        <v>527.76088250091209</v>
      </c>
      <c r="X51" s="156">
        <f>'Base Capex'!X51+Provisions!X51+'Direct OH'!X51+'Indirect OH'!X51+'Real Price Change'!X51</f>
        <v>714.59238027554761</v>
      </c>
      <c r="Y51" s="154">
        <f>'Base Capex'!Y51+Provisions!Y51+'Direct OH'!Y51+'Indirect OH'!Y51+'Real Price Change'!Y51</f>
        <v>1633.6700895866734</v>
      </c>
      <c r="Z51" s="155">
        <f>'Base Capex'!Z51+Provisions!Z51+'Direct OH'!Z51+'Indirect OH'!Z51+'Real Price Change'!Z51</f>
        <v>479.72947857384003</v>
      </c>
      <c r="AA51" s="156">
        <f>'Base Capex'!AA51+Provisions!AA51+'Direct OH'!AA51+'Indirect OH'!AA51+'Real Price Change'!AA51</f>
        <v>659.56220964313115</v>
      </c>
      <c r="AB51" s="154">
        <f>'Base Capex'!AB51+Provisions!AB51+'Direct OH'!AB51+'Indirect OH'!AB51+'Real Price Change'!AB51</f>
        <v>1713.7470236769307</v>
      </c>
      <c r="AC51" s="155">
        <f>'Base Capex'!AC51+Provisions!AC51+'Direct OH'!AC51+'Indirect OH'!AC51+'Real Price Change'!AC51</f>
        <v>487.44567977267189</v>
      </c>
      <c r="AD51" s="156">
        <f>'Base Capex'!AD51+Provisions!AD51+'Direct OH'!AD51+'Indirect OH'!AD51+'Real Price Change'!AD51</f>
        <v>685.94606277811124</v>
      </c>
      <c r="AE51" s="154">
        <f>'Base Capex'!AE51+Provisions!AE51+'Direct OH'!AE51+'Indirect OH'!AE51+'Real Price Change'!AE51</f>
        <v>1792.4363611313329</v>
      </c>
      <c r="AF51" s="155">
        <f>'Base Capex'!AF51+Provisions!AF51+'Direct OH'!AF51+'Indirect OH'!AF51+'Real Price Change'!AF51</f>
        <v>487.44567977267189</v>
      </c>
      <c r="AG51" s="156">
        <f>'Base Capex'!AG51+Provisions!AG51+'Direct OH'!AG51+'Indirect OH'!AG51+'Real Price Change'!AG51</f>
        <v>705.71378897494435</v>
      </c>
      <c r="AH51" s="154">
        <f>'Base Capex'!AH51+Provisions!AH51+'Direct OH'!AH51+'Indirect OH'!AH51+'Real Price Change'!AH51</f>
        <v>2175.0983596559481</v>
      </c>
      <c r="AI51" s="155">
        <f>'Base Capex'!AI51+Provisions!AI51+'Direct OH'!AI51+'Indirect OH'!AI51+'Real Price Change'!AI51</f>
        <v>557.33575669178845</v>
      </c>
      <c r="AJ51" s="156">
        <f>'Base Capex'!AJ51+Provisions!AJ51+'Direct OH'!AJ51+'Indirect OH'!AJ51+'Real Price Change'!AJ51</f>
        <v>835.6215821393688</v>
      </c>
    </row>
    <row r="52" spans="1:36">
      <c r="A52" s="182">
        <f>'Base Capex Actual'!A52</f>
        <v>169</v>
      </c>
      <c r="B52" s="183" t="str">
        <f>'Base Capex Actual'!B52</f>
        <v>Augmentation Connection Assets</v>
      </c>
      <c r="C52" s="183" t="str">
        <f>'Base Capex Actual'!C52</f>
        <v>Reinforcements</v>
      </c>
      <c r="D52" s="155">
        <f>'Base Capex'!D52+Provisions!D52+'Direct OH'!D52+'Indirect OH'!D52+'Real Price Change'!D52</f>
        <v>65.318663822824007</v>
      </c>
      <c r="E52" s="155">
        <f>'Base Capex'!E52+Provisions!E52+'Direct OH'!E52+'Indirect OH'!E52+'Real Price Change'!E52</f>
        <v>80.39540438280055</v>
      </c>
      <c r="F52" s="156">
        <f>'Base Capex'!F52+Provisions!F52+'Direct OH'!F52+'Indirect OH'!F52+'Real Price Change'!F52</f>
        <v>119.77471099849234</v>
      </c>
      <c r="G52" s="155">
        <f>'Base Capex'!G52+Provisions!G52+'Direct OH'!G52+'Indirect OH'!G52+'Real Price Change'!G52</f>
        <v>2.0481381318362142</v>
      </c>
      <c r="H52" s="155">
        <f>'Base Capex'!H52+Provisions!H52+'Direct OH'!H52+'Indirect OH'!H52+'Real Price Change'!H52</f>
        <v>1.4465073074523482E-3</v>
      </c>
      <c r="I52" s="156">
        <f>'Base Capex'!I52+Provisions!I52+'Direct OH'!I52+'Indirect OH'!I52+'Real Price Change'!I52</f>
        <v>0.10312558107197137</v>
      </c>
      <c r="J52" s="155">
        <f>'Base Capex'!J52+Provisions!J52+'Direct OH'!J52+'Indirect OH'!J52+'Real Price Change'!J52</f>
        <v>11.458612305263115</v>
      </c>
      <c r="K52" s="155">
        <f>'Base Capex'!K52+Provisions!K52+'Direct OH'!K52+'Indirect OH'!K52+'Real Price Change'!K52</f>
        <v>9.023072484285807</v>
      </c>
      <c r="L52" s="156">
        <f>'Base Capex'!L52+Provisions!L52+'Direct OH'!L52+'Indirect OH'!L52+'Real Price Change'!L52</f>
        <v>12.477377355544389</v>
      </c>
      <c r="M52" s="155">
        <f>'Base Capex'!M52+Provisions!M52+'Direct OH'!M52+'Indirect OH'!M52+'Real Price Change'!M52</f>
        <v>8.2906420164992785</v>
      </c>
      <c r="N52" s="155">
        <f>'Base Capex'!N52+Provisions!N52+'Direct OH'!N52+'Indirect OH'!N52+'Real Price Change'!N52</f>
        <v>2.8760500114134446E-2</v>
      </c>
      <c r="O52" s="156">
        <f>'Base Capex'!O52+Provisions!O52+'Direct OH'!O52+'Indirect OH'!O52+'Real Price Change'!O52</f>
        <v>16.186296572857401</v>
      </c>
      <c r="P52" s="155">
        <f>'Base Capex'!P52+Provisions!P52+'Direct OH'!P52+'Indirect OH'!P52+'Real Price Change'!P52</f>
        <v>0</v>
      </c>
      <c r="Q52" s="155">
        <f>'Base Capex'!Q52+Provisions!Q52+'Direct OH'!Q52+'Indirect OH'!Q52+'Real Price Change'!Q52</f>
        <v>0</v>
      </c>
      <c r="R52" s="156">
        <f>'Base Capex'!R52+Provisions!R52+'Direct OH'!R52+'Indirect OH'!R52+'Real Price Change'!R52</f>
        <v>0</v>
      </c>
      <c r="S52" s="154">
        <f>'Base Capex'!S52+Provisions!S52+'Direct OH'!S52+'Indirect OH'!S52+'Real Price Change'!S52</f>
        <v>0</v>
      </c>
      <c r="T52" s="155">
        <f>'Base Capex'!T52+Provisions!T52+'Direct OH'!T52+'Indirect OH'!T52+'Real Price Change'!T52</f>
        <v>0</v>
      </c>
      <c r="U52" s="156">
        <f>'Base Capex'!U52+Provisions!U52+'Direct OH'!U52+'Indirect OH'!U52+'Real Price Change'!U52</f>
        <v>0</v>
      </c>
      <c r="V52" s="154">
        <f>'Base Capex'!V52+Provisions!V52+'Direct OH'!V52+'Indirect OH'!V52+'Real Price Change'!V52</f>
        <v>0</v>
      </c>
      <c r="W52" s="155">
        <f>'Base Capex'!W52+Provisions!W52+'Direct OH'!W52+'Indirect OH'!W52+'Real Price Change'!W52</f>
        <v>0</v>
      </c>
      <c r="X52" s="156">
        <f>'Base Capex'!X52+Provisions!X52+'Direct OH'!X52+'Indirect OH'!X52+'Real Price Change'!X52</f>
        <v>0</v>
      </c>
      <c r="Y52" s="154">
        <f>'Base Capex'!Y52+Provisions!Y52+'Direct OH'!Y52+'Indirect OH'!Y52+'Real Price Change'!Y52</f>
        <v>0</v>
      </c>
      <c r="Z52" s="155">
        <f>'Base Capex'!Z52+Provisions!Z52+'Direct OH'!Z52+'Indirect OH'!Z52+'Real Price Change'!Z52</f>
        <v>0</v>
      </c>
      <c r="AA52" s="156">
        <f>'Base Capex'!AA52+Provisions!AA52+'Direct OH'!AA52+'Indirect OH'!AA52+'Real Price Change'!AA52</f>
        <v>0</v>
      </c>
      <c r="AB52" s="154">
        <f>'Base Capex'!AB52+Provisions!AB52+'Direct OH'!AB52+'Indirect OH'!AB52+'Real Price Change'!AB52</f>
        <v>0</v>
      </c>
      <c r="AC52" s="155">
        <f>'Base Capex'!AC52+Provisions!AC52+'Direct OH'!AC52+'Indirect OH'!AC52+'Real Price Change'!AC52</f>
        <v>0</v>
      </c>
      <c r="AD52" s="156">
        <f>'Base Capex'!AD52+Provisions!AD52+'Direct OH'!AD52+'Indirect OH'!AD52+'Real Price Change'!AD52</f>
        <v>0</v>
      </c>
      <c r="AE52" s="154">
        <f>'Base Capex'!AE52+Provisions!AE52+'Direct OH'!AE52+'Indirect OH'!AE52+'Real Price Change'!AE52</f>
        <v>0</v>
      </c>
      <c r="AF52" s="155">
        <f>'Base Capex'!AF52+Provisions!AF52+'Direct OH'!AF52+'Indirect OH'!AF52+'Real Price Change'!AF52</f>
        <v>0</v>
      </c>
      <c r="AG52" s="156">
        <f>'Base Capex'!AG52+Provisions!AG52+'Direct OH'!AG52+'Indirect OH'!AG52+'Real Price Change'!AG52</f>
        <v>0</v>
      </c>
      <c r="AH52" s="154">
        <f>'Base Capex'!AH52+Provisions!AH52+'Direct OH'!AH52+'Indirect OH'!AH52+'Real Price Change'!AH52</f>
        <v>0</v>
      </c>
      <c r="AI52" s="155">
        <f>'Base Capex'!AI52+Provisions!AI52+'Direct OH'!AI52+'Indirect OH'!AI52+'Real Price Change'!AI52</f>
        <v>0</v>
      </c>
      <c r="AJ52" s="156">
        <f>'Base Capex'!AJ52+Provisions!AJ52+'Direct OH'!AJ52+'Indirect OH'!AJ52+'Real Price Change'!AJ52</f>
        <v>0</v>
      </c>
    </row>
    <row r="53" spans="1:36">
      <c r="A53" s="182">
        <f>'Base Capex Actual'!A53</f>
        <v>170</v>
      </c>
      <c r="B53" s="183" t="str">
        <f>'Base Capex Actual'!B53</f>
        <v xml:space="preserve">Conductor Clearance </v>
      </c>
      <c r="C53" s="183" t="str">
        <f>'Base Capex Actual'!C53</f>
        <v>Environmental, Safety &amp; Legal</v>
      </c>
      <c r="D53" s="155">
        <f>'Base Capex'!D53+Provisions!D53+'Direct OH'!D53+'Indirect OH'!D53+'Real Price Change'!D53</f>
        <v>0</v>
      </c>
      <c r="E53" s="155">
        <f>'Base Capex'!E53+Provisions!E53+'Direct OH'!E53+'Indirect OH'!E53+'Real Price Change'!E53</f>
        <v>0</v>
      </c>
      <c r="F53" s="156">
        <f>'Base Capex'!F53+Provisions!F53+'Direct OH'!F53+'Indirect OH'!F53+'Real Price Change'!F53</f>
        <v>0</v>
      </c>
      <c r="G53" s="155">
        <f>'Base Capex'!G53+Provisions!G53+'Direct OH'!G53+'Indirect OH'!G53+'Real Price Change'!G53</f>
        <v>0</v>
      </c>
      <c r="H53" s="155">
        <f>'Base Capex'!H53+Provisions!H53+'Direct OH'!H53+'Indirect OH'!H53+'Real Price Change'!H53</f>
        <v>0</v>
      </c>
      <c r="I53" s="156">
        <f>'Base Capex'!I53+Provisions!I53+'Direct OH'!I53+'Indirect OH'!I53+'Real Price Change'!I53</f>
        <v>0</v>
      </c>
      <c r="J53" s="155">
        <f>'Base Capex'!J53+Provisions!J53+'Direct OH'!J53+'Indirect OH'!J53+'Real Price Change'!J53</f>
        <v>0</v>
      </c>
      <c r="K53" s="155">
        <f>'Base Capex'!K53+Provisions!K53+'Direct OH'!K53+'Indirect OH'!K53+'Real Price Change'!K53</f>
        <v>0</v>
      </c>
      <c r="L53" s="156">
        <f>'Base Capex'!L53+Provisions!L53+'Direct OH'!L53+'Indirect OH'!L53+'Real Price Change'!L53</f>
        <v>0</v>
      </c>
      <c r="M53" s="155">
        <f>'Base Capex'!M53+Provisions!M53+'Direct OH'!M53+'Indirect OH'!M53+'Real Price Change'!M53</f>
        <v>0</v>
      </c>
      <c r="N53" s="155">
        <f>'Base Capex'!N53+Provisions!N53+'Direct OH'!N53+'Indirect OH'!N53+'Real Price Change'!N53</f>
        <v>0</v>
      </c>
      <c r="O53" s="156">
        <f>'Base Capex'!O53+Provisions!O53+'Direct OH'!O53+'Indirect OH'!O53+'Real Price Change'!O53</f>
        <v>0</v>
      </c>
      <c r="P53" s="155">
        <f>'Base Capex'!P53+Provisions!P53+'Direct OH'!P53+'Indirect OH'!P53+'Real Price Change'!P53</f>
        <v>0</v>
      </c>
      <c r="Q53" s="155">
        <f>'Base Capex'!Q53+Provisions!Q53+'Direct OH'!Q53+'Indirect OH'!Q53+'Real Price Change'!Q53</f>
        <v>0</v>
      </c>
      <c r="R53" s="156">
        <f>'Base Capex'!R53+Provisions!R53+'Direct OH'!R53+'Indirect OH'!R53+'Real Price Change'!R53</f>
        <v>0</v>
      </c>
      <c r="S53" s="154">
        <f>'Base Capex'!S53+Provisions!S53+'Direct OH'!S53+'Indirect OH'!S53+'Real Price Change'!S53</f>
        <v>0</v>
      </c>
      <c r="T53" s="155">
        <f>'Base Capex'!T53+Provisions!T53+'Direct OH'!T53+'Indirect OH'!T53+'Real Price Change'!T53</f>
        <v>0</v>
      </c>
      <c r="U53" s="156">
        <f>'Base Capex'!U53+Provisions!U53+'Direct OH'!U53+'Indirect OH'!U53+'Real Price Change'!U53</f>
        <v>0</v>
      </c>
      <c r="V53" s="154">
        <f>'Base Capex'!V53+Provisions!V53+'Direct OH'!V53+'Indirect OH'!V53+'Real Price Change'!V53</f>
        <v>142.33816687208457</v>
      </c>
      <c r="W53" s="155">
        <f>'Base Capex'!W53+Provisions!W53+'Direct OH'!W53+'Indirect OH'!W53+'Real Price Change'!W53</f>
        <v>34.028016256792675</v>
      </c>
      <c r="X53" s="156">
        <f>'Base Capex'!X53+Provisions!X53+'Direct OH'!X53+'Indirect OH'!X53+'Real Price Change'!X53</f>
        <v>167.33983730870452</v>
      </c>
      <c r="Y53" s="154">
        <f>'Base Capex'!Y53+Provisions!Y53+'Direct OH'!Y53+'Indirect OH'!Y53+'Real Price Change'!Y53</f>
        <v>141.71127167323598</v>
      </c>
      <c r="Z53" s="155">
        <f>'Base Capex'!Z53+Provisions!Z53+'Direct OH'!Z53+'Indirect OH'!Z53+'Real Price Change'!Z53</f>
        <v>34.028016256792675</v>
      </c>
      <c r="AA53" s="156">
        <f>'Base Capex'!AA53+Provisions!AA53+'Direct OH'!AA53+'Indirect OH'!AA53+'Real Price Change'!AA53</f>
        <v>170.45903975359758</v>
      </c>
      <c r="AB53" s="154">
        <f>'Base Capex'!AB53+Provisions!AB53+'Direct OH'!AB53+'Indirect OH'!AB53+'Real Price Change'!AB53</f>
        <v>147.31782104397419</v>
      </c>
      <c r="AC53" s="155">
        <f>'Base Capex'!AC53+Provisions!AC53+'Direct OH'!AC53+'Indirect OH'!AC53+'Real Price Change'!AC53</f>
        <v>34.028016256792675</v>
      </c>
      <c r="AD53" s="156">
        <f>'Base Capex'!AD53+Provisions!AD53+'Direct OH'!AD53+'Indirect OH'!AD53+'Real Price Change'!AD53</f>
        <v>173.93319080154535</v>
      </c>
      <c r="AE53" s="154">
        <f>'Base Capex'!AE53+Provisions!AE53+'Direct OH'!AE53+'Indirect OH'!AE53+'Real Price Change'!AE53</f>
        <v>155.98229077703138</v>
      </c>
      <c r="AF53" s="155">
        <f>'Base Capex'!AF53+Provisions!AF53+'Direct OH'!AF53+'Indirect OH'!AF53+'Real Price Change'!AF53</f>
        <v>34.028016256792675</v>
      </c>
      <c r="AG53" s="156">
        <f>'Base Capex'!AG53+Provisions!AG53+'Direct OH'!AG53+'Indirect OH'!AG53+'Real Price Change'!AG53</f>
        <v>177.90976524599245</v>
      </c>
      <c r="AH53" s="154">
        <f>'Base Capex'!AH53+Provisions!AH53+'Direct OH'!AH53+'Indirect OH'!AH53+'Real Price Change'!AH53</f>
        <v>168.50279873686765</v>
      </c>
      <c r="AI53" s="155">
        <f>'Base Capex'!AI53+Provisions!AI53+'Direct OH'!AI53+'Indirect OH'!AI53+'Real Price Change'!AI53</f>
        <v>34.028016256792675</v>
      </c>
      <c r="AJ53" s="156">
        <f>'Base Capex'!AJ53+Provisions!AJ53+'Direct OH'!AJ53+'Indirect OH'!AJ53+'Real Price Change'!AJ53</f>
        <v>182.60331006216649</v>
      </c>
    </row>
    <row r="54" spans="1:36">
      <c r="A54" s="182">
        <f>'Base Capex Actual'!A54</f>
        <v>171</v>
      </c>
      <c r="B54" s="183" t="str">
        <f>'Base Capex Actual'!B54</f>
        <v>SWER Augmentation</v>
      </c>
      <c r="C54" s="183" t="str">
        <f>'Base Capex Actual'!C54</f>
        <v>New Customer Connections</v>
      </c>
      <c r="D54" s="155">
        <f>'Base Capex'!D54+Provisions!D54+'Direct OH'!D54+'Indirect OH'!D54+'Real Price Change'!D54</f>
        <v>0</v>
      </c>
      <c r="E54" s="155">
        <f>'Base Capex'!E54+Provisions!E54+'Direct OH'!E54+'Indirect OH'!E54+'Real Price Change'!E54</f>
        <v>0</v>
      </c>
      <c r="F54" s="156">
        <f>'Base Capex'!F54+Provisions!F54+'Direct OH'!F54+'Indirect OH'!F54+'Real Price Change'!F54</f>
        <v>0</v>
      </c>
      <c r="G54" s="155">
        <f>'Base Capex'!G54+Provisions!G54+'Direct OH'!G54+'Indirect OH'!G54+'Real Price Change'!G54</f>
        <v>0</v>
      </c>
      <c r="H54" s="155">
        <f>'Base Capex'!H54+Provisions!H54+'Direct OH'!H54+'Indirect OH'!H54+'Real Price Change'!H54</f>
        <v>0</v>
      </c>
      <c r="I54" s="156">
        <f>'Base Capex'!I54+Provisions!I54+'Direct OH'!I54+'Indirect OH'!I54+'Real Price Change'!I54</f>
        <v>0</v>
      </c>
      <c r="J54" s="155">
        <f>'Base Capex'!J54+Provisions!J54+'Direct OH'!J54+'Indirect OH'!J54+'Real Price Change'!J54</f>
        <v>0</v>
      </c>
      <c r="K54" s="155">
        <f>'Base Capex'!K54+Provisions!K54+'Direct OH'!K54+'Indirect OH'!K54+'Real Price Change'!K54</f>
        <v>0</v>
      </c>
      <c r="L54" s="156">
        <f>'Base Capex'!L54+Provisions!L54+'Direct OH'!L54+'Indirect OH'!L54+'Real Price Change'!L54</f>
        <v>0</v>
      </c>
      <c r="M54" s="155">
        <f>'Base Capex'!M54+Provisions!M54+'Direct OH'!M54+'Indirect OH'!M54+'Real Price Change'!M54</f>
        <v>0</v>
      </c>
      <c r="N54" s="155">
        <f>'Base Capex'!N54+Provisions!N54+'Direct OH'!N54+'Indirect OH'!N54+'Real Price Change'!N54</f>
        <v>0</v>
      </c>
      <c r="O54" s="156">
        <f>'Base Capex'!O54+Provisions!O54+'Direct OH'!O54+'Indirect OH'!O54+'Real Price Change'!O54</f>
        <v>0</v>
      </c>
      <c r="P54" s="155">
        <f>'Base Capex'!P54+Provisions!P54+'Direct OH'!P54+'Indirect OH'!P54+'Real Price Change'!P54</f>
        <v>0</v>
      </c>
      <c r="Q54" s="155">
        <f>'Base Capex'!Q54+Provisions!Q54+'Direct OH'!Q54+'Indirect OH'!Q54+'Real Price Change'!Q54</f>
        <v>0</v>
      </c>
      <c r="R54" s="156">
        <f>'Base Capex'!R54+Provisions!R54+'Direct OH'!R54+'Indirect OH'!R54+'Real Price Change'!R54</f>
        <v>0</v>
      </c>
      <c r="S54" s="154">
        <f>'Base Capex'!S54+Provisions!S54+'Direct OH'!S54+'Indirect OH'!S54+'Real Price Change'!S54</f>
        <v>0</v>
      </c>
      <c r="T54" s="155">
        <f>'Base Capex'!T54+Provisions!T54+'Direct OH'!T54+'Indirect OH'!T54+'Real Price Change'!T54</f>
        <v>0</v>
      </c>
      <c r="U54" s="156">
        <f>'Base Capex'!U54+Provisions!U54+'Direct OH'!U54+'Indirect OH'!U54+'Real Price Change'!U54</f>
        <v>0</v>
      </c>
      <c r="V54" s="154">
        <f>'Base Capex'!V54+Provisions!V54+'Direct OH'!V54+'Indirect OH'!V54+'Real Price Change'!V54</f>
        <v>0</v>
      </c>
      <c r="W54" s="155">
        <f>'Base Capex'!W54+Provisions!W54+'Direct OH'!W54+'Indirect OH'!W54+'Real Price Change'!W54</f>
        <v>0</v>
      </c>
      <c r="X54" s="156">
        <f>'Base Capex'!X54+Provisions!X54+'Direct OH'!X54+'Indirect OH'!X54+'Real Price Change'!X54</f>
        <v>0</v>
      </c>
      <c r="Y54" s="154">
        <f>'Base Capex'!Y54+Provisions!Y54+'Direct OH'!Y54+'Indirect OH'!Y54+'Real Price Change'!Y54</f>
        <v>0</v>
      </c>
      <c r="Z54" s="155">
        <f>'Base Capex'!Z54+Provisions!Z54+'Direct OH'!Z54+'Indirect OH'!Z54+'Real Price Change'!Z54</f>
        <v>0</v>
      </c>
      <c r="AA54" s="156">
        <f>'Base Capex'!AA54+Provisions!AA54+'Direct OH'!AA54+'Indirect OH'!AA54+'Real Price Change'!AA54</f>
        <v>0</v>
      </c>
      <c r="AB54" s="154">
        <f>'Base Capex'!AB54+Provisions!AB54+'Direct OH'!AB54+'Indirect OH'!AB54+'Real Price Change'!AB54</f>
        <v>0</v>
      </c>
      <c r="AC54" s="155">
        <f>'Base Capex'!AC54+Provisions!AC54+'Direct OH'!AC54+'Indirect OH'!AC54+'Real Price Change'!AC54</f>
        <v>0</v>
      </c>
      <c r="AD54" s="156">
        <f>'Base Capex'!AD54+Provisions!AD54+'Direct OH'!AD54+'Indirect OH'!AD54+'Real Price Change'!AD54</f>
        <v>0</v>
      </c>
      <c r="AE54" s="154">
        <f>'Base Capex'!AE54+Provisions!AE54+'Direct OH'!AE54+'Indirect OH'!AE54+'Real Price Change'!AE54</f>
        <v>0</v>
      </c>
      <c r="AF54" s="155">
        <f>'Base Capex'!AF54+Provisions!AF54+'Direct OH'!AF54+'Indirect OH'!AF54+'Real Price Change'!AF54</f>
        <v>0</v>
      </c>
      <c r="AG54" s="156">
        <f>'Base Capex'!AG54+Provisions!AG54+'Direct OH'!AG54+'Indirect OH'!AG54+'Real Price Change'!AG54</f>
        <v>0</v>
      </c>
      <c r="AH54" s="154">
        <f>'Base Capex'!AH54+Provisions!AH54+'Direct OH'!AH54+'Indirect OH'!AH54+'Real Price Change'!AH54</f>
        <v>0</v>
      </c>
      <c r="AI54" s="155">
        <f>'Base Capex'!AI54+Provisions!AI54+'Direct OH'!AI54+'Indirect OH'!AI54+'Real Price Change'!AI54</f>
        <v>0</v>
      </c>
      <c r="AJ54" s="156">
        <f>'Base Capex'!AJ54+Provisions!AJ54+'Direct OH'!AJ54+'Indirect OH'!AJ54+'Real Price Change'!AJ54</f>
        <v>0</v>
      </c>
    </row>
    <row r="55" spans="1:36">
      <c r="A55" s="182">
        <f>'Base Capex Actual'!A55</f>
        <v>172</v>
      </c>
      <c r="B55" s="183" t="str">
        <f>'Base Capex Actual'!B55</f>
        <v>Supply Reliability Improvement Scheme</v>
      </c>
      <c r="C55" s="183" t="str">
        <f>'Base Capex Actual'!C55</f>
        <v>Reliability &amp; Quality Maintained</v>
      </c>
      <c r="D55" s="155">
        <f>'Base Capex'!D55+Provisions!D55+'Direct OH'!D55+'Indirect OH'!D55+'Real Price Change'!D55</f>
        <v>345.9313432159297</v>
      </c>
      <c r="E55" s="155">
        <f>'Base Capex'!E55+Provisions!E55+'Direct OH'!E55+'Indirect OH'!E55+'Real Price Change'!E55</f>
        <v>198.8635534810594</v>
      </c>
      <c r="F55" s="156">
        <f>'Base Capex'!F55+Provisions!F55+'Direct OH'!F55+'Indirect OH'!F55+'Real Price Change'!F55</f>
        <v>272.31085043425446</v>
      </c>
      <c r="G55" s="155">
        <f>'Base Capex'!G55+Provisions!G55+'Direct OH'!G55+'Indirect OH'!G55+'Real Price Change'!G55</f>
        <v>83.20174732822737</v>
      </c>
      <c r="H55" s="155">
        <f>'Base Capex'!H55+Provisions!H55+'Direct OH'!H55+'Indirect OH'!H55+'Real Price Change'!H55</f>
        <v>-1.1393732868913982</v>
      </c>
      <c r="I55" s="156">
        <f>'Base Capex'!I55+Provisions!I55+'Direct OH'!I55+'Indirect OH'!I55+'Real Price Change'!I55</f>
        <v>109.39229700661829</v>
      </c>
      <c r="J55" s="155">
        <f>'Base Capex'!J55+Provisions!J55+'Direct OH'!J55+'Indirect OH'!J55+'Real Price Change'!J55</f>
        <v>334.35014978515414</v>
      </c>
      <c r="K55" s="155">
        <f>'Base Capex'!K55+Provisions!K55+'Direct OH'!K55+'Indirect OH'!K55+'Real Price Change'!K55</f>
        <v>136.9842422631263</v>
      </c>
      <c r="L55" s="156">
        <f>'Base Capex'!L55+Provisions!L55+'Direct OH'!L55+'Indirect OH'!L55+'Real Price Change'!L55</f>
        <v>391.46695157692625</v>
      </c>
      <c r="M55" s="155">
        <f>'Base Capex'!M55+Provisions!M55+'Direct OH'!M55+'Indirect OH'!M55+'Real Price Change'!M55</f>
        <v>90.12349955888287</v>
      </c>
      <c r="N55" s="155">
        <f>'Base Capex'!N55+Provisions!N55+'Direct OH'!N55+'Indirect OH'!N55+'Real Price Change'!N55</f>
        <v>14.756354023781048</v>
      </c>
      <c r="O55" s="156">
        <f>'Base Capex'!O55+Provisions!O55+'Direct OH'!O55+'Indirect OH'!O55+'Real Price Change'!O55</f>
        <v>-99.033639081427324</v>
      </c>
      <c r="P55" s="155">
        <f>'Base Capex'!P55+Provisions!P55+'Direct OH'!P55+'Indirect OH'!P55+'Real Price Change'!P55</f>
        <v>421.60975226847529</v>
      </c>
      <c r="Q55" s="155">
        <f>'Base Capex'!Q55+Provisions!Q55+'Direct OH'!Q55+'Indirect OH'!Q55+'Real Price Change'!Q55</f>
        <v>72.049915867878354</v>
      </c>
      <c r="R55" s="156">
        <f>'Base Capex'!R55+Provisions!R55+'Direct OH'!R55+'Indirect OH'!R55+'Real Price Change'!R55</f>
        <v>91.636194397976141</v>
      </c>
      <c r="S55" s="154">
        <f>'Base Capex'!S55+Provisions!S55+'Direct OH'!S55+'Indirect OH'!S55+'Real Price Change'!S55</f>
        <v>0</v>
      </c>
      <c r="T55" s="155">
        <f>'Base Capex'!T55+Provisions!T55+'Direct OH'!T55+'Indirect OH'!T55+'Real Price Change'!T55</f>
        <v>0</v>
      </c>
      <c r="U55" s="156">
        <f>'Base Capex'!U55+Provisions!U55+'Direct OH'!U55+'Indirect OH'!U55+'Real Price Change'!U55</f>
        <v>0</v>
      </c>
      <c r="V55" s="154">
        <f>'Base Capex'!V55+Provisions!V55+'Direct OH'!V55+'Indirect OH'!V55+'Real Price Change'!V55</f>
        <v>0</v>
      </c>
      <c r="W55" s="155">
        <f>'Base Capex'!W55+Provisions!W55+'Direct OH'!W55+'Indirect OH'!W55+'Real Price Change'!W55</f>
        <v>0</v>
      </c>
      <c r="X55" s="156">
        <f>'Base Capex'!X55+Provisions!X55+'Direct OH'!X55+'Indirect OH'!X55+'Real Price Change'!X55</f>
        <v>0</v>
      </c>
      <c r="Y55" s="154">
        <f>'Base Capex'!Y55+Provisions!Y55+'Direct OH'!Y55+'Indirect OH'!Y55+'Real Price Change'!Y55</f>
        <v>0</v>
      </c>
      <c r="Z55" s="155">
        <f>'Base Capex'!Z55+Provisions!Z55+'Direct OH'!Z55+'Indirect OH'!Z55+'Real Price Change'!Z55</f>
        <v>0</v>
      </c>
      <c r="AA55" s="156">
        <f>'Base Capex'!AA55+Provisions!AA55+'Direct OH'!AA55+'Indirect OH'!AA55+'Real Price Change'!AA55</f>
        <v>0</v>
      </c>
      <c r="AB55" s="154">
        <f>'Base Capex'!AB55+Provisions!AB55+'Direct OH'!AB55+'Indirect OH'!AB55+'Real Price Change'!AB55</f>
        <v>0</v>
      </c>
      <c r="AC55" s="155">
        <f>'Base Capex'!AC55+Provisions!AC55+'Direct OH'!AC55+'Indirect OH'!AC55+'Real Price Change'!AC55</f>
        <v>0</v>
      </c>
      <c r="AD55" s="156">
        <f>'Base Capex'!AD55+Provisions!AD55+'Direct OH'!AD55+'Indirect OH'!AD55+'Real Price Change'!AD55</f>
        <v>0</v>
      </c>
      <c r="AE55" s="154">
        <f>'Base Capex'!AE55+Provisions!AE55+'Direct OH'!AE55+'Indirect OH'!AE55+'Real Price Change'!AE55</f>
        <v>0</v>
      </c>
      <c r="AF55" s="155">
        <f>'Base Capex'!AF55+Provisions!AF55+'Direct OH'!AF55+'Indirect OH'!AF55+'Real Price Change'!AF55</f>
        <v>0</v>
      </c>
      <c r="AG55" s="156">
        <f>'Base Capex'!AG55+Provisions!AG55+'Direct OH'!AG55+'Indirect OH'!AG55+'Real Price Change'!AG55</f>
        <v>0</v>
      </c>
      <c r="AH55" s="154">
        <f>'Base Capex'!AH55+Provisions!AH55+'Direct OH'!AH55+'Indirect OH'!AH55+'Real Price Change'!AH55</f>
        <v>0</v>
      </c>
      <c r="AI55" s="155">
        <f>'Base Capex'!AI55+Provisions!AI55+'Direct OH'!AI55+'Indirect OH'!AI55+'Real Price Change'!AI55</f>
        <v>0</v>
      </c>
      <c r="AJ55" s="156">
        <f>'Base Capex'!AJ55+Provisions!AJ55+'Direct OH'!AJ55+'Indirect OH'!AJ55+'Real Price Change'!AJ55</f>
        <v>0</v>
      </c>
    </row>
    <row r="56" spans="1:36">
      <c r="A56" s="182">
        <f>'Base Capex Actual'!A56</f>
        <v>174</v>
      </c>
      <c r="B56" s="183" t="str">
        <f>'Base Capex Actual'!B56</f>
        <v>Pole Fire Mitigation</v>
      </c>
      <c r="C56" s="183" t="str">
        <f>'Base Capex Actual'!C56</f>
        <v>Environmental, Safety &amp; Legal</v>
      </c>
      <c r="D56" s="155">
        <f>'Base Capex'!D56+Provisions!D56+'Direct OH'!D56+'Indirect OH'!D56+'Real Price Change'!D56</f>
        <v>0</v>
      </c>
      <c r="E56" s="155">
        <f>'Base Capex'!E56+Provisions!E56+'Direct OH'!E56+'Indirect OH'!E56+'Real Price Change'!E56</f>
        <v>0</v>
      </c>
      <c r="F56" s="156">
        <f>'Base Capex'!F56+Provisions!F56+'Direct OH'!F56+'Indirect OH'!F56+'Real Price Change'!F56</f>
        <v>0</v>
      </c>
      <c r="G56" s="155">
        <f>'Base Capex'!G56+Provisions!G56+'Direct OH'!G56+'Indirect OH'!G56+'Real Price Change'!G56</f>
        <v>0</v>
      </c>
      <c r="H56" s="155">
        <f>'Base Capex'!H56+Provisions!H56+'Direct OH'!H56+'Indirect OH'!H56+'Real Price Change'!H56</f>
        <v>0</v>
      </c>
      <c r="I56" s="156">
        <f>'Base Capex'!I56+Provisions!I56+'Direct OH'!I56+'Indirect OH'!I56+'Real Price Change'!I56</f>
        <v>0</v>
      </c>
      <c r="J56" s="155">
        <f>'Base Capex'!J56+Provisions!J56+'Direct OH'!J56+'Indirect OH'!J56+'Real Price Change'!J56</f>
        <v>0</v>
      </c>
      <c r="K56" s="155">
        <f>'Base Capex'!K56+Provisions!K56+'Direct OH'!K56+'Indirect OH'!K56+'Real Price Change'!K56</f>
        <v>0</v>
      </c>
      <c r="L56" s="156">
        <f>'Base Capex'!L56+Provisions!L56+'Direct OH'!L56+'Indirect OH'!L56+'Real Price Change'!L56</f>
        <v>0</v>
      </c>
      <c r="M56" s="155">
        <f>'Base Capex'!M56+Provisions!M56+'Direct OH'!M56+'Indirect OH'!M56+'Real Price Change'!M56</f>
        <v>0</v>
      </c>
      <c r="N56" s="155">
        <f>'Base Capex'!N56+Provisions!N56+'Direct OH'!N56+'Indirect OH'!N56+'Real Price Change'!N56</f>
        <v>0</v>
      </c>
      <c r="O56" s="156">
        <f>'Base Capex'!O56+Provisions!O56+'Direct OH'!O56+'Indirect OH'!O56+'Real Price Change'!O56</f>
        <v>0</v>
      </c>
      <c r="P56" s="155">
        <f>'Base Capex'!P56+Provisions!P56+'Direct OH'!P56+'Indirect OH'!P56+'Real Price Change'!P56</f>
        <v>95.112391557055901</v>
      </c>
      <c r="Q56" s="155">
        <f>'Base Capex'!Q56+Provisions!Q56+'Direct OH'!Q56+'Indirect OH'!Q56+'Real Price Change'!Q56</f>
        <v>23.543414155868106</v>
      </c>
      <c r="R56" s="156">
        <f>'Base Capex'!R56+Provisions!R56+'Direct OH'!R56+'Indirect OH'!R56+'Real Price Change'!R56</f>
        <v>15.95189551513575</v>
      </c>
      <c r="S56" s="154">
        <f>'Base Capex'!S56+Provisions!S56+'Direct OH'!S56+'Indirect OH'!S56+'Real Price Change'!S56</f>
        <v>0</v>
      </c>
      <c r="T56" s="155">
        <f>'Base Capex'!T56+Provisions!T56+'Direct OH'!T56+'Indirect OH'!T56+'Real Price Change'!T56</f>
        <v>0</v>
      </c>
      <c r="U56" s="156">
        <f>'Base Capex'!U56+Provisions!U56+'Direct OH'!U56+'Indirect OH'!U56+'Real Price Change'!U56</f>
        <v>0</v>
      </c>
      <c r="V56" s="154">
        <f>'Base Capex'!V56+Provisions!V56+'Direct OH'!V56+'Indirect OH'!V56+'Real Price Change'!V56</f>
        <v>0</v>
      </c>
      <c r="W56" s="155">
        <f>'Base Capex'!W56+Provisions!W56+'Direct OH'!W56+'Indirect OH'!W56+'Real Price Change'!W56</f>
        <v>0</v>
      </c>
      <c r="X56" s="156">
        <f>'Base Capex'!X56+Provisions!X56+'Direct OH'!X56+'Indirect OH'!X56+'Real Price Change'!X56</f>
        <v>0</v>
      </c>
      <c r="Y56" s="154">
        <f>'Base Capex'!Y56+Provisions!Y56+'Direct OH'!Y56+'Indirect OH'!Y56+'Real Price Change'!Y56</f>
        <v>0</v>
      </c>
      <c r="Z56" s="155">
        <f>'Base Capex'!Z56+Provisions!Z56+'Direct OH'!Z56+'Indirect OH'!Z56+'Real Price Change'!Z56</f>
        <v>0</v>
      </c>
      <c r="AA56" s="156">
        <f>'Base Capex'!AA56+Provisions!AA56+'Direct OH'!AA56+'Indirect OH'!AA56+'Real Price Change'!AA56</f>
        <v>0</v>
      </c>
      <c r="AB56" s="154">
        <f>'Base Capex'!AB56+Provisions!AB56+'Direct OH'!AB56+'Indirect OH'!AB56+'Real Price Change'!AB56</f>
        <v>0</v>
      </c>
      <c r="AC56" s="155">
        <f>'Base Capex'!AC56+Provisions!AC56+'Direct OH'!AC56+'Indirect OH'!AC56+'Real Price Change'!AC56</f>
        <v>0</v>
      </c>
      <c r="AD56" s="156">
        <f>'Base Capex'!AD56+Provisions!AD56+'Direct OH'!AD56+'Indirect OH'!AD56+'Real Price Change'!AD56</f>
        <v>0</v>
      </c>
      <c r="AE56" s="154">
        <f>'Base Capex'!AE56+Provisions!AE56+'Direct OH'!AE56+'Indirect OH'!AE56+'Real Price Change'!AE56</f>
        <v>0</v>
      </c>
      <c r="AF56" s="155">
        <f>'Base Capex'!AF56+Provisions!AF56+'Direct OH'!AF56+'Indirect OH'!AF56+'Real Price Change'!AF56</f>
        <v>0</v>
      </c>
      <c r="AG56" s="156">
        <f>'Base Capex'!AG56+Provisions!AG56+'Direct OH'!AG56+'Indirect OH'!AG56+'Real Price Change'!AG56</f>
        <v>0</v>
      </c>
      <c r="AH56" s="154">
        <f>'Base Capex'!AH56+Provisions!AH56+'Direct OH'!AH56+'Indirect OH'!AH56+'Real Price Change'!AH56</f>
        <v>0</v>
      </c>
      <c r="AI56" s="155">
        <f>'Base Capex'!AI56+Provisions!AI56+'Direct OH'!AI56+'Indirect OH'!AI56+'Real Price Change'!AI56</f>
        <v>0</v>
      </c>
      <c r="AJ56" s="156">
        <f>'Base Capex'!AJ56+Provisions!AJ56+'Direct OH'!AJ56+'Indirect OH'!AJ56+'Real Price Change'!AJ56</f>
        <v>0</v>
      </c>
    </row>
    <row r="57" spans="1:36">
      <c r="A57" s="182">
        <f>'Base Capex Actual'!A57</f>
        <v>177</v>
      </c>
      <c r="B57" s="183" t="str">
        <f>'Base Capex Actual'!B57</f>
        <v>CBD Security Supply</v>
      </c>
      <c r="C57" s="183" t="str">
        <f>'Base Capex Actual'!C57</f>
        <v>Reinforcements</v>
      </c>
      <c r="D57" s="155">
        <f>'Base Capex'!D57+Provisions!D57+'Direct OH'!D57+'Indirect OH'!D57+'Real Price Change'!D57</f>
        <v>1515.9299050660277</v>
      </c>
      <c r="E57" s="155">
        <f>'Base Capex'!E57+Provisions!E57+'Direct OH'!E57+'Indirect OH'!E57+'Real Price Change'!E57</f>
        <v>2528.3856470159812</v>
      </c>
      <c r="F57" s="156">
        <f>'Base Capex'!F57+Provisions!F57+'Direct OH'!F57+'Indirect OH'!F57+'Real Price Change'!F57</f>
        <v>4615.1647407798609</v>
      </c>
      <c r="G57" s="155">
        <f>'Base Capex'!G57+Provisions!G57+'Direct OH'!G57+'Indirect OH'!G57+'Real Price Change'!G57</f>
        <v>5848.7382439563371</v>
      </c>
      <c r="H57" s="155">
        <f>'Base Capex'!H57+Provisions!H57+'Direct OH'!H57+'Indirect OH'!H57+'Real Price Change'!H57</f>
        <v>3951.7405819054015</v>
      </c>
      <c r="I57" s="156">
        <f>'Base Capex'!I57+Provisions!I57+'Direct OH'!I57+'Indirect OH'!I57+'Real Price Change'!I57</f>
        <v>4808.4535308473305</v>
      </c>
      <c r="J57" s="155">
        <f>'Base Capex'!J57+Provisions!J57+'Direct OH'!J57+'Indirect OH'!J57+'Real Price Change'!J57</f>
        <v>788.52570440220506</v>
      </c>
      <c r="K57" s="155">
        <f>'Base Capex'!K57+Provisions!K57+'Direct OH'!K57+'Indirect OH'!K57+'Real Price Change'!K57</f>
        <v>933.11134925885813</v>
      </c>
      <c r="L57" s="155">
        <f>'Base Capex'!L57+Provisions!L57+'Direct OH'!L57+'Indirect OH'!L57+'Real Price Change'!L57</f>
        <v>527.54442953289765</v>
      </c>
      <c r="M57" s="184">
        <f>'Base Capex'!M57+Provisions!M57+'Direct OH'!M57+'Indirect OH'!M57+'Real Price Change'!M57</f>
        <v>2436.4655959276806</v>
      </c>
      <c r="N57" s="155">
        <f>'Base Capex'!N57+Provisions!N57+'Direct OH'!N57+'Indirect OH'!N57+'Real Price Change'!N57</f>
        <v>17.530673841951952</v>
      </c>
      <c r="O57" s="156">
        <f>'Base Capex'!O57+Provisions!O57+'Direct OH'!O57+'Indirect OH'!O57+'Real Price Change'!O57</f>
        <v>8647.0068852174336</v>
      </c>
      <c r="P57" s="155">
        <f>'Base Capex'!P57+Provisions!P57+'Direct OH'!P57+'Indirect OH'!P57+'Real Price Change'!P57</f>
        <v>4041.9467299823973</v>
      </c>
      <c r="Q57" s="155">
        <f>'Base Capex'!Q57+Provisions!Q57+'Direct OH'!Q57+'Indirect OH'!Q57+'Real Price Change'!Q57</f>
        <v>1236.8658610450839</v>
      </c>
      <c r="R57" s="156">
        <f>'Base Capex'!R57+Provisions!R57+'Direct OH'!R57+'Indirect OH'!R57+'Real Price Change'!R57</f>
        <v>6377.4655198882983</v>
      </c>
      <c r="S57" s="154">
        <f>'Base Capex'!S57+Provisions!S57+'Direct OH'!S57+'Indirect OH'!S57+'Real Price Change'!S57</f>
        <v>2041.0697416191294</v>
      </c>
      <c r="T57" s="155">
        <f>'Base Capex'!T57+Provisions!T57+'Direct OH'!T57+'Indirect OH'!T57+'Real Price Change'!T57</f>
        <v>911.19002116471734</v>
      </c>
      <c r="U57" s="156">
        <f>'Base Capex'!U57+Provisions!U57+'Direct OH'!U57+'Indirect OH'!U57+'Real Price Change'!U57</f>
        <v>3072.7582164636715</v>
      </c>
      <c r="V57" s="154">
        <f>'Base Capex'!V57+Provisions!V57+'Direct OH'!V57+'Indirect OH'!V57+'Real Price Change'!V57</f>
        <v>2004.9711941665971</v>
      </c>
      <c r="W57" s="155">
        <f>'Base Capex'!W57+Provisions!W57+'Direct OH'!W57+'Indirect OH'!W57+'Real Price Change'!W57</f>
        <v>1072.2608659899681</v>
      </c>
      <c r="X57" s="156">
        <f>'Base Capex'!X57+Provisions!X57+'Direct OH'!X57+'Indirect OH'!X57+'Real Price Change'!X57</f>
        <v>3299.035183850091</v>
      </c>
      <c r="Y57" s="154">
        <f>'Base Capex'!Y57+Provisions!Y57+'Direct OH'!Y57+'Indirect OH'!Y57+'Real Price Change'!Y57</f>
        <v>1154.2899893678425</v>
      </c>
      <c r="Z57" s="155">
        <f>'Base Capex'!Z57+Provisions!Z57+'Direct OH'!Z57+'Indirect OH'!Z57+'Real Price Change'!Z57</f>
        <v>624.43961881994244</v>
      </c>
      <c r="AA57" s="156">
        <f>'Base Capex'!AA57+Provisions!AA57+'Direct OH'!AA57+'Indirect OH'!AA57+'Real Price Change'!AA57</f>
        <v>1957.309113737567</v>
      </c>
      <c r="AB57" s="154">
        <f>'Base Capex'!AB57+Provisions!AB57+'Direct OH'!AB57+'Indirect OH'!AB57+'Real Price Change'!AB57</f>
        <v>0</v>
      </c>
      <c r="AC57" s="155">
        <f>'Base Capex'!AC57+Provisions!AC57+'Direct OH'!AC57+'Indirect OH'!AC57+'Real Price Change'!AC57</f>
        <v>0</v>
      </c>
      <c r="AD57" s="156">
        <f>'Base Capex'!AD57+Provisions!AD57+'Direct OH'!AD57+'Indirect OH'!AD57+'Real Price Change'!AD57</f>
        <v>0</v>
      </c>
      <c r="AE57" s="154">
        <f>'Base Capex'!AE57+Provisions!AE57+'Direct OH'!AE57+'Indirect OH'!AE57+'Real Price Change'!AE57</f>
        <v>0</v>
      </c>
      <c r="AF57" s="155">
        <f>'Base Capex'!AF57+Provisions!AF57+'Direct OH'!AF57+'Indirect OH'!AF57+'Real Price Change'!AF57</f>
        <v>0</v>
      </c>
      <c r="AG57" s="156">
        <f>'Base Capex'!AG57+Provisions!AG57+'Direct OH'!AG57+'Indirect OH'!AG57+'Real Price Change'!AG57</f>
        <v>0</v>
      </c>
      <c r="AH57" s="154">
        <f>'Base Capex'!AH57+Provisions!AH57+'Direct OH'!AH57+'Indirect OH'!AH57+'Real Price Change'!AH57</f>
        <v>0</v>
      </c>
      <c r="AI57" s="155">
        <f>'Base Capex'!AI57+Provisions!AI57+'Direct OH'!AI57+'Indirect OH'!AI57+'Real Price Change'!AI57</f>
        <v>0</v>
      </c>
      <c r="AJ57" s="156">
        <f>'Base Capex'!AJ57+Provisions!AJ57+'Direct OH'!AJ57+'Indirect OH'!AJ57+'Real Price Change'!AJ57</f>
        <v>0</v>
      </c>
    </row>
    <row r="58" spans="1:36">
      <c r="A58" s="182">
        <f>'Base Capex Actual'!A58</f>
        <v>200</v>
      </c>
      <c r="B58" s="183" t="str">
        <f>'Base Capex Actual'!B58</f>
        <v>Computers</v>
      </c>
      <c r="C58" s="183" t="str">
        <f>'Base Capex Actual'!C58</f>
        <v>Non Network General - IT</v>
      </c>
      <c r="D58" s="155">
        <f>'Base Capex'!D58+Provisions!D58+'Direct OH'!D58+'Indirect OH'!D58+'Real Price Change'!D58</f>
        <v>3967.5867594770671</v>
      </c>
      <c r="E58" s="155">
        <f>'Base Capex'!E58+Provisions!E58+'Direct OH'!E58+'Indirect OH'!E58+'Real Price Change'!E58</f>
        <v>1400.3818841454881</v>
      </c>
      <c r="F58" s="156">
        <f>'Base Capex'!F58+Provisions!F58+'Direct OH'!F58+'Indirect OH'!F58+'Real Price Change'!F58</f>
        <v>-110.82334533707362</v>
      </c>
      <c r="G58" s="155">
        <f>'Base Capex'!G58+Provisions!G58+'Direct OH'!G58+'Indirect OH'!G58+'Real Price Change'!G58</f>
        <v>2927.0973746203604</v>
      </c>
      <c r="H58" s="155">
        <f>'Base Capex'!H58+Provisions!H58+'Direct OH'!H58+'Indirect OH'!H58+'Real Price Change'!H58</f>
        <v>1032.4117293685963</v>
      </c>
      <c r="I58" s="156">
        <f>'Base Capex'!I58+Provisions!I58+'Direct OH'!I58+'Indirect OH'!I58+'Real Price Change'!I58</f>
        <v>1.0943579252175836E-2</v>
      </c>
      <c r="J58" s="155">
        <f>'Base Capex'!J58+Provisions!J58+'Direct OH'!J58+'Indirect OH'!J58+'Real Price Change'!J58</f>
        <v>5234.1425095885779</v>
      </c>
      <c r="K58" s="155">
        <f>'Base Capex'!K58+Provisions!K58+'Direct OH'!K58+'Indirect OH'!K58+'Real Price Change'!K58</f>
        <v>1089.2335293726815</v>
      </c>
      <c r="L58" s="156">
        <f>'Base Capex'!L58+Provisions!L58+'Direct OH'!L58+'Indirect OH'!L58+'Real Price Change'!L58</f>
        <v>17.278448771943943</v>
      </c>
      <c r="M58" s="155">
        <f>'Base Capex'!M58+Provisions!M58+'Direct OH'!M58+'Indirect OH'!M58+'Real Price Change'!M58</f>
        <v>4417.774380225359</v>
      </c>
      <c r="N58" s="155">
        <f>'Base Capex'!N58+Provisions!N58+'Direct OH'!N58+'Indirect OH'!N58+'Real Price Change'!N58</f>
        <v>979.14007886407944</v>
      </c>
      <c r="O58" s="156">
        <f>'Base Capex'!O58+Provisions!O58+'Direct OH'!O58+'Indirect OH'!O58+'Real Price Change'!O58</f>
        <v>5.2934343916994271</v>
      </c>
      <c r="P58" s="155">
        <f>'Base Capex'!P58+Provisions!P58+'Direct OH'!P58+'Indirect OH'!P58+'Real Price Change'!P58</f>
        <v>7552.3929099811749</v>
      </c>
      <c r="Q58" s="155">
        <f>'Base Capex'!Q58+Provisions!Q58+'Direct OH'!Q58+'Indirect OH'!Q58+'Real Price Change'!Q58</f>
        <v>1056.2699438171858</v>
      </c>
      <c r="R58" s="156">
        <f>'Base Capex'!R58+Provisions!R58+'Direct OH'!R58+'Indirect OH'!R58+'Real Price Change'!R58</f>
        <v>415.25714483267018</v>
      </c>
      <c r="S58" s="154">
        <f>'Base Capex'!S58+Provisions!S58+'Direct OH'!S58+'Indirect OH'!S58+'Real Price Change'!S58</f>
        <v>12782.944</v>
      </c>
      <c r="T58" s="155">
        <f>'Base Capex'!T58+Provisions!T58+'Direct OH'!T58+'Indirect OH'!T58+'Real Price Change'!T58</f>
        <v>2717.6930000000002</v>
      </c>
      <c r="U58" s="156">
        <f>'Base Capex'!U58+Provisions!U58+'Direct OH'!U58+'Indirect OH'!U58+'Real Price Change'!U58</f>
        <v>0</v>
      </c>
      <c r="V58" s="154">
        <f>'Base Capex'!V58+Provisions!V58+'Direct OH'!V58+'Indirect OH'!V58+'Real Price Change'!V58</f>
        <v>3211.5056523324183</v>
      </c>
      <c r="W58" s="155">
        <f>'Base Capex'!W58+Provisions!W58+'Direct OH'!W58+'Indirect OH'!W58+'Real Price Change'!W58</f>
        <v>7048.5406644965515</v>
      </c>
      <c r="X58" s="156">
        <f>'Base Capex'!X58+Provisions!X58+'Direct OH'!X58+'Indirect OH'!X58+'Real Price Change'!X58</f>
        <v>8336.7551294147579</v>
      </c>
      <c r="Y58" s="154">
        <f>'Base Capex'!Y58+Provisions!Y58+'Direct OH'!Y58+'Indirect OH'!Y58+'Real Price Change'!Y58</f>
        <v>3554.8591626130415</v>
      </c>
      <c r="Z58" s="155">
        <f>'Base Capex'!Z58+Provisions!Z58+'Direct OH'!Z58+'Indirect OH'!Z58+'Real Price Change'!Z58</f>
        <v>6364.0621974021078</v>
      </c>
      <c r="AA58" s="156">
        <f>'Base Capex'!AA58+Provisions!AA58+'Direct OH'!AA58+'Indirect OH'!AA58+'Real Price Change'!AA58</f>
        <v>8800.3043671480864</v>
      </c>
      <c r="AB58" s="154">
        <f>'Base Capex'!AB58+Provisions!AB58+'Direct OH'!AB58+'Indirect OH'!AB58+'Real Price Change'!AB58</f>
        <v>3157.5932100256623</v>
      </c>
      <c r="AC58" s="155">
        <f>'Base Capex'!AC58+Provisions!AC58+'Direct OH'!AC58+'Indirect OH'!AC58+'Real Price Change'!AC58</f>
        <v>7370.5418787759827</v>
      </c>
      <c r="AD58" s="156">
        <f>'Base Capex'!AD58+Provisions!AD58+'Direct OH'!AD58+'Indirect OH'!AD58+'Real Price Change'!AD58</f>
        <v>6809.2328080648922</v>
      </c>
      <c r="AE58" s="154">
        <f>'Base Capex'!AE58+Provisions!AE58+'Direct OH'!AE58+'Indirect OH'!AE58+'Real Price Change'!AE58</f>
        <v>3575.072490178919</v>
      </c>
      <c r="AF58" s="155">
        <f>'Base Capex'!AF58+Provisions!AF58+'Direct OH'!AF58+'Indirect OH'!AF58+'Real Price Change'!AF58</f>
        <v>4599.7988826786741</v>
      </c>
      <c r="AG58" s="156">
        <f>'Base Capex'!AG58+Provisions!AG58+'Direct OH'!AG58+'Indirect OH'!AG58+'Real Price Change'!AG58</f>
        <v>7119.6391985719747</v>
      </c>
      <c r="AH58" s="154">
        <f>'Base Capex'!AH58+Provisions!AH58+'Direct OH'!AH58+'Indirect OH'!AH58+'Real Price Change'!AH58</f>
        <v>2704.885188244496</v>
      </c>
      <c r="AI58" s="155">
        <f>'Base Capex'!AI58+Provisions!AI58+'Direct OH'!AI58+'Indirect OH'!AI58+'Real Price Change'!AI58</f>
        <v>2931.7575397039304</v>
      </c>
      <c r="AJ58" s="156">
        <f>'Base Capex'!AJ58+Provisions!AJ58+'Direct OH'!AJ58+'Indirect OH'!AJ58+'Real Price Change'!AJ58</f>
        <v>5546.3339310043602</v>
      </c>
    </row>
    <row r="59" spans="1:36">
      <c r="A59" s="182">
        <f>'Base Capex Actual'!A59</f>
        <v>210</v>
      </c>
      <c r="B59" s="183" t="str">
        <f>'Base Capex Actual'!B59</f>
        <v>General Equipment</v>
      </c>
      <c r="C59" s="183" t="str">
        <f>'Base Capex Actual'!C59</f>
        <v>Non Network General - Other</v>
      </c>
      <c r="D59" s="155">
        <f>'Base Capex'!D59+Provisions!D59+'Direct OH'!D59+'Indirect OH'!D59+'Real Price Change'!D59</f>
        <v>-108.71525925507527</v>
      </c>
      <c r="E59" s="155">
        <f>'Base Capex'!E59+Provisions!E59+'Direct OH'!E59+'Indirect OH'!E59+'Real Price Change'!E59</f>
        <v>406.81605093437457</v>
      </c>
      <c r="F59" s="156">
        <f>'Base Capex'!F59+Provisions!F59+'Direct OH'!F59+'Indirect OH'!F59+'Real Price Change'!F59</f>
        <v>2.964669366550531</v>
      </c>
      <c r="G59" s="155">
        <f>'Base Capex'!G59+Provisions!G59+'Direct OH'!G59+'Indirect OH'!G59+'Real Price Change'!G59</f>
        <v>-8.5960276676432607E-2</v>
      </c>
      <c r="H59" s="155">
        <f>'Base Capex'!H59+Provisions!H59+'Direct OH'!H59+'Indirect OH'!H59+'Real Price Change'!H59</f>
        <v>166.91784692368907</v>
      </c>
      <c r="I59" s="156">
        <f>'Base Capex'!I59+Provisions!I59+'Direct OH'!I59+'Indirect OH'!I59+'Real Price Change'!I59</f>
        <v>0</v>
      </c>
      <c r="J59" s="155">
        <f>'Base Capex'!J59+Provisions!J59+'Direct OH'!J59+'Indirect OH'!J59+'Real Price Change'!J59</f>
        <v>1.6605102820576062E-2</v>
      </c>
      <c r="K59" s="155">
        <f>'Base Capex'!K59+Provisions!K59+'Direct OH'!K59+'Indirect OH'!K59+'Real Price Change'!K59</f>
        <v>13.863080089963429</v>
      </c>
      <c r="L59" s="156">
        <f>'Base Capex'!L59+Provisions!L59+'Direct OH'!L59+'Indirect OH'!L59+'Real Price Change'!L59</f>
        <v>-1.9200733472187587E-4</v>
      </c>
      <c r="M59" s="155">
        <f>'Base Capex'!M59+Provisions!M59+'Direct OH'!M59+'Indirect OH'!M59+'Real Price Change'!M59</f>
        <v>84.31713920557452</v>
      </c>
      <c r="N59" s="155">
        <f>'Base Capex'!N59+Provisions!N59+'Direct OH'!N59+'Indirect OH'!N59+'Real Price Change'!N59</f>
        <v>77.515983958299302</v>
      </c>
      <c r="O59" s="156">
        <f>'Base Capex'!O59+Provisions!O59+'Direct OH'!O59+'Indirect OH'!O59+'Real Price Change'!O59</f>
        <v>-1.9056363810117941E-4</v>
      </c>
      <c r="P59" s="155">
        <f>'Base Capex'!P59+Provisions!P59+'Direct OH'!P59+'Indirect OH'!P59+'Real Price Change'!P59</f>
        <v>251.12471178432014</v>
      </c>
      <c r="Q59" s="155">
        <f>'Base Capex'!Q59+Provisions!Q59+'Direct OH'!Q59+'Indirect OH'!Q59+'Real Price Change'!Q59</f>
        <v>108.68863391222777</v>
      </c>
      <c r="R59" s="156">
        <f>'Base Capex'!R59+Provisions!R59+'Direct OH'!R59+'Indirect OH'!R59+'Real Price Change'!R59</f>
        <v>21.51380697064047</v>
      </c>
      <c r="S59" s="154">
        <f>'Base Capex'!S59+Provisions!S59+'Direct OH'!S59+'Indirect OH'!S59+'Real Price Change'!S59</f>
        <v>83.628532053070487</v>
      </c>
      <c r="T59" s="155">
        <f>'Base Capex'!T59+Provisions!T59+'Direct OH'!T59+'Indirect OH'!T59+'Real Price Change'!T59</f>
        <v>91.746386847898222</v>
      </c>
      <c r="U59" s="156">
        <f>'Base Capex'!U59+Provisions!U59+'Direct OH'!U59+'Indirect OH'!U59+'Real Price Change'!U59</f>
        <v>5.3784041017505935</v>
      </c>
      <c r="V59" s="154">
        <f>'Base Capex'!V59+Provisions!V59+'Direct OH'!V59+'Indirect OH'!V59+'Real Price Change'!V59</f>
        <v>85.195199139588325</v>
      </c>
      <c r="W59" s="155">
        <f>'Base Capex'!W59+Provisions!W59+'Direct OH'!W59+'Indirect OH'!W59+'Real Price Change'!W59</f>
        <v>91.746386847898222</v>
      </c>
      <c r="X59" s="156">
        <f>'Base Capex'!X59+Provisions!X59+'Direct OH'!X59+'Indirect OH'!X59+'Real Price Change'!X59</f>
        <v>5.4303009834341518</v>
      </c>
      <c r="Y59" s="154">
        <f>'Base Capex'!Y59+Provisions!Y59+'Direct OH'!Y59+'Indirect OH'!Y59+'Real Price Change'!Y59</f>
        <v>86.630204416777772</v>
      </c>
      <c r="Z59" s="155">
        <f>'Base Capex'!Z59+Provisions!Z59+'Direct OH'!Z59+'Indirect OH'!Z59+'Real Price Change'!Z59</f>
        <v>91.746386847898222</v>
      </c>
      <c r="AA59" s="156">
        <f>'Base Capex'!AA59+Provisions!AA59+'Direct OH'!AA59+'Indirect OH'!AA59+'Real Price Change'!AA59</f>
        <v>5.5472694549096824</v>
      </c>
      <c r="AB59" s="154">
        <f>'Base Capex'!AB59+Provisions!AB59+'Direct OH'!AB59+'Indirect OH'!AB59+'Real Price Change'!AB59</f>
        <v>88.089380541225722</v>
      </c>
      <c r="AC59" s="155">
        <f>'Base Capex'!AC59+Provisions!AC59+'Direct OH'!AC59+'Indirect OH'!AC59+'Real Price Change'!AC59</f>
        <v>91.746386847898222</v>
      </c>
      <c r="AD59" s="156">
        <f>'Base Capex'!AD59+Provisions!AD59+'Direct OH'!AD59+'Indirect OH'!AD59+'Real Price Change'!AD59</f>
        <v>5.6435086325874524</v>
      </c>
      <c r="AE59" s="154">
        <f>'Base Capex'!AE59+Provisions!AE59+'Direct OH'!AE59+'Indirect OH'!AE59+'Real Price Change'!AE59</f>
        <v>89.573134640255333</v>
      </c>
      <c r="AF59" s="155">
        <f>'Base Capex'!AF59+Provisions!AF59+'Direct OH'!AF59+'Indirect OH'!AF59+'Real Price Change'!AF59</f>
        <v>91.746386847898222</v>
      </c>
      <c r="AG59" s="156">
        <f>'Base Capex'!AG59+Provisions!AG59+'Direct OH'!AG59+'Indirect OH'!AG59+'Real Price Change'!AG59</f>
        <v>5.7403173576688751</v>
      </c>
      <c r="AH59" s="154">
        <f>'Base Capex'!AH59+Provisions!AH59+'Direct OH'!AH59+'Indirect OH'!AH59+'Real Price Change'!AH59</f>
        <v>91.081880698734096</v>
      </c>
      <c r="AI59" s="155">
        <f>'Base Capex'!AI59+Provisions!AI59+'Direct OH'!AI59+'Indirect OH'!AI59+'Real Price Change'!AI59</f>
        <v>91.746386847898222</v>
      </c>
      <c r="AJ59" s="156">
        <f>'Base Capex'!AJ59+Provisions!AJ59+'Direct OH'!AJ59+'Indirect OH'!AJ59+'Real Price Change'!AJ59</f>
        <v>5.8404651946106609</v>
      </c>
    </row>
    <row r="60" spans="1:36">
      <c r="A60" s="182">
        <f>'Base Capex Actual'!A60</f>
        <v>220</v>
      </c>
      <c r="B60" s="183" t="str">
        <f>'Base Capex Actual'!B60</f>
        <v>Office Furniture</v>
      </c>
      <c r="C60" s="183" t="str">
        <f>'Base Capex Actual'!C60</f>
        <v>Non Network General - Other</v>
      </c>
      <c r="D60" s="155">
        <f>'Base Capex'!D60+Provisions!D60+'Direct OH'!D60+'Indirect OH'!D60+'Real Price Change'!D60</f>
        <v>0</v>
      </c>
      <c r="E60" s="155">
        <f>'Base Capex'!E60+Provisions!E60+'Direct OH'!E60+'Indirect OH'!E60+'Real Price Change'!E60</f>
        <v>0</v>
      </c>
      <c r="F60" s="156">
        <f>'Base Capex'!F60+Provisions!F60+'Direct OH'!F60+'Indirect OH'!F60+'Real Price Change'!F60</f>
        <v>0</v>
      </c>
      <c r="G60" s="155">
        <f>'Base Capex'!G60+Provisions!G60+'Direct OH'!G60+'Indirect OH'!G60+'Real Price Change'!G60</f>
        <v>-1.658332274920429E-2</v>
      </c>
      <c r="H60" s="155">
        <f>'Base Capex'!H60+Provisions!H60+'Direct OH'!H60+'Indirect OH'!H60+'Real Price Change'!H60</f>
        <v>32.201531162552882</v>
      </c>
      <c r="I60" s="156">
        <f>'Base Capex'!I60+Provisions!I60+'Direct OH'!I60+'Indirect OH'!I60+'Real Price Change'!I60</f>
        <v>0</v>
      </c>
      <c r="J60" s="155">
        <f>'Base Capex'!J60+Provisions!J60+'Direct OH'!J60+'Indirect OH'!J60+'Real Price Change'!J60</f>
        <v>1.381233285722331E-2</v>
      </c>
      <c r="K60" s="155">
        <f>'Base Capex'!K60+Provisions!K60+'Direct OH'!K60+'Indirect OH'!K60+'Real Price Change'!K60</f>
        <v>11.808199881051316</v>
      </c>
      <c r="L60" s="156">
        <f>'Base Capex'!L60+Provisions!L60+'Direct OH'!L60+'Indirect OH'!L60+'Real Price Change'!L60</f>
        <v>0</v>
      </c>
      <c r="M60" s="155">
        <f>'Base Capex'!M60+Provisions!M60+'Direct OH'!M60+'Indirect OH'!M60+'Real Price Change'!M60</f>
        <v>-4.6575229470101107E-2</v>
      </c>
      <c r="N60" s="155">
        <f>'Base Capex'!N60+Provisions!N60+'Direct OH'!N60+'Indirect OH'!N60+'Real Price Change'!N60</f>
        <v>98.881777911696645</v>
      </c>
      <c r="O60" s="156">
        <f>'Base Capex'!O60+Provisions!O60+'Direct OH'!O60+'Indirect OH'!O60+'Real Price Change'!O60</f>
        <v>67.247748164674391</v>
      </c>
      <c r="P60" s="155">
        <f>'Base Capex'!P60+Provisions!P60+'Direct OH'!P60+'Indirect OH'!P60+'Real Price Change'!P60</f>
        <v>0.15148379852526303</v>
      </c>
      <c r="Q60" s="155">
        <f>'Base Capex'!Q60+Provisions!Q60+'Direct OH'!Q60+'Indirect OH'!Q60+'Real Price Change'!Q60</f>
        <v>59.209856181752713</v>
      </c>
      <c r="R60" s="156">
        <f>'Base Capex'!R60+Provisions!R60+'Direct OH'!R60+'Indirect OH'!R60+'Real Price Change'!R60</f>
        <v>0</v>
      </c>
      <c r="S60" s="154">
        <f>'Base Capex'!S60+Provisions!S60+'Direct OH'!S60+'Indirect OH'!S60+'Real Price Change'!S60</f>
        <v>0</v>
      </c>
      <c r="T60" s="155">
        <f>'Base Capex'!T60+Provisions!T60+'Direct OH'!T60+'Indirect OH'!T60+'Real Price Change'!T60</f>
        <v>50.525341284263391</v>
      </c>
      <c r="U60" s="156">
        <f>'Base Capex'!U60+Provisions!U60+'Direct OH'!U60+'Indirect OH'!U60+'Real Price Change'!U60</f>
        <v>16.811937041168598</v>
      </c>
      <c r="V60" s="154">
        <f>'Base Capex'!V60+Provisions!V60+'Direct OH'!V60+'Indirect OH'!V60+'Real Price Change'!V60</f>
        <v>0</v>
      </c>
      <c r="W60" s="155">
        <f>'Base Capex'!W60+Provisions!W60+'Direct OH'!W60+'Indirect OH'!W60+'Real Price Change'!W60</f>
        <v>50.525341284263391</v>
      </c>
      <c r="X60" s="156">
        <f>'Base Capex'!X60+Provisions!X60+'Direct OH'!X60+'Indirect OH'!X60+'Real Price Change'!X60</f>
        <v>16.97415748630268</v>
      </c>
      <c r="Y60" s="154">
        <f>'Base Capex'!Y60+Provisions!Y60+'Direct OH'!Y60+'Indirect OH'!Y60+'Real Price Change'!Y60</f>
        <v>0</v>
      </c>
      <c r="Z60" s="155">
        <f>'Base Capex'!Z60+Provisions!Z60+'Direct OH'!Z60+'Indirect OH'!Z60+'Real Price Change'!Z60</f>
        <v>50.525341284263391</v>
      </c>
      <c r="AA60" s="156">
        <f>'Base Capex'!AA60+Provisions!AA60+'Direct OH'!AA60+'Indirect OH'!AA60+'Real Price Change'!AA60</f>
        <v>17.339780176797113</v>
      </c>
      <c r="AB60" s="154">
        <f>'Base Capex'!AB60+Provisions!AB60+'Direct OH'!AB60+'Indirect OH'!AB60+'Real Price Change'!AB60</f>
        <v>0</v>
      </c>
      <c r="AC60" s="155">
        <f>'Base Capex'!AC60+Provisions!AC60+'Direct OH'!AC60+'Indirect OH'!AC60+'Real Price Change'!AC60</f>
        <v>50.525341284263391</v>
      </c>
      <c r="AD60" s="156">
        <f>'Base Capex'!AD60+Provisions!AD60+'Direct OH'!AD60+'Indirect OH'!AD60+'Real Price Change'!AD60</f>
        <v>17.640606772456945</v>
      </c>
      <c r="AE60" s="154">
        <f>'Base Capex'!AE60+Provisions!AE60+'Direct OH'!AE60+'Indirect OH'!AE60+'Real Price Change'!AE60</f>
        <v>0</v>
      </c>
      <c r="AF60" s="155">
        <f>'Base Capex'!AF60+Provisions!AF60+'Direct OH'!AF60+'Indirect OH'!AF60+'Real Price Change'!AF60</f>
        <v>50.525341284263391</v>
      </c>
      <c r="AG60" s="156">
        <f>'Base Capex'!AG60+Provisions!AG60+'Direct OH'!AG60+'Indirect OH'!AG60+'Real Price Change'!AG60</f>
        <v>17.943213672257379</v>
      </c>
      <c r="AH60" s="154">
        <f>'Base Capex'!AH60+Provisions!AH60+'Direct OH'!AH60+'Indirect OH'!AH60+'Real Price Change'!AH60</f>
        <v>0</v>
      </c>
      <c r="AI60" s="155">
        <f>'Base Capex'!AI60+Provisions!AI60+'Direct OH'!AI60+'Indirect OH'!AI60+'Real Price Change'!AI60</f>
        <v>50.525341284263391</v>
      </c>
      <c r="AJ60" s="156">
        <f>'Base Capex'!AJ60+Provisions!AJ60+'Direct OH'!AJ60+'Indirect OH'!AJ60+'Real Price Change'!AJ60</f>
        <v>18.256258043342569</v>
      </c>
    </row>
    <row r="61" spans="1:36">
      <c r="A61" s="182">
        <f>'Base Capex Actual'!A61</f>
        <v>230</v>
      </c>
      <c r="B61" s="183" t="str">
        <f>'Base Capex Actual'!B61</f>
        <v>Property</v>
      </c>
      <c r="C61" s="183" t="str">
        <f>'Base Capex Actual'!C61</f>
        <v>Non Network General - Other</v>
      </c>
      <c r="D61" s="155">
        <f>'Base Capex'!D61+Provisions!D61+'Direct OH'!D61+'Indirect OH'!D61+'Real Price Change'!D61</f>
        <v>-9.9757569598655174</v>
      </c>
      <c r="E61" s="155">
        <f>'Base Capex'!E61+Provisions!E61+'Direct OH'!E61+'Indirect OH'!E61+'Real Price Change'!E61</f>
        <v>382.11348717151708</v>
      </c>
      <c r="F61" s="156">
        <f>'Base Capex'!F61+Provisions!F61+'Direct OH'!F61+'Indirect OH'!F61+'Real Price Change'!F61</f>
        <v>141.50175301721623</v>
      </c>
      <c r="G61" s="155">
        <f>'Base Capex'!G61+Provisions!G61+'Direct OH'!G61+'Indirect OH'!G61+'Real Price Change'!G61</f>
        <v>-0.19602224398190571</v>
      </c>
      <c r="H61" s="155">
        <f>'Base Capex'!H61+Provisions!H61+'Direct OH'!H61+'Indirect OH'!H61+'Real Price Change'!H61</f>
        <v>295.40592485924179</v>
      </c>
      <c r="I61" s="156">
        <f>'Base Capex'!I61+Provisions!I61+'Direct OH'!I61+'Indirect OH'!I61+'Real Price Change'!I61</f>
        <v>85.230482789506311</v>
      </c>
      <c r="J61" s="155">
        <f>'Base Capex'!J61+Provisions!J61+'Direct OH'!J61+'Indirect OH'!J61+'Real Price Change'!J61</f>
        <v>0.42037367987072005</v>
      </c>
      <c r="K61" s="155">
        <f>'Base Capex'!K61+Provisions!K61+'Direct OH'!K61+'Indirect OH'!K61+'Real Price Change'!K61</f>
        <v>359.37857043827591</v>
      </c>
      <c r="L61" s="156">
        <f>'Base Capex'!L61+Provisions!L61+'Direct OH'!L61+'Indirect OH'!L61+'Real Price Change'!L61</f>
        <v>0</v>
      </c>
      <c r="M61" s="155">
        <f>'Base Capex'!M61+Provisions!M61+'Direct OH'!M61+'Indirect OH'!M61+'Real Price Change'!M61</f>
        <v>-0.17374289119451328</v>
      </c>
      <c r="N61" s="155">
        <f>'Base Capex'!N61+Provisions!N61+'Direct OH'!N61+'Indirect OH'!N61+'Real Price Change'!N61</f>
        <v>619.72478722433516</v>
      </c>
      <c r="O61" s="156">
        <f>'Base Capex'!O61+Provisions!O61+'Direct OH'!O61+'Indirect OH'!O61+'Real Price Change'!O61</f>
        <v>0</v>
      </c>
      <c r="P61" s="155">
        <f>'Base Capex'!P61+Provisions!P61+'Direct OH'!P61+'Indirect OH'!P61+'Real Price Change'!P61</f>
        <v>0.2562328182158774</v>
      </c>
      <c r="Q61" s="155">
        <f>'Base Capex'!Q61+Provisions!Q61+'Direct OH'!Q61+'Indirect OH'!Q61+'Real Price Change'!Q61</f>
        <v>100.15267945025241</v>
      </c>
      <c r="R61" s="156">
        <f>'Base Capex'!R61+Provisions!R61+'Direct OH'!R61+'Indirect OH'!R61+'Real Price Change'!R61</f>
        <v>0</v>
      </c>
      <c r="S61" s="154">
        <f>'Base Capex'!S61+Provisions!S61+'Direct OH'!S61+'Indirect OH'!S61+'Real Price Change'!S61</f>
        <v>0</v>
      </c>
      <c r="T61" s="155">
        <f>'Base Capex'!T61+Provisions!T61+'Direct OH'!T61+'Indirect OH'!T61+'Real Price Change'!T61</f>
        <v>364.9731111904029</v>
      </c>
      <c r="U61" s="156">
        <f>'Base Capex'!U61+Provisions!U61+'Direct OH'!U61+'Indirect OH'!U61+'Real Price Change'!U61</f>
        <v>0</v>
      </c>
      <c r="V61" s="154">
        <f>'Base Capex'!V61+Provisions!V61+'Direct OH'!V61+'Indirect OH'!V61+'Real Price Change'!V61</f>
        <v>0</v>
      </c>
      <c r="W61" s="155">
        <f>'Base Capex'!W61+Provisions!W61+'Direct OH'!W61+'Indirect OH'!W61+'Real Price Change'!W61</f>
        <v>1000</v>
      </c>
      <c r="X61" s="156">
        <f>'Base Capex'!X61+Provisions!X61+'Direct OH'!X61+'Indirect OH'!X61+'Real Price Change'!X61</f>
        <v>0</v>
      </c>
      <c r="Y61" s="154">
        <f>'Base Capex'!Y61+Provisions!Y61+'Direct OH'!Y61+'Indirect OH'!Y61+'Real Price Change'!Y61</f>
        <v>0</v>
      </c>
      <c r="Z61" s="155">
        <f>'Base Capex'!Z61+Provisions!Z61+'Direct OH'!Z61+'Indirect OH'!Z61+'Real Price Change'!Z61</f>
        <v>6500</v>
      </c>
      <c r="AA61" s="156">
        <f>'Base Capex'!AA61+Provisions!AA61+'Direct OH'!AA61+'Indirect OH'!AA61+'Real Price Change'!AA61</f>
        <v>0</v>
      </c>
      <c r="AB61" s="154">
        <f>'Base Capex'!AB61+Provisions!AB61+'Direct OH'!AB61+'Indirect OH'!AB61+'Real Price Change'!AB61</f>
        <v>0</v>
      </c>
      <c r="AC61" s="155">
        <f>'Base Capex'!AC61+Provisions!AC61+'Direct OH'!AC61+'Indirect OH'!AC61+'Real Price Change'!AC61</f>
        <v>2000</v>
      </c>
      <c r="AD61" s="156">
        <f>'Base Capex'!AD61+Provisions!AD61+'Direct OH'!AD61+'Indirect OH'!AD61+'Real Price Change'!AD61</f>
        <v>0</v>
      </c>
      <c r="AE61" s="154">
        <f>'Base Capex'!AE61+Provisions!AE61+'Direct OH'!AE61+'Indirect OH'!AE61+'Real Price Change'!AE61</f>
        <v>0</v>
      </c>
      <c r="AF61" s="155">
        <f>'Base Capex'!AF61+Provisions!AF61+'Direct OH'!AF61+'Indirect OH'!AF61+'Real Price Change'!AF61</f>
        <v>1550</v>
      </c>
      <c r="AG61" s="156">
        <f>'Base Capex'!AG61+Provisions!AG61+'Direct OH'!AG61+'Indirect OH'!AG61+'Real Price Change'!AG61</f>
        <v>0</v>
      </c>
      <c r="AH61" s="154">
        <f>'Base Capex'!AH61+Provisions!AH61+'Direct OH'!AH61+'Indirect OH'!AH61+'Real Price Change'!AH61</f>
        <v>0</v>
      </c>
      <c r="AI61" s="155">
        <f>'Base Capex'!AI61+Provisions!AI61+'Direct OH'!AI61+'Indirect OH'!AI61+'Real Price Change'!AI61</f>
        <v>80</v>
      </c>
      <c r="AJ61" s="156">
        <f>'Base Capex'!AJ61+Provisions!AJ61+'Direct OH'!AJ61+'Indirect OH'!AJ61+'Real Price Change'!AJ61</f>
        <v>0</v>
      </c>
    </row>
    <row r="62" spans="1:36">
      <c r="A62" s="182">
        <f>'Base Capex Actual'!A62</f>
        <v>240</v>
      </c>
      <c r="B62" s="183" t="str">
        <f>'Base Capex Actual'!B62</f>
        <v>Motor Vehicles</v>
      </c>
      <c r="C62" s="183" t="str">
        <f>'Base Capex Actual'!C62</f>
        <v>Non Network General - Other</v>
      </c>
      <c r="D62" s="155">
        <f>'Base Capex'!D62+Provisions!D62+'Direct OH'!D62+'Indirect OH'!D62+'Real Price Change'!D62</f>
        <v>-4.3754638359045455</v>
      </c>
      <c r="E62" s="155">
        <f>'Base Capex'!E62+Provisions!E62+'Direct OH'!E62+'Indirect OH'!E62+'Real Price Change'!E62</f>
        <v>557.89270974177748</v>
      </c>
      <c r="F62" s="156">
        <f>'Base Capex'!F62+Provisions!F62+'Direct OH'!F62+'Indirect OH'!F62+'Real Price Change'!F62</f>
        <v>0</v>
      </c>
      <c r="G62" s="155">
        <f>'Base Capex'!G62+Provisions!G62+'Direct OH'!G62+'Indirect OH'!G62+'Real Price Change'!G62</f>
        <v>-0.81792650189237004</v>
      </c>
      <c r="H62" s="155">
        <f>'Base Capex'!H62+Provisions!H62+'Direct OH'!H62+'Indirect OH'!H62+'Real Price Change'!H62</f>
        <v>1588.2514100275114</v>
      </c>
      <c r="I62" s="156">
        <f>'Base Capex'!I62+Provisions!I62+'Direct OH'!I62+'Indirect OH'!I62+'Real Price Change'!I62</f>
        <v>0</v>
      </c>
      <c r="J62" s="155">
        <f>'Base Capex'!J62+Provisions!J62+'Direct OH'!J62+'Indirect OH'!J62+'Real Price Change'!J62</f>
        <v>0.32431130174859896</v>
      </c>
      <c r="K62" s="155">
        <f>'Base Capex'!K62+Provisions!K62+'Direct OH'!K62+'Indirect OH'!K62+'Real Price Change'!K62</f>
        <v>277.25458938159801</v>
      </c>
      <c r="L62" s="156">
        <f>'Base Capex'!L62+Provisions!L62+'Direct OH'!L62+'Indirect OH'!L62+'Real Price Change'!L62</f>
        <v>0</v>
      </c>
      <c r="M62" s="155">
        <f>'Base Capex'!M62+Provisions!M62+'Direct OH'!M62+'Indirect OH'!M62+'Real Price Change'!M62</f>
        <v>-0.33611585763779045</v>
      </c>
      <c r="N62" s="155">
        <f>'Base Capex'!N62+Provisions!N62+'Direct OH'!N62+'Indirect OH'!N62+'Real Price Change'!N62</f>
        <v>1198.8941068334348</v>
      </c>
      <c r="O62" s="156">
        <f>'Base Capex'!O62+Provisions!O62+'Direct OH'!O62+'Indirect OH'!O62+'Real Price Change'!O62</f>
        <v>0</v>
      </c>
      <c r="P62" s="155">
        <f>'Base Capex'!P62+Provisions!P62+'Direct OH'!P62+'Indirect OH'!P62+'Real Price Change'!P62</f>
        <v>11.921830692217124</v>
      </c>
      <c r="Q62" s="155">
        <f>'Base Capex'!Q62+Provisions!Q62+'Direct OH'!Q62+'Indirect OH'!Q62+'Real Price Change'!Q62</f>
        <v>4659.8374716069693</v>
      </c>
      <c r="R62" s="156">
        <f>'Base Capex'!R62+Provisions!R62+'Direct OH'!R62+'Indirect OH'!R62+'Real Price Change'!R62</f>
        <v>0</v>
      </c>
      <c r="S62" s="154">
        <f>'Base Capex'!S62+Provisions!S62+'Direct OH'!S62+'Indirect OH'!S62+'Real Price Change'!S62</f>
        <v>0</v>
      </c>
      <c r="T62" s="155">
        <f>'Base Capex'!T62+Provisions!T62+'Direct OH'!T62+'Indirect OH'!T62+'Real Price Change'!T62</f>
        <v>1931.0593944623783</v>
      </c>
      <c r="U62" s="156">
        <f>'Base Capex'!U62+Provisions!U62+'Direct OH'!U62+'Indirect OH'!U62+'Real Price Change'!U62</f>
        <v>0</v>
      </c>
      <c r="V62" s="154">
        <f>'Base Capex'!V62+Provisions!V62+'Direct OH'!V62+'Indirect OH'!V62+'Real Price Change'!V62</f>
        <v>0</v>
      </c>
      <c r="W62" s="155">
        <f>'Base Capex'!W62+Provisions!W62+'Direct OH'!W62+'Indirect OH'!W62+'Real Price Change'!W62</f>
        <v>1931.0593944623783</v>
      </c>
      <c r="X62" s="156">
        <f>'Base Capex'!X62+Provisions!X62+'Direct OH'!X62+'Indirect OH'!X62+'Real Price Change'!X62</f>
        <v>0</v>
      </c>
      <c r="Y62" s="154">
        <f>'Base Capex'!Y62+Provisions!Y62+'Direct OH'!Y62+'Indirect OH'!Y62+'Real Price Change'!Y62</f>
        <v>0</v>
      </c>
      <c r="Z62" s="155">
        <f>'Base Capex'!Z62+Provisions!Z62+'Direct OH'!Z62+'Indirect OH'!Z62+'Real Price Change'!Z62</f>
        <v>1931.0593944623783</v>
      </c>
      <c r="AA62" s="156">
        <f>'Base Capex'!AA62+Provisions!AA62+'Direct OH'!AA62+'Indirect OH'!AA62+'Real Price Change'!AA62</f>
        <v>0</v>
      </c>
      <c r="AB62" s="154">
        <f>'Base Capex'!AB62+Provisions!AB62+'Direct OH'!AB62+'Indirect OH'!AB62+'Real Price Change'!AB62</f>
        <v>0</v>
      </c>
      <c r="AC62" s="155">
        <f>'Base Capex'!AC62+Provisions!AC62+'Direct OH'!AC62+'Indirect OH'!AC62+'Real Price Change'!AC62</f>
        <v>1931.0593944623783</v>
      </c>
      <c r="AD62" s="156">
        <f>'Base Capex'!AD62+Provisions!AD62+'Direct OH'!AD62+'Indirect OH'!AD62+'Real Price Change'!AD62</f>
        <v>0</v>
      </c>
      <c r="AE62" s="154">
        <f>'Base Capex'!AE62+Provisions!AE62+'Direct OH'!AE62+'Indirect OH'!AE62+'Real Price Change'!AE62</f>
        <v>0</v>
      </c>
      <c r="AF62" s="155">
        <f>'Base Capex'!AF62+Provisions!AF62+'Direct OH'!AF62+'Indirect OH'!AF62+'Real Price Change'!AF62</f>
        <v>1931.0593944623783</v>
      </c>
      <c r="AG62" s="156">
        <f>'Base Capex'!AG62+Provisions!AG62+'Direct OH'!AG62+'Indirect OH'!AG62+'Real Price Change'!AG62</f>
        <v>0</v>
      </c>
      <c r="AH62" s="154">
        <f>'Base Capex'!AH62+Provisions!AH62+'Direct OH'!AH62+'Indirect OH'!AH62+'Real Price Change'!AH62</f>
        <v>0</v>
      </c>
      <c r="AI62" s="155">
        <f>'Base Capex'!AI62+Provisions!AI62+'Direct OH'!AI62+'Indirect OH'!AI62+'Real Price Change'!AI62</f>
        <v>1931.0593944623783</v>
      </c>
      <c r="AJ62" s="156">
        <f>'Base Capex'!AJ62+Provisions!AJ62+'Direct OH'!AJ62+'Indirect OH'!AJ62+'Real Price Change'!AJ62</f>
        <v>0</v>
      </c>
    </row>
    <row r="63" spans="1:36">
      <c r="A63" s="182">
        <f>'Base Capex Actual'!A63</f>
        <v>260</v>
      </c>
      <c r="B63" s="183" t="str">
        <f>'Base Capex Actual'!B63</f>
        <v>Intellectual Property</v>
      </c>
      <c r="C63" s="183" t="str">
        <f>'Base Capex Actual'!C63</f>
        <v>Non Network General - Other</v>
      </c>
      <c r="D63" s="155">
        <f>'Base Capex'!D63+Provisions!D63+'Direct OH'!D63+'Indirect OH'!D63+'Real Price Change'!D63</f>
        <v>0</v>
      </c>
      <c r="E63" s="155">
        <f>'Base Capex'!E63+Provisions!E63+'Direct OH'!E63+'Indirect OH'!E63+'Real Price Change'!E63</f>
        <v>0</v>
      </c>
      <c r="F63" s="156">
        <f>'Base Capex'!F63+Provisions!F63+'Direct OH'!F63+'Indirect OH'!F63+'Real Price Change'!F63</f>
        <v>0</v>
      </c>
      <c r="G63" s="155">
        <f>'Base Capex'!G63+Provisions!G63+'Direct OH'!G63+'Indirect OH'!G63+'Real Price Change'!G63</f>
        <v>0</v>
      </c>
      <c r="H63" s="155">
        <f>'Base Capex'!H63+Provisions!H63+'Direct OH'!H63+'Indirect OH'!H63+'Real Price Change'!H63</f>
        <v>0</v>
      </c>
      <c r="I63" s="156">
        <f>'Base Capex'!I63+Provisions!I63+'Direct OH'!I63+'Indirect OH'!I63+'Real Price Change'!I63</f>
        <v>0</v>
      </c>
      <c r="J63" s="155">
        <f>'Base Capex'!J63+Provisions!J63+'Direct OH'!J63+'Indirect OH'!J63+'Real Price Change'!J63</f>
        <v>0</v>
      </c>
      <c r="K63" s="155">
        <f>'Base Capex'!K63+Provisions!K63+'Direct OH'!K63+'Indirect OH'!K63+'Real Price Change'!K63</f>
        <v>0</v>
      </c>
      <c r="L63" s="156">
        <f>'Base Capex'!L63+Provisions!L63+'Direct OH'!L63+'Indirect OH'!L63+'Real Price Change'!L63</f>
        <v>0</v>
      </c>
      <c r="M63" s="155">
        <f>'Base Capex'!M63+Provisions!M63+'Direct OH'!M63+'Indirect OH'!M63+'Real Price Change'!M63</f>
        <v>250.23123823374871</v>
      </c>
      <c r="N63" s="155">
        <f>'Base Capex'!N63+Provisions!N63+'Direct OH'!N63+'Indirect OH'!N63+'Real Price Change'!N63</f>
        <v>1.2937640508378651E-7</v>
      </c>
      <c r="O63" s="156">
        <f>'Base Capex'!O63+Provisions!O63+'Direct OH'!O63+'Indirect OH'!O63+'Real Price Change'!O63</f>
        <v>9.9071099189552314E-6</v>
      </c>
      <c r="P63" s="155">
        <f>'Base Capex'!P63+Provisions!P63+'Direct OH'!P63+'Indirect OH'!P63+'Real Price Change'!P63</f>
        <v>0</v>
      </c>
      <c r="Q63" s="155">
        <f>'Base Capex'!Q63+Provisions!Q63+'Direct OH'!Q63+'Indirect OH'!Q63+'Real Price Change'!Q63</f>
        <v>0</v>
      </c>
      <c r="R63" s="156">
        <f>'Base Capex'!R63+Provisions!R63+'Direct OH'!R63+'Indirect OH'!R63+'Real Price Change'!R63</f>
        <v>0</v>
      </c>
      <c r="S63" s="154">
        <f>'Base Capex'!S63+Provisions!S63+'Direct OH'!S63+'Indirect OH'!S63+'Real Price Change'!S63</f>
        <v>62.575344789243537</v>
      </c>
      <c r="T63" s="155">
        <f>'Base Capex'!T63+Provisions!T63+'Direct OH'!T63+'Indirect OH'!T63+'Real Price Change'!T63</f>
        <v>0</v>
      </c>
      <c r="U63" s="156">
        <f>'Base Capex'!U63+Provisions!U63+'Direct OH'!U63+'Indirect OH'!U63+'Real Price Change'!U63</f>
        <v>0</v>
      </c>
      <c r="V63" s="154">
        <f>'Base Capex'!V63+Provisions!V63+'Direct OH'!V63+'Indirect OH'!V63+'Real Price Change'!V63</f>
        <v>63.747608975904143</v>
      </c>
      <c r="W63" s="155">
        <f>'Base Capex'!W63+Provisions!W63+'Direct OH'!W63+'Indirect OH'!W63+'Real Price Change'!W63</f>
        <v>0</v>
      </c>
      <c r="X63" s="156">
        <f>'Base Capex'!X63+Provisions!X63+'Direct OH'!X63+'Indirect OH'!X63+'Real Price Change'!X63</f>
        <v>0</v>
      </c>
      <c r="Y63" s="154">
        <f>'Base Capex'!Y63+Provisions!Y63+'Direct OH'!Y63+'Indirect OH'!Y63+'Real Price Change'!Y63</f>
        <v>64.821356748225796</v>
      </c>
      <c r="Z63" s="155">
        <f>'Base Capex'!Z63+Provisions!Z63+'Direct OH'!Z63+'Indirect OH'!Z63+'Real Price Change'!Z63</f>
        <v>0</v>
      </c>
      <c r="AA63" s="156">
        <f>'Base Capex'!AA63+Provisions!AA63+'Direct OH'!AA63+'Indirect OH'!AA63+'Real Price Change'!AA63</f>
        <v>0</v>
      </c>
      <c r="AB63" s="154">
        <f>'Base Capex'!AB63+Provisions!AB63+'Direct OH'!AB63+'Indirect OH'!AB63+'Real Price Change'!AB63</f>
        <v>65.913190442468064</v>
      </c>
      <c r="AC63" s="155">
        <f>'Base Capex'!AC63+Provisions!AC63+'Direct OH'!AC63+'Indirect OH'!AC63+'Real Price Change'!AC63</f>
        <v>0</v>
      </c>
      <c r="AD63" s="156">
        <f>'Base Capex'!AD63+Provisions!AD63+'Direct OH'!AD63+'Indirect OH'!AD63+'Real Price Change'!AD63</f>
        <v>0</v>
      </c>
      <c r="AE63" s="154">
        <f>'Base Capex'!AE63+Provisions!AE63+'Direct OH'!AE63+'Indirect OH'!AE63+'Real Price Change'!AE63</f>
        <v>67.02341469308999</v>
      </c>
      <c r="AF63" s="155">
        <f>'Base Capex'!AF63+Provisions!AF63+'Direct OH'!AF63+'Indirect OH'!AF63+'Real Price Change'!AF63</f>
        <v>0</v>
      </c>
      <c r="AG63" s="156">
        <f>'Base Capex'!AG63+Provisions!AG63+'Direct OH'!AG63+'Indirect OH'!AG63+'Real Price Change'!AG63</f>
        <v>0</v>
      </c>
      <c r="AH63" s="154">
        <f>'Base Capex'!AH63+Provisions!AH63+'Direct OH'!AH63+'Indirect OH'!AH63+'Real Price Change'!AH63</f>
        <v>68.152339265732351</v>
      </c>
      <c r="AI63" s="155">
        <f>'Base Capex'!AI63+Provisions!AI63+'Direct OH'!AI63+'Indirect OH'!AI63+'Real Price Change'!AI63</f>
        <v>0</v>
      </c>
      <c r="AJ63" s="156">
        <f>'Base Capex'!AJ63+Provisions!AJ63+'Direct OH'!AJ63+'Indirect OH'!AJ63+'Real Price Change'!AJ63</f>
        <v>0</v>
      </c>
    </row>
    <row r="64" spans="1:36">
      <c r="A64" s="182">
        <f>'Base Capex Actual'!A64</f>
        <v>270</v>
      </c>
      <c r="B64" s="183" t="str">
        <f>'Base Capex Actual'!B64</f>
        <v>Communications</v>
      </c>
      <c r="C64" s="183" t="str">
        <f>'Base Capex Actual'!C64</f>
        <v>Non Network General - Other</v>
      </c>
      <c r="D64" s="155">
        <f>'Base Capex'!D64+Provisions!D64+'Direct OH'!D64+'Indirect OH'!D64+'Real Price Change'!D64</f>
        <v>0</v>
      </c>
      <c r="E64" s="155">
        <f>'Base Capex'!E64+Provisions!E64+'Direct OH'!E64+'Indirect OH'!E64+'Real Price Change'!E64</f>
        <v>0</v>
      </c>
      <c r="F64" s="156">
        <f>'Base Capex'!F64+Provisions!F64+'Direct OH'!F64+'Indirect OH'!F64+'Real Price Change'!F64</f>
        <v>0</v>
      </c>
      <c r="G64" s="155">
        <f>'Base Capex'!G64+Provisions!G64+'Direct OH'!G64+'Indirect OH'!G64+'Real Price Change'!G64</f>
        <v>0</v>
      </c>
      <c r="H64" s="155">
        <f>'Base Capex'!H64+Provisions!H64+'Direct OH'!H64+'Indirect OH'!H64+'Real Price Change'!H64</f>
        <v>0</v>
      </c>
      <c r="I64" s="156">
        <f>'Base Capex'!I64+Provisions!I64+'Direct OH'!I64+'Indirect OH'!I64+'Real Price Change'!I64</f>
        <v>0</v>
      </c>
      <c r="J64" s="155">
        <f>'Base Capex'!J64+Provisions!J64+'Direct OH'!J64+'Indirect OH'!J64+'Real Price Change'!J64</f>
        <v>0</v>
      </c>
      <c r="K64" s="155">
        <f>'Base Capex'!K64+Provisions!K64+'Direct OH'!K64+'Indirect OH'!K64+'Real Price Change'!K64</f>
        <v>0</v>
      </c>
      <c r="L64" s="156">
        <f>'Base Capex'!L64+Provisions!L64+'Direct OH'!L64+'Indirect OH'!L64+'Real Price Change'!L64</f>
        <v>0</v>
      </c>
      <c r="M64" s="155">
        <f>'Base Capex'!M64+Provisions!M64+'Direct OH'!M64+'Indirect OH'!M64+'Real Price Change'!M64</f>
        <v>54.225224128802004</v>
      </c>
      <c r="N64" s="155">
        <f>'Base Capex'!N64+Provisions!N64+'Direct OH'!N64+'Indirect OH'!N64+'Real Price Change'!N64</f>
        <v>227.69757794178369</v>
      </c>
      <c r="O64" s="156">
        <f>'Base Capex'!O64+Provisions!O64+'Direct OH'!O64+'Indirect OH'!O64+'Real Price Change'!O64</f>
        <v>0</v>
      </c>
      <c r="P64" s="155">
        <f>'Base Capex'!P64+Provisions!P64+'Direct OH'!P64+'Indirect OH'!P64+'Real Price Change'!P64</f>
        <v>100.5459488304046</v>
      </c>
      <c r="Q64" s="155">
        <f>'Base Capex'!Q64+Provisions!Q64+'Direct OH'!Q64+'Indirect OH'!Q64+'Real Price Change'!Q64</f>
        <v>0</v>
      </c>
      <c r="R64" s="156">
        <f>'Base Capex'!R64+Provisions!R64+'Direct OH'!R64+'Indirect OH'!R64+'Real Price Change'!R64</f>
        <v>0</v>
      </c>
      <c r="S64" s="154">
        <f>'Base Capex'!S64+Provisions!S64+'Direct OH'!S64+'Indirect OH'!S64+'Real Price Change'!S64</f>
        <v>38.648412761771823</v>
      </c>
      <c r="T64" s="155">
        <f>'Base Capex'!T64+Provisions!T64+'Direct OH'!T64+'Indirect OH'!T64+'Real Price Change'!T64</f>
        <v>56.924394485445923</v>
      </c>
      <c r="U64" s="156">
        <f>'Base Capex'!U64+Provisions!U64+'Direct OH'!U64+'Indirect OH'!U64+'Real Price Change'!U64</f>
        <v>0</v>
      </c>
      <c r="V64" s="154">
        <f>'Base Capex'!V64+Provisions!V64+'Direct OH'!V64+'Indirect OH'!V64+'Real Price Change'!V64</f>
        <v>39.372438339329484</v>
      </c>
      <c r="W64" s="155">
        <f>'Base Capex'!W64+Provisions!W64+'Direct OH'!W64+'Indirect OH'!W64+'Real Price Change'!W64</f>
        <v>56.924394485445923</v>
      </c>
      <c r="X64" s="156">
        <f>'Base Capex'!X64+Provisions!X64+'Direct OH'!X64+'Indirect OH'!X64+'Real Price Change'!X64</f>
        <v>0</v>
      </c>
      <c r="Y64" s="154">
        <f>'Base Capex'!Y64+Provisions!Y64+'Direct OH'!Y64+'Indirect OH'!Y64+'Real Price Change'!Y64</f>
        <v>40.035617219869245</v>
      </c>
      <c r="Z64" s="155">
        <f>'Base Capex'!Z64+Provisions!Z64+'Direct OH'!Z64+'Indirect OH'!Z64+'Real Price Change'!Z64</f>
        <v>56.924394485445923</v>
      </c>
      <c r="AA64" s="156">
        <f>'Base Capex'!AA64+Provisions!AA64+'Direct OH'!AA64+'Indirect OH'!AA64+'Real Price Change'!AA64</f>
        <v>0</v>
      </c>
      <c r="AB64" s="154">
        <f>'Base Capex'!AB64+Provisions!AB64+'Direct OH'!AB64+'Indirect OH'!AB64+'Real Price Change'!AB64</f>
        <v>40.709966509104632</v>
      </c>
      <c r="AC64" s="155">
        <f>'Base Capex'!AC64+Provisions!AC64+'Direct OH'!AC64+'Indirect OH'!AC64+'Real Price Change'!AC64</f>
        <v>56.924394485445923</v>
      </c>
      <c r="AD64" s="156">
        <f>'Base Capex'!AD64+Provisions!AD64+'Direct OH'!AD64+'Indirect OH'!AD64+'Real Price Change'!AD64</f>
        <v>0</v>
      </c>
      <c r="AE64" s="154">
        <f>'Base Capex'!AE64+Provisions!AE64+'Direct OH'!AE64+'Indirect OH'!AE64+'Real Price Change'!AE64</f>
        <v>41.395674358429027</v>
      </c>
      <c r="AF64" s="155">
        <f>'Base Capex'!AF64+Provisions!AF64+'Direct OH'!AF64+'Indirect OH'!AF64+'Real Price Change'!AF64</f>
        <v>56.924394485445923</v>
      </c>
      <c r="AG64" s="156">
        <f>'Base Capex'!AG64+Provisions!AG64+'Direct OH'!AG64+'Indirect OH'!AG64+'Real Price Change'!AG64</f>
        <v>0</v>
      </c>
      <c r="AH64" s="154">
        <f>'Base Capex'!AH64+Provisions!AH64+'Direct OH'!AH64+'Indirect OH'!AH64+'Real Price Change'!AH64</f>
        <v>42.092932088407828</v>
      </c>
      <c r="AI64" s="155">
        <f>'Base Capex'!AI64+Provisions!AI64+'Direct OH'!AI64+'Indirect OH'!AI64+'Real Price Change'!AI64</f>
        <v>56.924394485445923</v>
      </c>
      <c r="AJ64" s="156">
        <f>'Base Capex'!AJ64+Provisions!AJ64+'Direct OH'!AJ64+'Indirect OH'!AJ64+'Real Price Change'!AJ64</f>
        <v>0</v>
      </c>
    </row>
    <row r="65" spans="1:36">
      <c r="A65" s="128"/>
      <c r="B65" s="146" t="s">
        <v>107</v>
      </c>
      <c r="C65" s="147"/>
      <c r="D65" s="160">
        <f t="shared" ref="D65:AJ65" si="0">SUM(D7:D64)</f>
        <v>48175.268475462704</v>
      </c>
      <c r="E65" s="160">
        <f t="shared" si="0"/>
        <v>26285.112517982969</v>
      </c>
      <c r="F65" s="161">
        <f t="shared" si="0"/>
        <v>69646.731514158455</v>
      </c>
      <c r="G65" s="162">
        <f t="shared" si="0"/>
        <v>54909.760677814083</v>
      </c>
      <c r="H65" s="160">
        <f t="shared" si="0"/>
        <v>33156.631426736778</v>
      </c>
      <c r="I65" s="161">
        <f t="shared" si="0"/>
        <v>82926.546668188676</v>
      </c>
      <c r="J65" s="162">
        <f t="shared" si="0"/>
        <v>48709.820242655529</v>
      </c>
      <c r="K65" s="160">
        <f t="shared" si="0"/>
        <v>24862.707258995699</v>
      </c>
      <c r="L65" s="161">
        <f t="shared" si="0"/>
        <v>67070.165126519947</v>
      </c>
      <c r="M65" s="162">
        <f t="shared" si="0"/>
        <v>66959.111096840075</v>
      </c>
      <c r="N65" s="160">
        <f t="shared" si="0"/>
        <v>24780.077263733445</v>
      </c>
      <c r="O65" s="161">
        <f t="shared" si="0"/>
        <v>73477.134548322108</v>
      </c>
      <c r="P65" s="251">
        <f t="shared" si="0"/>
        <v>70923.15201439902</v>
      </c>
      <c r="Q65" s="252">
        <f t="shared" si="0"/>
        <v>32246.257462078418</v>
      </c>
      <c r="R65" s="253">
        <f t="shared" si="0"/>
        <v>74285.40234418906</v>
      </c>
      <c r="S65" s="162">
        <f t="shared" si="0"/>
        <v>78070.856769769511</v>
      </c>
      <c r="T65" s="160">
        <f t="shared" si="0"/>
        <v>34958.899340924872</v>
      </c>
      <c r="U65" s="161">
        <f t="shared" si="0"/>
        <v>88726.234407026423</v>
      </c>
      <c r="V65" s="162">
        <f t="shared" si="0"/>
        <v>62474.915838088513</v>
      </c>
      <c r="W65" s="160">
        <f t="shared" si="0"/>
        <v>46733.252737893206</v>
      </c>
      <c r="X65" s="161">
        <f t="shared" si="0"/>
        <v>92966.003177757608</v>
      </c>
      <c r="Y65" s="162">
        <f t="shared" si="0"/>
        <v>67478.187511660639</v>
      </c>
      <c r="Z65" s="160">
        <f t="shared" si="0"/>
        <v>51486.613120317663</v>
      </c>
      <c r="AA65" s="161">
        <f t="shared" si="0"/>
        <v>115471.6946894623</v>
      </c>
      <c r="AB65" s="162">
        <f t="shared" si="0"/>
        <v>68367.762744528474</v>
      </c>
      <c r="AC65" s="160">
        <f t="shared" si="0"/>
        <v>47666.520707894066</v>
      </c>
      <c r="AD65" s="161">
        <f t="shared" si="0"/>
        <v>98602.580897800028</v>
      </c>
      <c r="AE65" s="162">
        <f t="shared" si="0"/>
        <v>65202.866459776094</v>
      </c>
      <c r="AF65" s="160">
        <f t="shared" si="0"/>
        <v>40345.661727094084</v>
      </c>
      <c r="AG65" s="161">
        <f t="shared" si="0"/>
        <v>81957.251664081996</v>
      </c>
      <c r="AH65" s="162">
        <f t="shared" si="0"/>
        <v>57599.29968963132</v>
      </c>
      <c r="AI65" s="160">
        <f t="shared" si="0"/>
        <v>29668.696674444644</v>
      </c>
      <c r="AJ65" s="161">
        <f t="shared" si="0"/>
        <v>66955.65905757701</v>
      </c>
    </row>
    <row r="68" spans="1:36">
      <c r="C68" t="s">
        <v>50</v>
      </c>
      <c r="D68" s="155">
        <f>SUMIF($C$7:$C$64,$C68,D$7:D$64)</f>
        <v>19403.040537915222</v>
      </c>
      <c r="E68" s="155">
        <f t="shared" ref="E68:AJ75" si="1">SUMIF($C$7:$C$64,$C68,E$7:E$64)</f>
        <v>9842.1427862527653</v>
      </c>
      <c r="F68" s="155">
        <f t="shared" si="1"/>
        <v>27105.293979104925</v>
      </c>
      <c r="G68" s="155">
        <f t="shared" si="1"/>
        <v>22675.825274811417</v>
      </c>
      <c r="H68" s="155">
        <f t="shared" si="1"/>
        <v>14185.482227610333</v>
      </c>
      <c r="I68" s="155">
        <f t="shared" si="1"/>
        <v>34121.165361046202</v>
      </c>
      <c r="J68" s="155">
        <f t="shared" si="1"/>
        <v>23291.4830446259</v>
      </c>
      <c r="K68" s="155">
        <f t="shared" si="1"/>
        <v>15215.527052163246</v>
      </c>
      <c r="L68" s="155">
        <f t="shared" si="1"/>
        <v>38676.375259123015</v>
      </c>
      <c r="M68" s="155">
        <f t="shared" si="1"/>
        <v>28388.752567970714</v>
      </c>
      <c r="N68" s="155">
        <f t="shared" si="1"/>
        <v>12537.807401023107</v>
      </c>
      <c r="O68" s="155">
        <f t="shared" si="1"/>
        <v>32349.052877822731</v>
      </c>
      <c r="P68" s="155">
        <f t="shared" si="1"/>
        <v>26502.63613121189</v>
      </c>
      <c r="Q68" s="155">
        <f t="shared" si="1"/>
        <v>14617.096206806542</v>
      </c>
      <c r="R68" s="155">
        <f t="shared" si="1"/>
        <v>29503.713651517486</v>
      </c>
      <c r="S68" s="155">
        <f t="shared" si="1"/>
        <v>29813.006066332637</v>
      </c>
      <c r="T68" s="155">
        <f t="shared" si="1"/>
        <v>15914.058137921627</v>
      </c>
      <c r="U68" s="155">
        <f t="shared" si="1"/>
        <v>37196.350903263708</v>
      </c>
      <c r="V68" s="155">
        <f t="shared" si="1"/>
        <v>23224.528438484467</v>
      </c>
      <c r="W68" s="155">
        <f t="shared" si="1"/>
        <v>17314.422173305189</v>
      </c>
      <c r="X68" s="155">
        <f t="shared" si="1"/>
        <v>38738.448176668273</v>
      </c>
      <c r="Y68" s="155">
        <f t="shared" si="1"/>
        <v>23632.891789768139</v>
      </c>
      <c r="Z68" s="155">
        <f t="shared" si="1"/>
        <v>15624.076234776407</v>
      </c>
      <c r="AA68" s="155">
        <f t="shared" si="1"/>
        <v>38596.850432432329</v>
      </c>
      <c r="AB68" s="155">
        <f t="shared" si="1"/>
        <v>23933.607122783047</v>
      </c>
      <c r="AC68" s="155">
        <f t="shared" si="1"/>
        <v>14585.577471664694</v>
      </c>
      <c r="AD68" s="155">
        <f t="shared" si="1"/>
        <v>32290.495059284254</v>
      </c>
      <c r="AE68" s="155">
        <f t="shared" si="1"/>
        <v>23662.943256882532</v>
      </c>
      <c r="AF68" s="155">
        <f t="shared" si="1"/>
        <v>14530.884630604989</v>
      </c>
      <c r="AG68" s="155">
        <f t="shared" si="1"/>
        <v>32331.768116155705</v>
      </c>
      <c r="AH68" s="155">
        <f t="shared" si="1"/>
        <v>26502.740822000116</v>
      </c>
      <c r="AI68" s="155">
        <f t="shared" si="1"/>
        <v>14580.591336176258</v>
      </c>
      <c r="AJ68" s="155">
        <f t="shared" si="1"/>
        <v>32453.085211379941</v>
      </c>
    </row>
    <row r="69" spans="1:36">
      <c r="C69" t="s">
        <v>86</v>
      </c>
      <c r="D69" s="155">
        <f>SUMIF($C$7:$C$64,$C69,D$7:D$64)</f>
        <v>7863.0474499634038</v>
      </c>
      <c r="E69" s="155">
        <f t="shared" ref="E69:S69" si="2">SUMIF($C$7:$C$64,$C69,E$7:E$64)</f>
        <v>5664.8344937367929</v>
      </c>
      <c r="F69" s="155">
        <f t="shared" si="2"/>
        <v>18469.079347465326</v>
      </c>
      <c r="G69" s="155">
        <f t="shared" si="2"/>
        <v>17479.316182773018</v>
      </c>
      <c r="H69" s="155">
        <f t="shared" si="2"/>
        <v>10620.658898220019</v>
      </c>
      <c r="I69" s="155">
        <f t="shared" si="2"/>
        <v>32411.21468717061</v>
      </c>
      <c r="J69" s="155">
        <f t="shared" si="2"/>
        <v>6647.0500599302159</v>
      </c>
      <c r="K69" s="155">
        <f t="shared" si="2"/>
        <v>3305.8858766051198</v>
      </c>
      <c r="L69" s="155">
        <f t="shared" si="2"/>
        <v>13736.12358431026</v>
      </c>
      <c r="M69" s="155">
        <f t="shared" si="2"/>
        <v>9876.5790451794692</v>
      </c>
      <c r="N69" s="155">
        <f t="shared" si="2"/>
        <v>2871.2802562215115</v>
      </c>
      <c r="O69" s="155">
        <f t="shared" si="2"/>
        <v>23356.73296961208</v>
      </c>
      <c r="P69" s="155">
        <f t="shared" si="2"/>
        <v>15155.89487985529</v>
      </c>
      <c r="Q69" s="155">
        <f t="shared" si="2"/>
        <v>6235.209017545938</v>
      </c>
      <c r="R69" s="155">
        <f t="shared" si="2"/>
        <v>29938.042624020825</v>
      </c>
      <c r="S69" s="155">
        <f t="shared" si="2"/>
        <v>13391.304816258191</v>
      </c>
      <c r="T69" s="155">
        <f t="shared" si="1"/>
        <v>6142.8876037517875</v>
      </c>
      <c r="U69" s="155">
        <f t="shared" si="1"/>
        <v>31749.128144716196</v>
      </c>
      <c r="V69" s="155">
        <f t="shared" si="1"/>
        <v>12222.984529066585</v>
      </c>
      <c r="W69" s="155">
        <f t="shared" si="1"/>
        <v>9252.3246722738677</v>
      </c>
      <c r="X69" s="155">
        <f t="shared" si="1"/>
        <v>21564.230796130447</v>
      </c>
      <c r="Y69" s="155">
        <f t="shared" si="1"/>
        <v>15334.150799909696</v>
      </c>
      <c r="Z69" s="155">
        <f t="shared" si="1"/>
        <v>10161.149195086995</v>
      </c>
      <c r="AA69" s="155">
        <f t="shared" si="1"/>
        <v>43101.783323617718</v>
      </c>
      <c r="AB69" s="155">
        <f t="shared" si="1"/>
        <v>12177.439761245445</v>
      </c>
      <c r="AC69" s="155">
        <f t="shared" si="1"/>
        <v>8778.0015911928695</v>
      </c>
      <c r="AD69" s="155">
        <f t="shared" si="1"/>
        <v>26597.77561730356</v>
      </c>
      <c r="AE69" s="155">
        <f t="shared" si="1"/>
        <v>7831.0463863133118</v>
      </c>
      <c r="AF69" s="155">
        <f t="shared" si="1"/>
        <v>5311.8002735153686</v>
      </c>
      <c r="AG69" s="155">
        <f t="shared" si="1"/>
        <v>14344.242448187404</v>
      </c>
      <c r="AH69" s="155">
        <f t="shared" si="1"/>
        <v>3569.3525490355514</v>
      </c>
      <c r="AI69" s="155">
        <f t="shared" si="1"/>
        <v>1580.5372183527463</v>
      </c>
      <c r="AJ69" s="155">
        <f t="shared" si="1"/>
        <v>7841.3142577749186</v>
      </c>
    </row>
    <row r="70" spans="1:36">
      <c r="C70" t="s">
        <v>65</v>
      </c>
      <c r="D70" s="159">
        <f>SUMIF($C$7:$C$64,$C70,D$7:D$64)+SUM(D30:D32,D38)</f>
        <v>16174.559588960199</v>
      </c>
      <c r="E70" s="159">
        <f>SUMIF($C$7:$C$64,$C70,E$7:E$64)+SUM(E30:E32,E38)</f>
        <v>7532.6711523034946</v>
      </c>
      <c r="F70" s="159">
        <f>SUMIF($C$7:$C$64,$C70,F$7:F$64)+SUM(F30:F32,F38)</f>
        <v>22912.499569578027</v>
      </c>
      <c r="G70" s="155">
        <f t="shared" si="1"/>
        <v>8740.327990583346</v>
      </c>
      <c r="H70" s="155">
        <f t="shared" si="1"/>
        <v>4155.4635737036788</v>
      </c>
      <c r="I70" s="155">
        <f t="shared" si="1"/>
        <v>10682.367395439358</v>
      </c>
      <c r="J70" s="155">
        <f t="shared" si="1"/>
        <v>8641.6626847904845</v>
      </c>
      <c r="K70" s="155">
        <f t="shared" si="1"/>
        <v>3053.4973631125904</v>
      </c>
      <c r="L70" s="155">
        <f t="shared" si="1"/>
        <v>8219.7046348313634</v>
      </c>
      <c r="M70" s="155">
        <f t="shared" si="1"/>
        <v>13656.579913607402</v>
      </c>
      <c r="N70" s="155">
        <f t="shared" si="1"/>
        <v>5017.1148102497091</v>
      </c>
      <c r="O70" s="155">
        <f t="shared" si="1"/>
        <v>11643.264211829015</v>
      </c>
      <c r="P70" s="155">
        <f t="shared" si="1"/>
        <v>12021.583066510106</v>
      </c>
      <c r="Q70" s="155">
        <f t="shared" si="1"/>
        <v>4135.9874345086655</v>
      </c>
      <c r="R70" s="155">
        <f t="shared" si="1"/>
        <v>9733.518205773029</v>
      </c>
      <c r="S70" s="155">
        <f t="shared" si="1"/>
        <v>14550.896244200296</v>
      </c>
      <c r="T70" s="155">
        <f t="shared" si="1"/>
        <v>6350.2383752493042</v>
      </c>
      <c r="U70" s="155">
        <f t="shared" si="1"/>
        <v>13666.400447018346</v>
      </c>
      <c r="V70" s="155">
        <f t="shared" si="1"/>
        <v>14611.315997767488</v>
      </c>
      <c r="W70" s="155">
        <f t="shared" si="1"/>
        <v>7364.0989246466625</v>
      </c>
      <c r="X70" s="155">
        <f t="shared" si="1"/>
        <v>13857.204539071687</v>
      </c>
      <c r="Y70" s="155">
        <f t="shared" si="1"/>
        <v>16887.061365487567</v>
      </c>
      <c r="Z70" s="155">
        <f t="shared" si="1"/>
        <v>8682.7845766530718</v>
      </c>
      <c r="AA70" s="155">
        <f t="shared" si="1"/>
        <v>17113.53727775261</v>
      </c>
      <c r="AB70" s="155">
        <f t="shared" si="1"/>
        <v>18920.356751207633</v>
      </c>
      <c r="AC70" s="155">
        <f t="shared" si="1"/>
        <v>9492.5338911511371</v>
      </c>
      <c r="AD70" s="155">
        <f t="shared" si="1"/>
        <v>19005.929505270451</v>
      </c>
      <c r="AE70" s="155">
        <f t="shared" si="1"/>
        <v>21740.933483694687</v>
      </c>
      <c r="AF70" s="155">
        <f t="shared" si="1"/>
        <v>10394.267713467854</v>
      </c>
      <c r="AG70" s="155">
        <f t="shared" si="1"/>
        <v>20701.30901759944</v>
      </c>
      <c r="AH70" s="155">
        <f t="shared" si="1"/>
        <v>15667.719672787272</v>
      </c>
      <c r="AI70" s="155">
        <f t="shared" si="1"/>
        <v>6498.2446569565718</v>
      </c>
      <c r="AJ70" s="155">
        <f t="shared" si="1"/>
        <v>13395.394503874822</v>
      </c>
    </row>
    <row r="71" spans="1:36">
      <c r="C71" t="s">
        <v>93</v>
      </c>
      <c r="D71" s="155">
        <f>SUMIF($C$7:$C$64,$C71,D$7:D$64)</f>
        <v>0</v>
      </c>
      <c r="E71" s="155">
        <f>SUMIF($C$7:$C$64,$C71,E$7:E$64)</f>
        <v>0</v>
      </c>
      <c r="F71" s="155">
        <f>SUMIF($C$7:$C$64,$C71,F$7:F$64)</f>
        <v>0</v>
      </c>
      <c r="G71" s="155">
        <f t="shared" si="1"/>
        <v>0</v>
      </c>
      <c r="H71" s="155">
        <f t="shared" si="1"/>
        <v>0</v>
      </c>
      <c r="I71" s="155">
        <f t="shared" si="1"/>
        <v>0</v>
      </c>
      <c r="J71" s="155">
        <f t="shared" si="1"/>
        <v>0</v>
      </c>
      <c r="K71" s="155">
        <f t="shared" si="1"/>
        <v>0</v>
      </c>
      <c r="L71" s="155">
        <f t="shared" si="1"/>
        <v>0</v>
      </c>
      <c r="M71" s="155">
        <f t="shared" si="1"/>
        <v>0</v>
      </c>
      <c r="N71" s="155">
        <f t="shared" si="1"/>
        <v>0</v>
      </c>
      <c r="O71" s="155">
        <f t="shared" si="1"/>
        <v>0</v>
      </c>
      <c r="P71" s="155">
        <f t="shared" si="1"/>
        <v>0</v>
      </c>
      <c r="Q71" s="155">
        <f t="shared" si="1"/>
        <v>0</v>
      </c>
      <c r="R71" s="155">
        <f t="shared" si="1"/>
        <v>0</v>
      </c>
      <c r="S71" s="155">
        <f t="shared" si="1"/>
        <v>0</v>
      </c>
      <c r="T71" s="155">
        <f t="shared" si="1"/>
        <v>0</v>
      </c>
      <c r="U71" s="155">
        <f t="shared" si="1"/>
        <v>0</v>
      </c>
      <c r="V71" s="155">
        <f t="shared" si="1"/>
        <v>0</v>
      </c>
      <c r="W71" s="155">
        <f t="shared" si="1"/>
        <v>0</v>
      </c>
      <c r="X71" s="155">
        <f t="shared" si="1"/>
        <v>0</v>
      </c>
      <c r="Y71" s="155">
        <f t="shared" si="1"/>
        <v>0</v>
      </c>
      <c r="Z71" s="155">
        <f t="shared" si="1"/>
        <v>0</v>
      </c>
      <c r="AA71" s="155">
        <f t="shared" si="1"/>
        <v>0</v>
      </c>
      <c r="AB71" s="155">
        <f t="shared" si="1"/>
        <v>0</v>
      </c>
      <c r="AC71" s="155">
        <f t="shared" si="1"/>
        <v>0</v>
      </c>
      <c r="AD71" s="155">
        <f t="shared" si="1"/>
        <v>0</v>
      </c>
      <c r="AE71" s="155">
        <f t="shared" si="1"/>
        <v>0</v>
      </c>
      <c r="AF71" s="155">
        <f t="shared" si="1"/>
        <v>0</v>
      </c>
      <c r="AG71" s="155">
        <f t="shared" si="1"/>
        <v>0</v>
      </c>
      <c r="AH71" s="155">
        <f t="shared" si="1"/>
        <v>0</v>
      </c>
      <c r="AI71" s="155">
        <f t="shared" si="1"/>
        <v>0</v>
      </c>
      <c r="AJ71" s="155">
        <f t="shared" si="1"/>
        <v>0</v>
      </c>
    </row>
    <row r="72" spans="1:36">
      <c r="C72" t="s">
        <v>68</v>
      </c>
      <c r="D72" s="159">
        <f>SUMIF($C$7:$C$64,$C72,D$7:D$64)-SUM(D30:D32,D38)</f>
        <v>493.78919955012429</v>
      </c>
      <c r="E72" s="159">
        <f>SUMIF($C$7:$C$64,$C72,E$7:E$64)-SUM(E30:E32,E38)</f>
        <v>230.51865481352547</v>
      </c>
      <c r="F72" s="159">
        <f>SUMIF($C$7:$C$64,$C72,F$7:F$64)-SUM(F30:F32,F38)</f>
        <v>876.11689458265755</v>
      </c>
      <c r="G72" s="155">
        <f t="shared" si="1"/>
        <v>2425.3227021124585</v>
      </c>
      <c r="H72" s="155">
        <f t="shared" si="1"/>
        <v>886.55001295248599</v>
      </c>
      <c r="I72" s="155">
        <f t="shared" si="1"/>
        <v>5474.0364533991915</v>
      </c>
      <c r="J72" s="155">
        <f t="shared" si="1"/>
        <v>2908.865924767977</v>
      </c>
      <c r="K72" s="155">
        <f t="shared" si="1"/>
        <v>714.81774543546476</v>
      </c>
      <c r="L72" s="155">
        <f t="shared" si="1"/>
        <v>5594.6769931619001</v>
      </c>
      <c r="M72" s="155">
        <f t="shared" si="1"/>
        <v>8276.4615469772307</v>
      </c>
      <c r="N72" s="155">
        <f t="shared" si="1"/>
        <v>1023.3163188659425</v>
      </c>
      <c r="O72" s="155">
        <f t="shared" si="1"/>
        <v>5325.2167727791029</v>
      </c>
      <c r="P72" s="155">
        <f t="shared" si="1"/>
        <v>7985.106268033881</v>
      </c>
      <c r="Q72" s="155">
        <f t="shared" si="1"/>
        <v>803.01177239206299</v>
      </c>
      <c r="R72" s="155">
        <f t="shared" si="1"/>
        <v>3754.7805071752782</v>
      </c>
      <c r="S72" s="155">
        <f t="shared" si="1"/>
        <v>6099.3759220167203</v>
      </c>
      <c r="T72" s="155">
        <f t="shared" si="1"/>
        <v>1003.2156004346223</v>
      </c>
      <c r="U72" s="155">
        <f t="shared" si="1"/>
        <v>5534.5852132560121</v>
      </c>
      <c r="V72" s="155">
        <f t="shared" si="1"/>
        <v>7221.9199320268808</v>
      </c>
      <c r="W72" s="155">
        <f t="shared" si="1"/>
        <v>2095.8499035900304</v>
      </c>
      <c r="X72" s="155">
        <f t="shared" si="1"/>
        <v>9732.3676977271552</v>
      </c>
      <c r="Y72" s="155">
        <f t="shared" si="1"/>
        <v>6244.0671259106521</v>
      </c>
      <c r="Z72" s="155">
        <f t="shared" si="1"/>
        <v>1544.5559207452607</v>
      </c>
      <c r="AA72" s="155">
        <f t="shared" si="1"/>
        <v>7176.7700292367399</v>
      </c>
      <c r="AB72" s="155">
        <f t="shared" si="1"/>
        <v>8270.3063380969543</v>
      </c>
      <c r="AC72" s="155">
        <f t="shared" si="1"/>
        <v>2822.1646782567191</v>
      </c>
      <c r="AD72" s="155">
        <f t="shared" si="1"/>
        <v>13189.917729693714</v>
      </c>
      <c r="AE72" s="155">
        <f t="shared" si="1"/>
        <v>6402.4422578835602</v>
      </c>
      <c r="AF72" s="155">
        <f t="shared" si="1"/>
        <v>1341.2090299745357</v>
      </c>
      <c r="AG72" s="155">
        <f t="shared" si="1"/>
        <v>6730.8955635626135</v>
      </c>
      <c r="AH72" s="155">
        <f t="shared" si="1"/>
        <v>6778.1759458550514</v>
      </c>
      <c r="AI72" s="155">
        <f t="shared" si="1"/>
        <v>1309.9746494833544</v>
      </c>
      <c r="AJ72" s="155">
        <f t="shared" si="1"/>
        <v>6859.8128481656458</v>
      </c>
    </row>
    <row r="73" spans="1:36">
      <c r="C73" t="s">
        <v>30</v>
      </c>
      <c r="D73" s="155">
        <f>SUMIF($C$7:$C$64,$C73,D$7:D$64)</f>
        <v>396.31141964753391</v>
      </c>
      <c r="E73" s="155">
        <f t="shared" si="1"/>
        <v>267.74129888323296</v>
      </c>
      <c r="F73" s="155">
        <f t="shared" si="1"/>
        <v>250.09864638082104</v>
      </c>
      <c r="G73" s="155">
        <f t="shared" si="1"/>
        <v>662.98764525878767</v>
      </c>
      <c r="H73" s="155">
        <f t="shared" si="1"/>
        <v>193.28827190865954</v>
      </c>
      <c r="I73" s="155">
        <f t="shared" si="1"/>
        <v>152.52134476458366</v>
      </c>
      <c r="J73" s="155">
        <f t="shared" si="1"/>
        <v>1985.8409165350697</v>
      </c>
      <c r="K73" s="155">
        <f t="shared" si="1"/>
        <v>821.44125251571154</v>
      </c>
      <c r="L73" s="155">
        <f t="shared" si="1"/>
        <v>826.00639832880643</v>
      </c>
      <c r="M73" s="155">
        <f t="shared" si="1"/>
        <v>1954.7464752900748</v>
      </c>
      <c r="N73" s="155">
        <f t="shared" si="1"/>
        <v>128.7041645101649</v>
      </c>
      <c r="O73" s="155">
        <f t="shared" si="1"/>
        <v>730.32671437933902</v>
      </c>
      <c r="P73" s="155">
        <f t="shared" si="1"/>
        <v>1341.5385508830245</v>
      </c>
      <c r="Q73" s="155">
        <f t="shared" si="1"/>
        <v>470.79444585682126</v>
      </c>
      <c r="R73" s="155">
        <f t="shared" si="1"/>
        <v>918.57640389913399</v>
      </c>
      <c r="S73" s="155">
        <f t="shared" si="1"/>
        <v>1248.4774313575701</v>
      </c>
      <c r="T73" s="155">
        <f t="shared" si="1"/>
        <v>335.57799529714367</v>
      </c>
      <c r="U73" s="155">
        <f t="shared" si="1"/>
        <v>557.57935762925445</v>
      </c>
      <c r="V73" s="155">
        <f t="shared" si="1"/>
        <v>1794.3460419558594</v>
      </c>
      <c r="W73" s="155">
        <f t="shared" si="1"/>
        <v>527.76088250091209</v>
      </c>
      <c r="X73" s="155">
        <f t="shared" si="1"/>
        <v>714.59238027554761</v>
      </c>
      <c r="Y73" s="155">
        <f t="shared" si="1"/>
        <v>1633.6700895866734</v>
      </c>
      <c r="Z73" s="155">
        <f t="shared" si="1"/>
        <v>479.72947857384003</v>
      </c>
      <c r="AA73" s="155">
        <f t="shared" si="1"/>
        <v>659.56220964313115</v>
      </c>
      <c r="AB73" s="155">
        <f t="shared" si="1"/>
        <v>1713.7470236769307</v>
      </c>
      <c r="AC73" s="155">
        <f t="shared" si="1"/>
        <v>487.44567977267189</v>
      </c>
      <c r="AD73" s="155">
        <f t="shared" si="1"/>
        <v>685.94606277811124</v>
      </c>
      <c r="AE73" s="155">
        <f t="shared" si="1"/>
        <v>1792.4363611313329</v>
      </c>
      <c r="AF73" s="155">
        <f t="shared" si="1"/>
        <v>487.44567977267189</v>
      </c>
      <c r="AG73" s="155">
        <f t="shared" si="1"/>
        <v>705.71378897494435</v>
      </c>
      <c r="AH73" s="155">
        <f t="shared" si="1"/>
        <v>2175.0983596559481</v>
      </c>
      <c r="AI73" s="155">
        <f t="shared" si="1"/>
        <v>557.33575669178845</v>
      </c>
      <c r="AJ73" s="155">
        <f t="shared" si="1"/>
        <v>835.6215821393688</v>
      </c>
    </row>
    <row r="74" spans="1:36">
      <c r="C74" t="s">
        <v>31</v>
      </c>
      <c r="D74" s="155">
        <f>SUMIF($C$7:$C$64,$C74,D$7:D$64)</f>
        <v>3967.5867594770671</v>
      </c>
      <c r="E74" s="155">
        <f t="shared" si="1"/>
        <v>1400.3818841454881</v>
      </c>
      <c r="F74" s="155">
        <f t="shared" si="1"/>
        <v>-110.82334533707362</v>
      </c>
      <c r="G74" s="155">
        <f t="shared" si="1"/>
        <v>2927.0973746203604</v>
      </c>
      <c r="H74" s="155">
        <f t="shared" si="1"/>
        <v>1032.4117293685963</v>
      </c>
      <c r="I74" s="155">
        <f t="shared" si="1"/>
        <v>1.0943579252175836E-2</v>
      </c>
      <c r="J74" s="155">
        <f t="shared" si="1"/>
        <v>5234.1425095885779</v>
      </c>
      <c r="K74" s="155">
        <f t="shared" si="1"/>
        <v>1089.2335293726815</v>
      </c>
      <c r="L74" s="155">
        <f t="shared" si="1"/>
        <v>17.278448771943943</v>
      </c>
      <c r="M74" s="155">
        <f t="shared" si="1"/>
        <v>4417.774380225359</v>
      </c>
      <c r="N74" s="155">
        <f t="shared" si="1"/>
        <v>979.14007886407944</v>
      </c>
      <c r="O74" s="155">
        <f t="shared" si="1"/>
        <v>5.2934343916994271</v>
      </c>
      <c r="P74" s="155">
        <f t="shared" si="1"/>
        <v>7552.3929099811749</v>
      </c>
      <c r="Q74" s="155">
        <f t="shared" si="1"/>
        <v>1056.2699438171858</v>
      </c>
      <c r="R74" s="155">
        <f t="shared" si="1"/>
        <v>415.25714483267018</v>
      </c>
      <c r="S74" s="155">
        <f t="shared" si="1"/>
        <v>12782.944</v>
      </c>
      <c r="T74" s="155">
        <f t="shared" si="1"/>
        <v>2717.6930000000002</v>
      </c>
      <c r="U74" s="155">
        <f t="shared" si="1"/>
        <v>0</v>
      </c>
      <c r="V74" s="155">
        <f t="shared" si="1"/>
        <v>3211.5056523324183</v>
      </c>
      <c r="W74" s="155">
        <f t="shared" si="1"/>
        <v>7048.5406644965515</v>
      </c>
      <c r="X74" s="155">
        <f t="shared" si="1"/>
        <v>8336.7551294147579</v>
      </c>
      <c r="Y74" s="155">
        <f t="shared" si="1"/>
        <v>3554.8591626130415</v>
      </c>
      <c r="Z74" s="155">
        <f t="shared" si="1"/>
        <v>6364.0621974021078</v>
      </c>
      <c r="AA74" s="155">
        <f t="shared" si="1"/>
        <v>8800.3043671480864</v>
      </c>
      <c r="AB74" s="155">
        <f t="shared" si="1"/>
        <v>3157.5932100256623</v>
      </c>
      <c r="AC74" s="155">
        <f t="shared" si="1"/>
        <v>7370.5418787759827</v>
      </c>
      <c r="AD74" s="155">
        <f t="shared" si="1"/>
        <v>6809.2328080648922</v>
      </c>
      <c r="AE74" s="155">
        <f t="shared" si="1"/>
        <v>3575.072490178919</v>
      </c>
      <c r="AF74" s="155">
        <f t="shared" si="1"/>
        <v>4599.7988826786741</v>
      </c>
      <c r="AG74" s="155">
        <f t="shared" si="1"/>
        <v>7119.6391985719747</v>
      </c>
      <c r="AH74" s="155">
        <f t="shared" si="1"/>
        <v>2704.885188244496</v>
      </c>
      <c r="AI74" s="155">
        <f t="shared" si="1"/>
        <v>2931.7575397039304</v>
      </c>
      <c r="AJ74" s="155">
        <f t="shared" si="1"/>
        <v>5546.3339310043602</v>
      </c>
    </row>
    <row r="75" spans="1:36">
      <c r="C75" t="s">
        <v>32</v>
      </c>
      <c r="D75" s="155">
        <f>SUMIF($C$7:$C$64,$C75,D$7:D$64)</f>
        <v>-123.06648005084533</v>
      </c>
      <c r="E75" s="155">
        <f t="shared" si="1"/>
        <v>1346.8222478476691</v>
      </c>
      <c r="F75" s="155">
        <f t="shared" si="1"/>
        <v>144.46642238376677</v>
      </c>
      <c r="G75" s="155">
        <f t="shared" si="1"/>
        <v>-1.1164923452999127</v>
      </c>
      <c r="H75" s="155">
        <f t="shared" si="1"/>
        <v>2082.776712972995</v>
      </c>
      <c r="I75" s="155">
        <f t="shared" si="1"/>
        <v>85.230482789506311</v>
      </c>
      <c r="J75" s="155">
        <f t="shared" si="1"/>
        <v>0.77510241729711837</v>
      </c>
      <c r="K75" s="155">
        <f t="shared" si="1"/>
        <v>662.30443979088864</v>
      </c>
      <c r="L75" s="155">
        <f t="shared" si="1"/>
        <v>-1.9200733472187587E-4</v>
      </c>
      <c r="M75" s="155">
        <f t="shared" si="1"/>
        <v>388.21716758982279</v>
      </c>
      <c r="N75" s="155">
        <f t="shared" si="1"/>
        <v>2222.7142339989259</v>
      </c>
      <c r="O75" s="155">
        <f t="shared" si="1"/>
        <v>67.247567508146204</v>
      </c>
      <c r="P75" s="155">
        <f t="shared" si="1"/>
        <v>364.00020792368298</v>
      </c>
      <c r="Q75" s="155">
        <f t="shared" si="1"/>
        <v>4927.8886411512021</v>
      </c>
      <c r="R75" s="155">
        <f t="shared" si="1"/>
        <v>21.51380697064047</v>
      </c>
      <c r="S75" s="155">
        <f t="shared" si="1"/>
        <v>184.85228960408585</v>
      </c>
      <c r="T75" s="155">
        <f t="shared" si="1"/>
        <v>2495.228628270389</v>
      </c>
      <c r="U75" s="155">
        <f t="shared" si="1"/>
        <v>22.190341142919191</v>
      </c>
      <c r="V75" s="155">
        <f t="shared" si="1"/>
        <v>188.31524645482196</v>
      </c>
      <c r="W75" s="155">
        <f t="shared" si="1"/>
        <v>3130.255517079986</v>
      </c>
      <c r="X75" s="155">
        <f t="shared" si="1"/>
        <v>22.404458469736831</v>
      </c>
      <c r="Y75" s="155">
        <f t="shared" si="1"/>
        <v>191.48717838487281</v>
      </c>
      <c r="Z75" s="155">
        <f t="shared" si="1"/>
        <v>8630.255517079986</v>
      </c>
      <c r="AA75" s="155">
        <f t="shared" si="1"/>
        <v>22.887049631706795</v>
      </c>
      <c r="AB75" s="155">
        <f t="shared" si="1"/>
        <v>194.71253749279839</v>
      </c>
      <c r="AC75" s="155">
        <f t="shared" si="1"/>
        <v>4130.255517079986</v>
      </c>
      <c r="AD75" s="155">
        <f t="shared" si="1"/>
        <v>23.284115405044396</v>
      </c>
      <c r="AE75" s="155">
        <f t="shared" si="1"/>
        <v>197.99222369177434</v>
      </c>
      <c r="AF75" s="155">
        <f t="shared" si="1"/>
        <v>3680.255517079986</v>
      </c>
      <c r="AG75" s="155">
        <f t="shared" si="1"/>
        <v>23.683531029926254</v>
      </c>
      <c r="AH75" s="155">
        <f t="shared" si="1"/>
        <v>201.32715205287425</v>
      </c>
      <c r="AI75" s="155">
        <f t="shared" si="1"/>
        <v>2210.255517079986</v>
      </c>
      <c r="AJ75" s="155">
        <f t="shared" si="1"/>
        <v>24.096723237953231</v>
      </c>
    </row>
    <row r="76" spans="1:36" s="108" customFormat="1">
      <c r="C76" s="146" t="s">
        <v>107</v>
      </c>
      <c r="D76" s="196">
        <f>SUM(D68:D75)</f>
        <v>48175.268475462712</v>
      </c>
      <c r="E76" s="196">
        <f t="shared" ref="E76:AJ76" si="3">SUM(E68:E75)</f>
        <v>26285.112517982969</v>
      </c>
      <c r="F76" s="196">
        <f t="shared" si="3"/>
        <v>69646.73151415844</v>
      </c>
      <c r="G76" s="196">
        <f t="shared" si="3"/>
        <v>54909.760677814091</v>
      </c>
      <c r="H76" s="196">
        <f t="shared" si="3"/>
        <v>33156.631426736763</v>
      </c>
      <c r="I76" s="196">
        <f t="shared" si="3"/>
        <v>82926.546668188719</v>
      </c>
      <c r="J76" s="196">
        <f t="shared" si="3"/>
        <v>48709.820242655522</v>
      </c>
      <c r="K76" s="196">
        <f t="shared" si="3"/>
        <v>24862.70725899571</v>
      </c>
      <c r="L76" s="196">
        <f t="shared" si="3"/>
        <v>67070.165126519962</v>
      </c>
      <c r="M76" s="196">
        <f t="shared" si="3"/>
        <v>66959.111096840075</v>
      </c>
      <c r="N76" s="196">
        <f t="shared" si="3"/>
        <v>24780.077263733438</v>
      </c>
      <c r="O76" s="196">
        <f t="shared" si="3"/>
        <v>73477.134548322123</v>
      </c>
      <c r="P76" s="250">
        <f t="shared" si="3"/>
        <v>70923.152014399049</v>
      </c>
      <c r="Q76" s="250">
        <f t="shared" si="3"/>
        <v>32246.257462078418</v>
      </c>
      <c r="R76" s="250">
        <f t="shared" si="3"/>
        <v>74285.40234418906</v>
      </c>
      <c r="S76" s="196">
        <f t="shared" si="3"/>
        <v>78070.856769769496</v>
      </c>
      <c r="T76" s="196">
        <f t="shared" si="3"/>
        <v>34958.899340924872</v>
      </c>
      <c r="U76" s="196">
        <f t="shared" si="3"/>
        <v>88726.234407026423</v>
      </c>
      <c r="V76" s="196">
        <f t="shared" si="3"/>
        <v>62474.91583808852</v>
      </c>
      <c r="W76" s="196">
        <f t="shared" si="3"/>
        <v>46733.252737893214</v>
      </c>
      <c r="X76" s="196">
        <f t="shared" si="3"/>
        <v>92966.003177757593</v>
      </c>
      <c r="Y76" s="196">
        <f t="shared" si="3"/>
        <v>67478.187511660639</v>
      </c>
      <c r="Z76" s="196">
        <f t="shared" si="3"/>
        <v>51486.613120317663</v>
      </c>
      <c r="AA76" s="196">
        <f t="shared" si="3"/>
        <v>115471.69468946233</v>
      </c>
      <c r="AB76" s="196">
        <f t="shared" si="3"/>
        <v>68367.762744528474</v>
      </c>
      <c r="AC76" s="196">
        <f t="shared" si="3"/>
        <v>47666.520707894058</v>
      </c>
      <c r="AD76" s="196">
        <f t="shared" si="3"/>
        <v>98602.580897800013</v>
      </c>
      <c r="AE76" s="196">
        <f t="shared" si="3"/>
        <v>65202.866459776116</v>
      </c>
      <c r="AF76" s="196">
        <f t="shared" si="3"/>
        <v>40345.661727094077</v>
      </c>
      <c r="AG76" s="196">
        <f t="shared" si="3"/>
        <v>81957.25166408201</v>
      </c>
      <c r="AH76" s="196">
        <f t="shared" si="3"/>
        <v>57599.299689631305</v>
      </c>
      <c r="AI76" s="196">
        <f t="shared" si="3"/>
        <v>29668.696674444636</v>
      </c>
      <c r="AJ76" s="196">
        <f t="shared" si="3"/>
        <v>66955.65905757701</v>
      </c>
    </row>
    <row r="77" spans="1:36" s="169" customFormat="1">
      <c r="D77" s="170">
        <f>D65-D76</f>
        <v>0</v>
      </c>
      <c r="E77" s="170">
        <f t="shared" ref="E77:AJ77" si="4">E65-E76</f>
        <v>0</v>
      </c>
      <c r="F77" s="170">
        <f t="shared" si="4"/>
        <v>0</v>
      </c>
      <c r="G77" s="170">
        <f t="shared" si="4"/>
        <v>0</v>
      </c>
      <c r="H77" s="170">
        <f t="shared" si="4"/>
        <v>0</v>
      </c>
      <c r="I77" s="170">
        <f t="shared" si="4"/>
        <v>0</v>
      </c>
      <c r="J77" s="170">
        <f t="shared" si="4"/>
        <v>0</v>
      </c>
      <c r="K77" s="170">
        <f t="shared" si="4"/>
        <v>0</v>
      </c>
      <c r="L77" s="170">
        <f t="shared" si="4"/>
        <v>0</v>
      </c>
      <c r="M77" s="170">
        <f t="shared" si="4"/>
        <v>0</v>
      </c>
      <c r="N77" s="170">
        <f t="shared" si="4"/>
        <v>0</v>
      </c>
      <c r="O77" s="170">
        <f t="shared" si="4"/>
        <v>0</v>
      </c>
      <c r="P77" s="170">
        <f t="shared" si="4"/>
        <v>0</v>
      </c>
      <c r="Q77" s="170">
        <f t="shared" si="4"/>
        <v>0</v>
      </c>
      <c r="R77" s="170">
        <f t="shared" si="4"/>
        <v>0</v>
      </c>
      <c r="S77" s="170">
        <f t="shared" si="4"/>
        <v>0</v>
      </c>
      <c r="T77" s="170">
        <f t="shared" si="4"/>
        <v>0</v>
      </c>
      <c r="U77" s="170">
        <f t="shared" si="4"/>
        <v>0</v>
      </c>
      <c r="V77" s="170">
        <f t="shared" si="4"/>
        <v>0</v>
      </c>
      <c r="W77" s="170">
        <f t="shared" si="4"/>
        <v>0</v>
      </c>
      <c r="X77" s="170">
        <f t="shared" si="4"/>
        <v>0</v>
      </c>
      <c r="Y77" s="170">
        <f t="shared" si="4"/>
        <v>0</v>
      </c>
      <c r="Z77" s="170">
        <f t="shared" si="4"/>
        <v>0</v>
      </c>
      <c r="AA77" s="170">
        <f t="shared" si="4"/>
        <v>0</v>
      </c>
      <c r="AB77" s="170">
        <f t="shared" si="4"/>
        <v>0</v>
      </c>
      <c r="AC77" s="170">
        <f t="shared" si="4"/>
        <v>0</v>
      </c>
      <c r="AD77" s="170">
        <f t="shared" si="4"/>
        <v>0</v>
      </c>
      <c r="AE77" s="170">
        <f t="shared" si="4"/>
        <v>0</v>
      </c>
      <c r="AF77" s="170">
        <f t="shared" si="4"/>
        <v>0</v>
      </c>
      <c r="AG77" s="170">
        <f t="shared" si="4"/>
        <v>0</v>
      </c>
      <c r="AH77" s="170">
        <f t="shared" si="4"/>
        <v>0</v>
      </c>
      <c r="AI77" s="170">
        <f t="shared" si="4"/>
        <v>0</v>
      </c>
      <c r="AJ77" s="170">
        <f t="shared" si="4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1"/>
  <sheetViews>
    <sheetView showGridLines="0" zoomScale="85" zoomScaleNormal="85" workbookViewId="0">
      <pane xSplit="2" ySplit="2" topLeftCell="C3" activePane="bottomRight" state="frozen"/>
      <selection activeCell="P16" sqref="P16"/>
      <selection pane="topRight" activeCell="P16" sqref="P16"/>
      <selection pane="bottomLeft" activeCell="P16" sqref="P16"/>
      <selection pane="bottomRight" activeCell="E32" sqref="E32"/>
    </sheetView>
  </sheetViews>
  <sheetFormatPr defaultColWidth="9" defaultRowHeight="12.75"/>
  <cols>
    <col min="1" max="1" width="2.375" style="88" customWidth="1"/>
    <col min="2" max="2" width="36.875" style="88" customWidth="1"/>
    <col min="3" max="13" width="11.125" style="88" customWidth="1"/>
    <col min="14" max="14" width="9" style="88"/>
    <col min="15" max="15" width="9.625" style="88" bestFit="1" customWidth="1"/>
    <col min="16" max="16384" width="9" style="88"/>
  </cols>
  <sheetData>
    <row r="1" spans="1:28" s="91" customFormat="1" ht="18">
      <c r="A1" s="1" t="s">
        <v>152</v>
      </c>
      <c r="B1" s="2"/>
      <c r="C1" s="3"/>
      <c r="D1" s="3"/>
      <c r="E1" s="3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28" s="89" customFormat="1" ht="15.75">
      <c r="A2" s="8" t="s">
        <v>169</v>
      </c>
      <c r="B2" s="9"/>
      <c r="C2" s="204" t="str">
        <f>IF(Check!C12=0,"OK","ERROR")</f>
        <v>OK</v>
      </c>
      <c r="D2" s="11"/>
      <c r="E2" s="10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5" spans="1:28">
      <c r="B5" s="96" t="s">
        <v>38</v>
      </c>
      <c r="C5" s="83">
        <v>2006</v>
      </c>
      <c r="D5" s="83">
        <v>2007</v>
      </c>
      <c r="E5" s="83">
        <v>2008</v>
      </c>
      <c r="F5" s="83">
        <v>2009</v>
      </c>
      <c r="G5" s="83">
        <v>2010</v>
      </c>
      <c r="H5" s="83">
        <v>2011</v>
      </c>
      <c r="I5" s="83">
        <v>2012</v>
      </c>
      <c r="J5" s="83">
        <v>2013</v>
      </c>
      <c r="K5" s="83">
        <v>2014</v>
      </c>
      <c r="L5" s="83">
        <v>2015</v>
      </c>
      <c r="M5" s="83">
        <v>2016</v>
      </c>
      <c r="N5" s="83">
        <v>2017</v>
      </c>
      <c r="O5" s="83">
        <v>2018</v>
      </c>
      <c r="P5" s="83">
        <v>2019</v>
      </c>
      <c r="Q5" s="85">
        <v>2020</v>
      </c>
    </row>
    <row r="6" spans="1:28">
      <c r="B6" s="101"/>
      <c r="C6" s="86" t="str">
        <f>"$'000 "&amp;'General Inputs'!$B$11</f>
        <v>$'000 2015</v>
      </c>
      <c r="D6" s="86" t="str">
        <f>"$'000 "&amp;'General Inputs'!$B$11</f>
        <v>$'000 2015</v>
      </c>
      <c r="E6" s="86" t="str">
        <f>"$'000 "&amp;'General Inputs'!$B$11</f>
        <v>$'000 2015</v>
      </c>
      <c r="F6" s="86" t="str">
        <f>"$'000 "&amp;'General Inputs'!$B$11</f>
        <v>$'000 2015</v>
      </c>
      <c r="G6" s="86" t="str">
        <f>"$'000 "&amp;'General Inputs'!$B$11</f>
        <v>$'000 2015</v>
      </c>
      <c r="H6" s="86" t="str">
        <f>"$'000 "&amp;'General Inputs'!$B$11</f>
        <v>$'000 2015</v>
      </c>
      <c r="I6" s="86" t="str">
        <f>"$'000 "&amp;'General Inputs'!$B$11</f>
        <v>$'000 2015</v>
      </c>
      <c r="J6" s="86" t="str">
        <f>"$'000 "&amp;'General Inputs'!$B$11</f>
        <v>$'000 2015</v>
      </c>
      <c r="K6" s="86" t="str">
        <f>"$'000 "&amp;'General Inputs'!$B$11</f>
        <v>$'000 2015</v>
      </c>
      <c r="L6" s="86" t="str">
        <f>"$'000 "&amp;'General Inputs'!$B$11</f>
        <v>$'000 2015</v>
      </c>
      <c r="M6" s="86" t="str">
        <f>"$'000 "&amp;'General Inputs'!$B$11</f>
        <v>$'000 2015</v>
      </c>
      <c r="N6" s="86" t="str">
        <f>"$'000 "&amp;'General Inputs'!$B$11</f>
        <v>$'000 2015</v>
      </c>
      <c r="O6" s="86" t="str">
        <f>"$'000 "&amp;'General Inputs'!$B$11</f>
        <v>$'000 2015</v>
      </c>
      <c r="P6" s="86" t="str">
        <f>"$'000 "&amp;'General Inputs'!$B$11</f>
        <v>$'000 2015</v>
      </c>
      <c r="Q6" s="87" t="str">
        <f>"$'000 "&amp;'General Inputs'!$B$11</f>
        <v>$'000 2015</v>
      </c>
    </row>
    <row r="7" spans="1:28">
      <c r="B7" s="235" t="s">
        <v>27</v>
      </c>
      <c r="C7" s="236">
        <v>15778.152692085743</v>
      </c>
      <c r="D7" s="236">
        <v>12753.74488216017</v>
      </c>
      <c r="E7" s="236">
        <v>11310.740185058507</v>
      </c>
      <c r="F7" s="236">
        <v>20461.642543608119</v>
      </c>
      <c r="G7" s="236">
        <f>SUM('Total Gross Capex'!D$69:F$69)</f>
        <v>31996.96129116552</v>
      </c>
      <c r="H7" s="236">
        <f>SUM('Total Gross Capex'!G$69:I$69)</f>
        <v>60511.189768163647</v>
      </c>
      <c r="I7" s="236">
        <f>SUM('Total Gross Capex'!J$69:L$69)</f>
        <v>23689.059520845596</v>
      </c>
      <c r="J7" s="236">
        <f>SUM('Total Gross Capex'!M$69:O$69)</f>
        <v>36104.592271013062</v>
      </c>
      <c r="K7" s="236">
        <f>SUM('Total Gross Capex'!P$69:R$69)</f>
        <v>51329.146521422052</v>
      </c>
      <c r="L7" s="236">
        <f>SUM('Total Gross Capex'!S$69:U$69)</f>
        <v>51283.320564726178</v>
      </c>
      <c r="M7" s="236">
        <f>SUM('Total Gross Capex'!V$69:X$69)</f>
        <v>43039.5399974709</v>
      </c>
      <c r="N7" s="236">
        <f>SUM('Total Gross Capex'!Y$69:AA$69)</f>
        <v>68597.083318614401</v>
      </c>
      <c r="O7" s="236">
        <f>SUM('Total Gross Capex'!AB$69:AD$69)</f>
        <v>47553.216969741872</v>
      </c>
      <c r="P7" s="236">
        <f>SUM('Total Gross Capex'!AE$69:AG$69)</f>
        <v>27487.089108016084</v>
      </c>
      <c r="Q7" s="237">
        <f>SUM('Total Gross Capex'!AH$69:AJ$69)</f>
        <v>12991.204025163217</v>
      </c>
    </row>
    <row r="8" spans="1:28">
      <c r="B8" s="102" t="s">
        <v>28</v>
      </c>
      <c r="C8" s="165">
        <v>56431.274584562198</v>
      </c>
      <c r="D8" s="165">
        <v>63142.559055738326</v>
      </c>
      <c r="E8" s="165">
        <v>77716.875649554349</v>
      </c>
      <c r="F8" s="165">
        <v>66106.968989565852</v>
      </c>
      <c r="G8" s="165">
        <f>SUM('Total Gross Capex'!D$68:F$68)</f>
        <v>56350.477303272914</v>
      </c>
      <c r="H8" s="165">
        <f>SUM('Total Gross Capex'!G$68:I$68)</f>
        <v>70982.472863467963</v>
      </c>
      <c r="I8" s="165">
        <f>SUM('Total Gross Capex'!J$68:L$68)</f>
        <v>77183.385355912164</v>
      </c>
      <c r="J8" s="165">
        <f>SUM('Total Gross Capex'!M$68:O$68)</f>
        <v>73275.612846816555</v>
      </c>
      <c r="K8" s="165">
        <f>SUM('Total Gross Capex'!P$68:R$68)</f>
        <v>70623.445989535918</v>
      </c>
      <c r="L8" s="165">
        <f>SUM('Total Gross Capex'!S$68:U$68)</f>
        <v>82923.415107517969</v>
      </c>
      <c r="M8" s="165">
        <f>SUM('Total Gross Capex'!V$68:X$68)</f>
        <v>79277.398788457926</v>
      </c>
      <c r="N8" s="165">
        <f>SUM('Total Gross Capex'!Y$68:AA$68)</f>
        <v>77853.818456976878</v>
      </c>
      <c r="O8" s="165">
        <f>SUM('Total Gross Capex'!AB$68:AD$68)</f>
        <v>70809.67965373199</v>
      </c>
      <c r="P8" s="165">
        <f>SUM('Total Gross Capex'!AE$68:AG$68)</f>
        <v>70525.596003643237</v>
      </c>
      <c r="Q8" s="166">
        <f>SUM('Total Gross Capex'!AH$68:AJ$68)</f>
        <v>73536.417369556322</v>
      </c>
    </row>
    <row r="9" spans="1:28">
      <c r="B9" s="102" t="s">
        <v>29</v>
      </c>
      <c r="C9" s="165">
        <v>38037.424820943939</v>
      </c>
      <c r="D9" s="165">
        <v>24316.34496905488</v>
      </c>
      <c r="E9" s="165">
        <v>35593.993521324315</v>
      </c>
      <c r="F9" s="165">
        <v>50037.950729653829</v>
      </c>
      <c r="G9" s="165">
        <f>SUM('Total Gross Capex'!D$70:F$72)-G10</f>
        <v>48220.155059788034</v>
      </c>
      <c r="H9" s="165">
        <f>SUM('Total Gross Capex'!G$70:I$72)-H10</f>
        <v>32364.068128190516</v>
      </c>
      <c r="I9" s="165">
        <f>SUM('Total Gross Capex'!J$70:L$72)-I10</f>
        <v>29133.225346099782</v>
      </c>
      <c r="J9" s="165">
        <f>SUM('Total Gross Capex'!M$70:O$72)-J10</f>
        <v>44941.953574308405</v>
      </c>
      <c r="K9" s="165">
        <f>SUM('Total Gross Capex'!P$70:R$72)-K10</f>
        <v>38433.987254393025</v>
      </c>
      <c r="L9" s="165">
        <f>SUM('Total Gross Capex'!S$70:U$72)-L10</f>
        <v>47204.711802175298</v>
      </c>
      <c r="M9" s="165">
        <f>SUM('Total Gross Capex'!V$70:X$72)-M10</f>
        <v>54173.803261580586</v>
      </c>
      <c r="N9" s="165">
        <f>SUM('Total Gross Capex'!Y$70:AA$72)-N10</f>
        <v>54791.445681776764</v>
      </c>
      <c r="O9" s="165">
        <f>SUM('Total Gross Capex'!AB$70:AD$72)-O10</f>
        <v>69209.160276140727</v>
      </c>
      <c r="P9" s="165">
        <f>SUM('Total Gross Capex'!AE$70:AG$72)-P10</f>
        <v>64734.26736481698</v>
      </c>
      <c r="Q9" s="166">
        <f>SUM('Total Gross Capex'!AH$70:AJ$72)-Q10</f>
        <v>48119.378121185102</v>
      </c>
    </row>
    <row r="10" spans="1:28">
      <c r="B10" s="102" t="s">
        <v>20</v>
      </c>
      <c r="C10" s="165">
        <v>0</v>
      </c>
      <c r="D10" s="165">
        <v>0</v>
      </c>
      <c r="E10" s="165">
        <v>0</v>
      </c>
      <c r="F10" s="165">
        <v>0</v>
      </c>
      <c r="G10" s="165">
        <f>SUM('Total Gross Capex'!D$50:F$50)</f>
        <v>0</v>
      </c>
      <c r="H10" s="165">
        <f>SUM('Total Gross Capex'!G$50:I$50)</f>
        <v>0</v>
      </c>
      <c r="I10" s="165">
        <f>SUM('Total Gross Capex'!J$50:L$50)</f>
        <v>0</v>
      </c>
      <c r="J10" s="165">
        <f>SUM('Total Gross Capex'!M$50:O$50)</f>
        <v>0</v>
      </c>
      <c r="K10" s="165">
        <f>SUM('Total Gross Capex'!P$50:R$50)</f>
        <v>0</v>
      </c>
      <c r="L10" s="165">
        <f>SUM('Total Gross Capex'!S$50:U$50)</f>
        <v>0</v>
      </c>
      <c r="M10" s="165">
        <f>SUM('Total Gross Capex'!V$50:X$50)</f>
        <v>708.95373324931722</v>
      </c>
      <c r="N10" s="165">
        <f>SUM('Total Gross Capex'!Y$50:AA$50)</f>
        <v>2857.3306140091372</v>
      </c>
      <c r="O10" s="165">
        <f>SUM('Total Gross Capex'!AB$50:AD$50)</f>
        <v>2492.0486175358747</v>
      </c>
      <c r="P10" s="165">
        <f>SUM('Total Gross Capex'!AE$50:AG$50)</f>
        <v>2576.7897013657011</v>
      </c>
      <c r="Q10" s="166">
        <f>SUM('Total Gross Capex'!AH$50:AJ$50)</f>
        <v>2389.944155937611</v>
      </c>
    </row>
    <row r="11" spans="1:28">
      <c r="B11" s="102" t="s">
        <v>30</v>
      </c>
      <c r="C11" s="165">
        <v>1011.2170778086612</v>
      </c>
      <c r="D11" s="165">
        <v>-61.618221992590172</v>
      </c>
      <c r="E11" s="165">
        <v>1010.1726196526546</v>
      </c>
      <c r="F11" s="165">
        <v>1736.3832221554071</v>
      </c>
      <c r="G11" s="165">
        <f>SUM('Total Gross Capex'!D73:F73)</f>
        <v>914.15136491158796</v>
      </c>
      <c r="H11" s="165">
        <f>SUM('Total Gross Capex'!G73:I73)</f>
        <v>1008.7972619320309</v>
      </c>
      <c r="I11" s="165">
        <f>SUM('Total Gross Capex'!J73:L73)</f>
        <v>3633.2885673795877</v>
      </c>
      <c r="J11" s="165">
        <f>SUM('Total Gross Capex'!M73:O73)</f>
        <v>2813.7773541795787</v>
      </c>
      <c r="K11" s="165">
        <f>SUM('Total Gross Capex'!P73:R73)</f>
        <v>2730.9094006389796</v>
      </c>
      <c r="L11" s="165">
        <f>SUM('Total Gross Capex'!S73:U73)</f>
        <v>2141.6347842839682</v>
      </c>
      <c r="M11" s="165">
        <f>SUM('Total Gross Capex'!V73:X73)</f>
        <v>3036.6993047323194</v>
      </c>
      <c r="N11" s="165">
        <f>SUM('Total Gross Capex'!Y73:AA73)</f>
        <v>2772.9617778036445</v>
      </c>
      <c r="O11" s="165">
        <f>SUM('Total Gross Capex'!AB73:AD73)</f>
        <v>2887.1387662277139</v>
      </c>
      <c r="P11" s="165">
        <f>SUM('Total Gross Capex'!AE73:AG73)</f>
        <v>2985.5958298789492</v>
      </c>
      <c r="Q11" s="166">
        <f>SUM('Total Gross Capex'!AH73:AJ73)</f>
        <v>3568.0556984871055</v>
      </c>
    </row>
    <row r="12" spans="1:28">
      <c r="B12" s="102" t="s">
        <v>31</v>
      </c>
      <c r="C12" s="165">
        <v>3611.4884365021035</v>
      </c>
      <c r="D12" s="165">
        <v>6421.2123790899932</v>
      </c>
      <c r="E12" s="165">
        <v>3647.8015431386561</v>
      </c>
      <c r="F12" s="165">
        <v>2808.1267925305629</v>
      </c>
      <c r="G12" s="165">
        <f>SUM('Total Gross Capex'!D74:F74)</f>
        <v>5257.1452982854807</v>
      </c>
      <c r="H12" s="165">
        <f>SUM('Total Gross Capex'!G74:I74)</f>
        <v>3959.5200475682091</v>
      </c>
      <c r="I12" s="165">
        <f>SUM('Total Gross Capex'!J74:L74)</f>
        <v>6340.6544877332035</v>
      </c>
      <c r="J12" s="165">
        <f>SUM('Total Gross Capex'!M74:O74)</f>
        <v>5402.2078934811379</v>
      </c>
      <c r="K12" s="165">
        <f>SUM('Total Gross Capex'!P74:R74)</f>
        <v>9023.9199986310305</v>
      </c>
      <c r="L12" s="165">
        <f>SUM('Total Gross Capex'!S74:U74)</f>
        <v>15500.636999999999</v>
      </c>
      <c r="M12" s="165">
        <f>SUM('Total Gross Capex'!V74:X74)</f>
        <v>18596.801446243728</v>
      </c>
      <c r="N12" s="165">
        <f>SUM('Total Gross Capex'!Y74:AA74)</f>
        <v>18719.225727163233</v>
      </c>
      <c r="O12" s="165">
        <f>SUM('Total Gross Capex'!AB74:AD74)</f>
        <v>17337.367896866537</v>
      </c>
      <c r="P12" s="165">
        <f>SUM('Total Gross Capex'!AE74:AG74)</f>
        <v>15294.510571429568</v>
      </c>
      <c r="Q12" s="166">
        <f>SUM('Total Gross Capex'!AH74:AJ74)</f>
        <v>11182.976658952786</v>
      </c>
    </row>
    <row r="13" spans="1:28">
      <c r="B13" s="102" t="s">
        <v>32</v>
      </c>
      <c r="C13" s="165">
        <v>2687.9042070055184</v>
      </c>
      <c r="D13" s="165">
        <v>1815.5733808237487</v>
      </c>
      <c r="E13" s="165">
        <v>3781.5279059351697</v>
      </c>
      <c r="F13" s="165">
        <v>2146.4620997040925</v>
      </c>
      <c r="G13" s="165">
        <f>SUM('Total Gross Capex'!D75:F75)</f>
        <v>1368.2221901805906</v>
      </c>
      <c r="H13" s="165">
        <f>SUM('Total Gross Capex'!G75:I75)</f>
        <v>2166.8907034172016</v>
      </c>
      <c r="I13" s="165">
        <f>SUM('Total Gross Capex'!J75:L75)</f>
        <v>663.07935020085108</v>
      </c>
      <c r="J13" s="165">
        <f>SUM('Total Gross Capex'!M75:O75)</f>
        <v>2678.1789690968949</v>
      </c>
      <c r="K13" s="165">
        <f>SUM('Total Gross Capex'!P75:R75)</f>
        <v>5313.4026560455259</v>
      </c>
      <c r="L13" s="165">
        <f>SUM('Total Gross Capex'!S75:U75)</f>
        <v>2702.2712590173942</v>
      </c>
      <c r="M13" s="165">
        <f>SUM('Total Gross Capex'!V75:X75)</f>
        <v>3340.9752220045448</v>
      </c>
      <c r="N13" s="165">
        <f>SUM('Total Gross Capex'!Y75:AA75)</f>
        <v>8844.6297450965649</v>
      </c>
      <c r="O13" s="165">
        <f>SUM('Total Gross Capex'!AB75:AD75)</f>
        <v>4348.252169977829</v>
      </c>
      <c r="P13" s="165">
        <f>SUM('Total Gross Capex'!AE75:AG75)</f>
        <v>3901.9312718016863</v>
      </c>
      <c r="Q13" s="166">
        <f>SUM('Total Gross Capex'!AH75:AJ75)</f>
        <v>2435.6793923708133</v>
      </c>
    </row>
    <row r="14" spans="1:28" s="108" customFormat="1">
      <c r="A14" s="88"/>
      <c r="B14" s="238" t="s">
        <v>42</v>
      </c>
      <c r="C14" s="239">
        <v>117557.46181890815</v>
      </c>
      <c r="D14" s="239">
        <v>108387.81644487452</v>
      </c>
      <c r="E14" s="239">
        <v>133061.11142466366</v>
      </c>
      <c r="F14" s="239">
        <v>143297.53437721787</v>
      </c>
      <c r="G14" s="239">
        <f>SUM(G7:G13)</f>
        <v>144107.11250760409</v>
      </c>
      <c r="H14" s="239">
        <f t="shared" ref="H14:Q14" si="0">SUM(H7:H13)</f>
        <v>170992.93877273958</v>
      </c>
      <c r="I14" s="239">
        <f t="shared" si="0"/>
        <v>140642.69262817118</v>
      </c>
      <c r="J14" s="239">
        <f t="shared" si="0"/>
        <v>165216.32290889561</v>
      </c>
      <c r="K14" s="239">
        <f t="shared" si="0"/>
        <v>177454.81182066654</v>
      </c>
      <c r="L14" s="239">
        <f t="shared" si="0"/>
        <v>201755.99051772081</v>
      </c>
      <c r="M14" s="239">
        <f t="shared" si="0"/>
        <v>202174.17175373933</v>
      </c>
      <c r="N14" s="239">
        <f t="shared" si="0"/>
        <v>234436.49532144063</v>
      </c>
      <c r="O14" s="239">
        <f t="shared" si="0"/>
        <v>214636.86435022255</v>
      </c>
      <c r="P14" s="239">
        <f t="shared" si="0"/>
        <v>187505.77985095218</v>
      </c>
      <c r="Q14" s="240">
        <f t="shared" si="0"/>
        <v>154223.65542165295</v>
      </c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28" s="108" customFormat="1">
      <c r="A15" s="88"/>
      <c r="B15" s="102" t="s">
        <v>24</v>
      </c>
      <c r="C15" s="241">
        <v>9427.3447927183734</v>
      </c>
      <c r="D15" s="241">
        <v>16824.249574839021</v>
      </c>
      <c r="E15" s="241">
        <v>35825.282472596409</v>
      </c>
      <c r="F15" s="241">
        <v>31407.754666400237</v>
      </c>
      <c r="G15" s="241">
        <f>SUM(Output!C87:C88)*1000</f>
        <v>20960.904949185908</v>
      </c>
      <c r="H15" s="241">
        <f>SUM(Output!D87:D88)*1000</f>
        <v>20507.396169195727</v>
      </c>
      <c r="I15" s="241">
        <f>SUM(Output!E87:E88)*1000</f>
        <v>17607.077177041727</v>
      </c>
      <c r="J15" s="241">
        <f>SUM(Output!F87:F88)*1000</f>
        <v>20547.096891057423</v>
      </c>
      <c r="K15" s="241">
        <f>SUM(Output!G87:G88)*1000</f>
        <v>21485.591886949562</v>
      </c>
      <c r="L15" s="241">
        <f>SUM(Output!H87:H88)*1000</f>
        <v>22554.654210788074</v>
      </c>
      <c r="M15" s="241">
        <f>'Cash Contributions'!I65+'Gifted Assets'!I65-'Cash Rebates'!I65</f>
        <v>22554.654210788078</v>
      </c>
      <c r="N15" s="241">
        <f>'Cash Contributions'!J65+'Gifted Assets'!J65-'Cash Rebates'!J65</f>
        <v>31546.864798272971</v>
      </c>
      <c r="O15" s="241">
        <f>'Cash Contributions'!K65+'Gifted Assets'!K65-'Cash Rebates'!K65</f>
        <v>34137.502807310419</v>
      </c>
      <c r="P15" s="241">
        <f>'Cash Contributions'!L65+'Gifted Assets'!L65-'Cash Rebates'!L65</f>
        <v>27988.511192848644</v>
      </c>
      <c r="Q15" s="242">
        <f>'Cash Contributions'!M65+'Gifted Assets'!M65-'Cash Rebates'!M65</f>
        <v>25837.358266500945</v>
      </c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 spans="1:28" s="108" customFormat="1">
      <c r="A16" s="88"/>
      <c r="B16" s="109" t="s">
        <v>170</v>
      </c>
      <c r="C16" s="208">
        <v>108130.11702618978</v>
      </c>
      <c r="D16" s="208">
        <v>91563.566870035502</v>
      </c>
      <c r="E16" s="208">
        <v>97235.828952067241</v>
      </c>
      <c r="F16" s="208">
        <v>111889.77971081765</v>
      </c>
      <c r="G16" s="208">
        <f>G14-G15</f>
        <v>123146.20755841819</v>
      </c>
      <c r="H16" s="208">
        <f t="shared" ref="H16:Q16" si="1">H14-H15</f>
        <v>150485.54260354384</v>
      </c>
      <c r="I16" s="208">
        <f t="shared" si="1"/>
        <v>123035.61545112944</v>
      </c>
      <c r="J16" s="208">
        <f t="shared" si="1"/>
        <v>144669.2260178382</v>
      </c>
      <c r="K16" s="208">
        <f t="shared" si="1"/>
        <v>155969.21993371699</v>
      </c>
      <c r="L16" s="208">
        <f t="shared" si="1"/>
        <v>179201.33630693273</v>
      </c>
      <c r="M16" s="208">
        <f t="shared" si="1"/>
        <v>179619.51754295125</v>
      </c>
      <c r="N16" s="208">
        <f t="shared" si="1"/>
        <v>202889.63052316767</v>
      </c>
      <c r="O16" s="208">
        <f t="shared" si="1"/>
        <v>180499.36154291214</v>
      </c>
      <c r="P16" s="208">
        <f t="shared" si="1"/>
        <v>159517.26865810354</v>
      </c>
      <c r="Q16" s="209">
        <f t="shared" si="1"/>
        <v>128386.297155152</v>
      </c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</row>
    <row r="17" spans="1:28" s="191" customFormat="1">
      <c r="A17" s="88"/>
      <c r="B17" s="191" t="s">
        <v>140</v>
      </c>
      <c r="C17" s="243"/>
      <c r="D17" s="243"/>
      <c r="E17" s="243"/>
      <c r="F17" s="243"/>
      <c r="G17" s="210">
        <f>G14-Output!C12</f>
        <v>0</v>
      </c>
      <c r="H17" s="210">
        <f>H14-Output!D12</f>
        <v>0</v>
      </c>
      <c r="I17" s="210">
        <f>I14-Output!E12</f>
        <v>0</v>
      </c>
      <c r="J17" s="210">
        <f>J14-Output!F12</f>
        <v>0</v>
      </c>
      <c r="K17" s="210">
        <f>K14-Output!G12</f>
        <v>0</v>
      </c>
      <c r="L17" s="210">
        <f>L14-Output!H12</f>
        <v>0</v>
      </c>
      <c r="M17" s="210">
        <f>M14-Output!I12</f>
        <v>0</v>
      </c>
      <c r="N17" s="210">
        <f>N14-Output!J12</f>
        <v>0</v>
      </c>
      <c r="O17" s="210">
        <f>O14-Output!K12</f>
        <v>0</v>
      </c>
      <c r="P17" s="210">
        <f>P14-Output!L12</f>
        <v>0</v>
      </c>
      <c r="Q17" s="210">
        <f>Q14-Output!M12</f>
        <v>0</v>
      </c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</row>
    <row r="18" spans="1:28">
      <c r="B18"/>
      <c r="C18"/>
      <c r="D18"/>
      <c r="E18"/>
      <c r="F18"/>
      <c r="G18"/>
    </row>
    <row r="19" spans="1:28">
      <c r="B19"/>
      <c r="C19"/>
      <c r="D19"/>
      <c r="E19"/>
      <c r="F19"/>
      <c r="G19"/>
    </row>
    <row r="20" spans="1:28">
      <c r="B20"/>
      <c r="C20"/>
      <c r="D20"/>
      <c r="E20"/>
      <c r="F20"/>
      <c r="G20"/>
    </row>
    <row r="21" spans="1:28">
      <c r="B21"/>
      <c r="C21"/>
      <c r="D21"/>
      <c r="E21"/>
      <c r="F21"/>
      <c r="G21"/>
    </row>
    <row r="22" spans="1:28">
      <c r="B22"/>
      <c r="C22"/>
      <c r="D22"/>
      <c r="E22"/>
      <c r="F22"/>
      <c r="G22"/>
    </row>
    <row r="23" spans="1:28">
      <c r="B23"/>
      <c r="C23"/>
      <c r="D23"/>
      <c r="E23"/>
      <c r="F23"/>
      <c r="G23"/>
    </row>
    <row r="24" spans="1:28">
      <c r="B24"/>
      <c r="C24"/>
      <c r="D24"/>
      <c r="E24"/>
      <c r="F24"/>
      <c r="G24"/>
    </row>
    <row r="25" spans="1:28">
      <c r="B25"/>
      <c r="C25"/>
      <c r="D25"/>
      <c r="E25"/>
      <c r="F25"/>
      <c r="G25"/>
    </row>
    <row r="26" spans="1:28">
      <c r="B26"/>
      <c r="C26"/>
      <c r="D26"/>
      <c r="E26"/>
      <c r="F26"/>
      <c r="G26"/>
    </row>
    <row r="27" spans="1:28">
      <c r="B27"/>
      <c r="C27"/>
      <c r="D27"/>
      <c r="E27"/>
      <c r="F27"/>
      <c r="G27"/>
    </row>
    <row r="28" spans="1:28">
      <c r="B28"/>
      <c r="C28"/>
      <c r="D28"/>
      <c r="E28"/>
      <c r="F28"/>
      <c r="G28"/>
    </row>
    <row r="29" spans="1:28">
      <c r="B29"/>
      <c r="C29"/>
      <c r="D29"/>
      <c r="E29"/>
      <c r="F29"/>
      <c r="G29"/>
    </row>
    <row r="30" spans="1:28">
      <c r="B30"/>
      <c r="C30"/>
      <c r="D30"/>
      <c r="E30"/>
      <c r="F30"/>
      <c r="G30"/>
    </row>
    <row r="31" spans="1:28">
      <c r="B31"/>
      <c r="C31"/>
      <c r="D31"/>
      <c r="E31"/>
      <c r="F31"/>
      <c r="G31"/>
    </row>
    <row r="32" spans="1:2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"/>
  <sheetViews>
    <sheetView zoomScale="85" zoomScaleNormal="85" workbookViewId="0">
      <selection activeCell="C4" sqref="C4"/>
    </sheetView>
  </sheetViews>
  <sheetFormatPr defaultRowHeight="12.75"/>
  <cols>
    <col min="1" max="1" width="3.5" customWidth="1"/>
    <col min="2" max="2" width="17.125" customWidth="1"/>
  </cols>
  <sheetData>
    <row r="1" spans="1:4" ht="18">
      <c r="A1" s="1" t="s">
        <v>152</v>
      </c>
      <c r="B1" s="110"/>
      <c r="C1" s="110"/>
      <c r="D1" s="148"/>
    </row>
    <row r="2" spans="1:4" ht="15.75">
      <c r="A2" s="112" t="s">
        <v>131</v>
      </c>
      <c r="B2" s="113"/>
      <c r="C2" s="113"/>
      <c r="D2" s="149"/>
    </row>
    <row r="4" spans="1:4">
      <c r="B4" t="s">
        <v>12</v>
      </c>
      <c r="C4" s="155">
        <f>SUM(Output!C31:M31,Output!D43:M43,Output!C56:M56,Output!C69:H69)</f>
        <v>0</v>
      </c>
    </row>
    <row r="5" spans="1:4">
      <c r="B5" t="s">
        <v>174</v>
      </c>
      <c r="C5" s="155">
        <f>SUM('Base Capex'!D77:AJ77)</f>
        <v>0</v>
      </c>
    </row>
    <row r="6" spans="1:4">
      <c r="B6" t="s">
        <v>114</v>
      </c>
      <c r="C6" s="155">
        <f>SUM(Provisions!D77:AJ77)</f>
        <v>0</v>
      </c>
    </row>
    <row r="7" spans="1:4">
      <c r="B7" t="s">
        <v>131</v>
      </c>
      <c r="C7" s="155">
        <f>SUM('Real Price Change'!D77:AJ77)</f>
        <v>0</v>
      </c>
    </row>
    <row r="8" spans="1:4">
      <c r="B8" t="s">
        <v>143</v>
      </c>
      <c r="C8" s="155">
        <f>SUM('OH rate'!B29:H29,'OH rate'!B61:H61)</f>
        <v>0</v>
      </c>
    </row>
    <row r="9" spans="1:4">
      <c r="B9" t="s">
        <v>136</v>
      </c>
      <c r="C9" s="155">
        <f>SUM('Direct OH'!D77:AJ77)</f>
        <v>0</v>
      </c>
    </row>
    <row r="10" spans="1:4">
      <c r="B10" t="s">
        <v>137</v>
      </c>
      <c r="C10" s="155">
        <f>SUM('Indirect OH'!D77:AJ77)</f>
        <v>0</v>
      </c>
    </row>
    <row r="11" spans="1:4">
      <c r="C11" s="155"/>
    </row>
    <row r="12" spans="1:4">
      <c r="B12" t="s">
        <v>23</v>
      </c>
      <c r="C12" s="155">
        <f>SUM(C4:C11)</f>
        <v>0</v>
      </c>
    </row>
    <row r="13" spans="1:4">
      <c r="C13" s="155"/>
    </row>
    <row r="14" spans="1:4">
      <c r="C14" s="155"/>
    </row>
    <row r="15" spans="1:4">
      <c r="C15" s="155"/>
    </row>
    <row r="16" spans="1:4">
      <c r="C16" s="155"/>
    </row>
    <row r="17" spans="3:3">
      <c r="C17" s="155"/>
    </row>
    <row r="18" spans="3:3">
      <c r="C18" s="155"/>
    </row>
    <row r="19" spans="3:3">
      <c r="C19" s="155"/>
    </row>
    <row r="20" spans="3:3">
      <c r="C20" s="155"/>
    </row>
    <row r="21" spans="3:3">
      <c r="C21" s="155"/>
    </row>
    <row r="22" spans="3:3">
      <c r="C22" s="155"/>
    </row>
    <row r="23" spans="3:3">
      <c r="C23" s="155"/>
    </row>
    <row r="24" spans="3:3">
      <c r="C24" s="155"/>
    </row>
    <row r="25" spans="3:3">
      <c r="C25" s="155"/>
    </row>
    <row r="26" spans="3:3">
      <c r="C26" s="155"/>
    </row>
    <row r="27" spans="3:3">
      <c r="C27" s="1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1"/>
  <sheetViews>
    <sheetView showGridLines="0" zoomScale="85" zoomScaleNormal="85" workbookViewId="0">
      <pane xSplit="1" ySplit="5" topLeftCell="B9" activePane="bottomRight" state="frozen"/>
      <selection activeCell="R40" sqref="R40"/>
      <selection pane="topRight" activeCell="R40" sqref="R40"/>
      <selection pane="bottomLeft" activeCell="R40" sqref="R40"/>
      <selection pane="bottomRight" activeCell="H46" sqref="H46"/>
    </sheetView>
  </sheetViews>
  <sheetFormatPr defaultColWidth="9" defaultRowHeight="12.75"/>
  <cols>
    <col min="1" max="1" width="32.25" style="81" customWidth="1"/>
    <col min="2" max="3" width="11.25" style="82" customWidth="1"/>
    <col min="4" max="16" width="11.25" style="81" customWidth="1"/>
    <col min="17" max="17" width="27.375" style="81" customWidth="1"/>
    <col min="18" max="16384" width="9" style="81"/>
  </cols>
  <sheetData>
    <row r="1" spans="1:21" s="7" customFormat="1" ht="18">
      <c r="A1" s="1" t="s">
        <v>152</v>
      </c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1" s="7" customFormat="1" ht="15.75">
      <c r="A2" s="8" t="s">
        <v>0</v>
      </c>
      <c r="B2" s="9"/>
      <c r="C2" s="9"/>
      <c r="D2" s="10"/>
      <c r="E2" s="11"/>
      <c r="F2" s="10"/>
      <c r="G2" s="12"/>
      <c r="H2" s="12"/>
      <c r="I2" s="12"/>
      <c r="J2" s="12"/>
      <c r="K2" s="12"/>
      <c r="L2" s="12"/>
      <c r="M2" s="12"/>
      <c r="N2" s="12"/>
      <c r="O2" s="12"/>
      <c r="P2" s="12"/>
      <c r="Q2" s="6"/>
    </row>
    <row r="3" spans="1:21" s="6" customFormat="1">
      <c r="A3" s="13"/>
      <c r="B3" s="14"/>
      <c r="C3" s="14"/>
      <c r="D3" s="14"/>
      <c r="E3" s="15"/>
      <c r="F3" s="13"/>
      <c r="G3" s="13"/>
      <c r="H3" s="13"/>
      <c r="I3" s="16"/>
      <c r="J3" s="16"/>
      <c r="K3" s="16"/>
      <c r="L3" s="16"/>
      <c r="M3" s="16"/>
      <c r="N3" s="16"/>
      <c r="O3" s="16"/>
      <c r="P3" s="16"/>
    </row>
    <row r="4" spans="1:21" s="22" customFormat="1">
      <c r="A4" s="17"/>
      <c r="B4" s="18">
        <v>2006</v>
      </c>
      <c r="C4" s="18">
        <v>2007</v>
      </c>
      <c r="D4" s="19">
        <v>2008</v>
      </c>
      <c r="E4" s="19">
        <v>2009</v>
      </c>
      <c r="F4" s="19">
        <v>2010</v>
      </c>
      <c r="G4" s="19">
        <v>2011</v>
      </c>
      <c r="H4" s="19">
        <v>2012</v>
      </c>
      <c r="I4" s="19">
        <v>2013</v>
      </c>
      <c r="J4" s="19">
        <v>2014</v>
      </c>
      <c r="K4" s="19">
        <v>2015</v>
      </c>
      <c r="L4" s="19">
        <v>2016</v>
      </c>
      <c r="M4" s="19">
        <v>2017</v>
      </c>
      <c r="N4" s="19">
        <v>2018</v>
      </c>
      <c r="O4" s="19">
        <v>2019</v>
      </c>
      <c r="P4" s="19">
        <v>2020</v>
      </c>
      <c r="Q4" s="20"/>
      <c r="R4" s="21"/>
      <c r="S4" s="21"/>
      <c r="T4" s="21"/>
      <c r="U4" s="21"/>
    </row>
    <row r="5" spans="1:21" s="22" customFormat="1">
      <c r="A5" s="23"/>
      <c r="B5" s="24" t="s">
        <v>1</v>
      </c>
      <c r="C5" s="24" t="s">
        <v>1</v>
      </c>
      <c r="D5" s="25" t="s">
        <v>1</v>
      </c>
      <c r="E5" s="25" t="s">
        <v>1</v>
      </c>
      <c r="F5" s="25" t="s">
        <v>1</v>
      </c>
      <c r="G5" s="25" t="s">
        <v>1</v>
      </c>
      <c r="H5" s="25" t="s">
        <v>1</v>
      </c>
      <c r="I5" s="25" t="s">
        <v>1</v>
      </c>
      <c r="J5" s="25" t="s">
        <v>1</v>
      </c>
      <c r="K5" s="25" t="s">
        <v>2</v>
      </c>
      <c r="L5" s="25" t="s">
        <v>2</v>
      </c>
      <c r="M5" s="25" t="s">
        <v>2</v>
      </c>
      <c r="N5" s="25" t="s">
        <v>2</v>
      </c>
      <c r="O5" s="25" t="s">
        <v>2</v>
      </c>
      <c r="P5" s="25" t="s">
        <v>2</v>
      </c>
      <c r="Q5" s="20"/>
      <c r="R5" s="21"/>
      <c r="S5" s="21"/>
      <c r="T5" s="21"/>
      <c r="U5" s="21"/>
    </row>
    <row r="6" spans="1:21" s="30" customFormat="1">
      <c r="A6" s="26"/>
      <c r="B6" s="27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  <c r="R6" s="29"/>
      <c r="S6" s="29"/>
      <c r="T6" s="29"/>
      <c r="U6" s="29"/>
    </row>
    <row r="7" spans="1:21" s="30" customFormat="1">
      <c r="A7" s="31" t="s">
        <v>3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32"/>
      <c r="Q7" s="29"/>
      <c r="R7" s="29"/>
      <c r="S7" s="29"/>
      <c r="T7" s="29"/>
      <c r="U7" s="29"/>
    </row>
    <row r="8" spans="1:21" s="30" customFormat="1">
      <c r="A8" s="33" t="s">
        <v>4</v>
      </c>
      <c r="B8" s="34">
        <v>149.80000000000001</v>
      </c>
      <c r="C8" s="34">
        <v>155.69999999999999</v>
      </c>
      <c r="D8" s="34">
        <v>158.6</v>
      </c>
      <c r="E8" s="34">
        <v>166.5</v>
      </c>
      <c r="F8" s="34">
        <v>168.6</v>
      </c>
      <c r="G8" s="34">
        <v>173.3</v>
      </c>
      <c r="H8" s="34">
        <v>179.4</v>
      </c>
      <c r="I8" s="35">
        <f t="shared" ref="I8:P8" si="0">H8*(1+I10)</f>
        <v>182.99519038076153</v>
      </c>
      <c r="J8" s="35">
        <f t="shared" si="0"/>
        <v>186.94989979959919</v>
      </c>
      <c r="K8" s="35">
        <f t="shared" si="0"/>
        <v>193.73460685542145</v>
      </c>
      <c r="L8" s="35">
        <f t="shared" si="0"/>
        <v>198.7717066336624</v>
      </c>
      <c r="M8" s="35">
        <f t="shared" si="0"/>
        <v>203.93977100613762</v>
      </c>
      <c r="N8" s="35">
        <f t="shared" si="0"/>
        <v>209.24220505229721</v>
      </c>
      <c r="O8" s="35">
        <f t="shared" si="0"/>
        <v>214.68250238365695</v>
      </c>
      <c r="P8" s="36">
        <f t="shared" si="0"/>
        <v>220.26424744563204</v>
      </c>
      <c r="Q8" s="29"/>
      <c r="R8" s="29"/>
      <c r="S8" s="29"/>
      <c r="T8" s="29"/>
      <c r="U8" s="29"/>
    </row>
    <row r="9" spans="1:21" s="30" customFormat="1">
      <c r="A9" s="33"/>
      <c r="B9" s="37"/>
      <c r="C9" s="37"/>
      <c r="D9" s="38"/>
      <c r="E9" s="38"/>
      <c r="F9" s="38"/>
      <c r="G9" s="38"/>
      <c r="H9" s="39">
        <v>99.8</v>
      </c>
      <c r="I9" s="40">
        <v>101.8</v>
      </c>
      <c r="J9" s="40">
        <v>104</v>
      </c>
      <c r="K9" s="41">
        <f>J9*(106.4/J9)*(1+L10)^0.5</f>
        <v>107.77432421500033</v>
      </c>
      <c r="L9" s="35">
        <f>K9*(1+L10)</f>
        <v>110.57645664459035</v>
      </c>
      <c r="M9" s="35">
        <f>L9*(1+M10)</f>
        <v>113.4514445173497</v>
      </c>
      <c r="N9" s="35">
        <f>M9*(1+N10)</f>
        <v>116.4011820748008</v>
      </c>
      <c r="O9" s="35">
        <f>N9*(1+O10)</f>
        <v>119.42761280874562</v>
      </c>
      <c r="P9" s="36">
        <f>O9*(1+P10)</f>
        <v>122.53273074177301</v>
      </c>
      <c r="Q9" s="29"/>
      <c r="R9" s="29"/>
      <c r="S9" s="29"/>
      <c r="T9" s="29"/>
      <c r="U9" s="29"/>
    </row>
    <row r="10" spans="1:21" s="30" customFormat="1">
      <c r="A10" s="33" t="s">
        <v>5</v>
      </c>
      <c r="B10" s="42"/>
      <c r="C10" s="43">
        <f t="shared" ref="C10:H10" si="1">C8/B8-1</f>
        <v>3.9385847797062556E-2</v>
      </c>
      <c r="D10" s="43">
        <f t="shared" si="1"/>
        <v>1.862556197816323E-2</v>
      </c>
      <c r="E10" s="43">
        <f t="shared" si="1"/>
        <v>4.9810844892812067E-2</v>
      </c>
      <c r="F10" s="43">
        <f t="shared" si="1"/>
        <v>1.2612612612612484E-2</v>
      </c>
      <c r="G10" s="43">
        <f t="shared" si="1"/>
        <v>2.7876631079478242E-2</v>
      </c>
      <c r="H10" s="43">
        <f t="shared" si="1"/>
        <v>3.5199076745527913E-2</v>
      </c>
      <c r="I10" s="43">
        <f>I9/H9-1</f>
        <v>2.0040080160320661E-2</v>
      </c>
      <c r="J10" s="43">
        <f>J9/I9-1</f>
        <v>2.16110019646365E-2</v>
      </c>
      <c r="K10" s="43">
        <f>K9/J9-1</f>
        <v>3.6291578990387929E-2</v>
      </c>
      <c r="L10" s="44">
        <v>2.5999999999999999E-2</v>
      </c>
      <c r="M10" s="44">
        <v>2.5999999999999999E-2</v>
      </c>
      <c r="N10" s="44">
        <v>2.5999999999999999E-2</v>
      </c>
      <c r="O10" s="44">
        <v>2.5999999999999999E-2</v>
      </c>
      <c r="P10" s="45">
        <v>2.5999999999999999E-2</v>
      </c>
      <c r="Q10" s="29"/>
      <c r="R10" s="29"/>
      <c r="S10" s="29"/>
      <c r="T10" s="29"/>
      <c r="U10" s="29"/>
    </row>
    <row r="11" spans="1:21" s="30" customFormat="1">
      <c r="A11" s="33" t="s">
        <v>6</v>
      </c>
      <c r="B11" s="46">
        <v>2015</v>
      </c>
      <c r="C11" s="43"/>
      <c r="D11" s="43"/>
      <c r="E11" s="43"/>
      <c r="F11" s="43"/>
      <c r="G11" s="43"/>
      <c r="H11" s="47"/>
      <c r="I11" s="47"/>
      <c r="J11" s="47"/>
      <c r="K11" s="47"/>
      <c r="L11" s="47"/>
      <c r="M11" s="47"/>
      <c r="N11" s="47"/>
      <c r="O11" s="47"/>
      <c r="P11" s="48"/>
      <c r="Q11" s="29"/>
      <c r="R11" s="29"/>
      <c r="S11" s="29"/>
      <c r="T11" s="29"/>
      <c r="U11" s="29"/>
    </row>
    <row r="12" spans="1:21" s="30" customFormat="1">
      <c r="A12" s="33" t="str">
        <f>"Conversion from nominal to real $"&amp;B11</f>
        <v>Conversion from nominal to real $2015</v>
      </c>
      <c r="B12" s="49">
        <f t="shared" ref="B12:I12" si="2">$K$8/B$8</f>
        <v>1.2932884302765115</v>
      </c>
      <c r="C12" s="49">
        <f t="shared" si="2"/>
        <v>1.2442813542416278</v>
      </c>
      <c r="D12" s="49">
        <f t="shared" si="2"/>
        <v>1.2215296775247255</v>
      </c>
      <c r="E12" s="49">
        <f t="shared" si="2"/>
        <v>1.1635712123448736</v>
      </c>
      <c r="F12" s="49">
        <f t="shared" si="2"/>
        <v>1.1490783324758094</v>
      </c>
      <c r="G12" s="49">
        <f t="shared" si="2"/>
        <v>1.1179146385194543</v>
      </c>
      <c r="H12" s="49">
        <f t="shared" si="2"/>
        <v>1.0799030482464964</v>
      </c>
      <c r="I12" s="49">
        <f t="shared" si="2"/>
        <v>1.0586868783398855</v>
      </c>
      <c r="J12" s="49">
        <f>$K$8/J$8</f>
        <v>1.0362915789903879</v>
      </c>
      <c r="K12" s="49">
        <f t="shared" ref="K12:P12" si="3">$K$8/K$8</f>
        <v>1</v>
      </c>
      <c r="L12" s="49">
        <f t="shared" si="3"/>
        <v>0.97465886939571145</v>
      </c>
      <c r="M12" s="49">
        <f t="shared" si="3"/>
        <v>0.94995991169172667</v>
      </c>
      <c r="N12" s="49">
        <f t="shared" si="3"/>
        <v>0.92588685350070821</v>
      </c>
      <c r="O12" s="49">
        <f t="shared" si="3"/>
        <v>0.90242383382135294</v>
      </c>
      <c r="P12" s="50">
        <f t="shared" si="3"/>
        <v>0.87955539358806323</v>
      </c>
      <c r="Q12" s="51"/>
      <c r="R12" s="29"/>
      <c r="S12" s="29"/>
      <c r="T12" s="29"/>
      <c r="U12" s="29"/>
    </row>
    <row r="13" spans="1:21" s="30" customFormat="1">
      <c r="A13" s="52"/>
      <c r="B13" s="53"/>
      <c r="C13" s="54"/>
      <c r="D13" s="54"/>
      <c r="E13" s="54"/>
      <c r="F13" s="54"/>
      <c r="G13" s="54"/>
      <c r="H13" s="54"/>
      <c r="I13" s="55"/>
      <c r="J13" s="54"/>
      <c r="K13" s="54"/>
      <c r="L13" s="54"/>
      <c r="M13" s="54"/>
      <c r="N13" s="54"/>
      <c r="O13" s="54"/>
      <c r="P13" s="56"/>
      <c r="Q13" s="29"/>
      <c r="R13" s="29"/>
      <c r="S13" s="29"/>
      <c r="T13" s="29"/>
      <c r="U13" s="29"/>
    </row>
    <row r="14" spans="1:21" s="30" customFormat="1">
      <c r="A14" s="57"/>
      <c r="B14" s="42"/>
      <c r="C14" s="42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29"/>
      <c r="R14" s="29"/>
      <c r="S14" s="29"/>
      <c r="T14" s="29"/>
      <c r="U14" s="29"/>
    </row>
    <row r="15" spans="1:21" s="30" customFormat="1">
      <c r="A15" s="31" t="s">
        <v>134</v>
      </c>
      <c r="B15" s="59"/>
      <c r="C15" s="59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2"/>
      <c r="Q15" s="29"/>
      <c r="R15" s="29"/>
      <c r="S15" s="29"/>
      <c r="T15" s="29"/>
      <c r="U15" s="29"/>
    </row>
    <row r="16" spans="1:21" s="30" customFormat="1">
      <c r="A16" s="63"/>
      <c r="B16" s="64"/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6"/>
      <c r="Q16" s="29"/>
      <c r="R16" s="29"/>
      <c r="S16" s="29"/>
      <c r="T16" s="29"/>
      <c r="U16" s="29"/>
    </row>
    <row r="17" spans="1:21" s="30" customFormat="1">
      <c r="A17" s="63" t="s">
        <v>7</v>
      </c>
      <c r="B17" s="64"/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  <c r="Q17" s="29"/>
      <c r="R17" s="29"/>
      <c r="S17" s="29"/>
      <c r="T17" s="29"/>
      <c r="U17" s="29"/>
    </row>
    <row r="18" spans="1:21" s="30" customFormat="1">
      <c r="A18" s="33" t="s">
        <v>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>
        <f>[8]Output!D7</f>
        <v>1.873364326810889E-2</v>
      </c>
      <c r="M18" s="68">
        <f>[8]Output!E7</f>
        <v>1.6843734056402271E-2</v>
      </c>
      <c r="N18" s="68">
        <f>[8]Output!F7</f>
        <v>1.6843734056402049E-2</v>
      </c>
      <c r="O18" s="68">
        <f>[8]Output!G7</f>
        <v>1.6843734056402049E-2</v>
      </c>
      <c r="P18" s="69">
        <f>[8]Output!H7</f>
        <v>1.6843734056402049E-2</v>
      </c>
      <c r="Q18" s="70" t="s">
        <v>153</v>
      </c>
      <c r="R18" s="29"/>
      <c r="S18" s="29"/>
      <c r="T18" s="29"/>
      <c r="U18" s="29"/>
    </row>
    <row r="19" spans="1:21" s="30" customFormat="1">
      <c r="A19" s="33" t="s">
        <v>9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2">
        <v>0</v>
      </c>
      <c r="M19" s="72">
        <v>0</v>
      </c>
      <c r="N19" s="72">
        <v>0</v>
      </c>
      <c r="O19" s="72">
        <v>0</v>
      </c>
      <c r="P19" s="73">
        <v>0</v>
      </c>
      <c r="Q19" s="71"/>
      <c r="R19" s="29"/>
      <c r="S19" s="29"/>
      <c r="T19" s="29"/>
      <c r="U19" s="29"/>
    </row>
    <row r="20" spans="1:21" s="30" customFormat="1">
      <c r="A20" s="33" t="s">
        <v>10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68">
        <f>[9]Outputs!D5</f>
        <v>9.6491228070174628E-3</v>
      </c>
      <c r="M20" s="68">
        <f>[9]Outputs!E5</f>
        <v>2.1539961013645303E-2</v>
      </c>
      <c r="N20" s="68">
        <f>[9]Outputs!F5</f>
        <v>1.7348927875243669E-2</v>
      </c>
      <c r="O20" s="68">
        <f>[9]Outputs!G5</f>
        <v>1.7153996101364477E-2</v>
      </c>
      <c r="P20" s="69">
        <f>[9]Outputs!H5</f>
        <v>1.7446393762183154E-2</v>
      </c>
      <c r="Q20" s="75" t="s">
        <v>154</v>
      </c>
      <c r="R20" s="29"/>
      <c r="S20" s="29"/>
      <c r="T20" s="29"/>
      <c r="U20" s="29"/>
    </row>
    <row r="21" spans="1:21" s="30" customFormat="1">
      <c r="A21" s="63" t="s">
        <v>11</v>
      </c>
      <c r="B21" s="64"/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29"/>
      <c r="R21" s="29"/>
      <c r="S21" s="29"/>
      <c r="T21" s="29"/>
      <c r="U21" s="29"/>
    </row>
    <row r="22" spans="1:21" s="30" customFormat="1">
      <c r="A22" s="33" t="s">
        <v>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77">
        <f t="shared" ref="L22:P24" si="4">(1+K22)*(1+L18)-1</f>
        <v>1.873364326810889E-2</v>
      </c>
      <c r="M22" s="77">
        <f t="shared" si="4"/>
        <v>3.5892921829626667E-2</v>
      </c>
      <c r="N22" s="77">
        <f t="shared" si="4"/>
        <v>5.3341226715834189E-2</v>
      </c>
      <c r="O22" s="77">
        <f t="shared" si="4"/>
        <v>7.1083426209280098E-2</v>
      </c>
      <c r="P22" s="78">
        <f t="shared" si="4"/>
        <v>8.9124470592569116E-2</v>
      </c>
      <c r="Q22" s="29"/>
      <c r="R22" s="29"/>
      <c r="S22" s="29"/>
      <c r="T22" s="29"/>
      <c r="U22" s="29"/>
    </row>
    <row r="23" spans="1:21" s="30" customFormat="1">
      <c r="A23" s="33" t="s">
        <v>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77">
        <f t="shared" si="4"/>
        <v>0</v>
      </c>
      <c r="M23" s="77">
        <f t="shared" si="4"/>
        <v>0</v>
      </c>
      <c r="N23" s="77">
        <f t="shared" si="4"/>
        <v>0</v>
      </c>
      <c r="O23" s="77">
        <f t="shared" si="4"/>
        <v>0</v>
      </c>
      <c r="P23" s="78">
        <f t="shared" si="4"/>
        <v>0</v>
      </c>
      <c r="Q23" s="29"/>
      <c r="R23" s="29"/>
      <c r="S23" s="29"/>
      <c r="T23" s="29"/>
      <c r="U23" s="29"/>
    </row>
    <row r="24" spans="1:21" s="30" customFormat="1">
      <c r="A24" s="33" t="s">
        <v>10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7">
        <f t="shared" si="4"/>
        <v>9.6491228070174628E-3</v>
      </c>
      <c r="M24" s="77">
        <f t="shared" si="4"/>
        <v>3.1396925549741717E-2</v>
      </c>
      <c r="N24" s="77">
        <f t="shared" si="4"/>
        <v>4.9290556421852205E-2</v>
      </c>
      <c r="O24" s="77">
        <f t="shared" si="4"/>
        <v>6.7290082535911289E-2</v>
      </c>
      <c r="P24" s="78">
        <f t="shared" si="4"/>
        <v>8.5910445574305827E-2</v>
      </c>
      <c r="Q24" s="29"/>
      <c r="R24" s="29"/>
      <c r="S24" s="29"/>
      <c r="T24" s="29"/>
      <c r="U24" s="29"/>
    </row>
    <row r="25" spans="1:21" s="30" customFormat="1">
      <c r="A25" s="52"/>
      <c r="B25" s="79"/>
      <c r="C25" s="79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80"/>
      <c r="Q25" s="29"/>
      <c r="R25" s="29"/>
      <c r="S25" s="29"/>
      <c r="T25" s="29"/>
      <c r="U25" s="29"/>
    </row>
    <row r="26" spans="1:21" s="30" customFormat="1">
      <c r="A26" s="57"/>
      <c r="B26" s="42"/>
      <c r="C26" s="42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29"/>
      <c r="R26" s="29"/>
      <c r="S26" s="29"/>
      <c r="T26" s="29"/>
      <c r="U26" s="29"/>
    </row>
    <row r="27" spans="1:21" s="22" customFormat="1">
      <c r="A27" s="31" t="s">
        <v>133</v>
      </c>
      <c r="B27" s="59"/>
      <c r="C27" s="59"/>
      <c r="D27" s="60"/>
      <c r="E27" s="60"/>
      <c r="F27" s="60"/>
      <c r="G27" s="60"/>
      <c r="H27" s="60"/>
      <c r="I27" s="60"/>
      <c r="J27" s="60"/>
      <c r="K27" s="60"/>
      <c r="L27" s="61"/>
      <c r="M27" s="61"/>
      <c r="N27" s="61"/>
      <c r="O27" s="61"/>
      <c r="P27" s="62"/>
    </row>
    <row r="28" spans="1:21" s="65" customFormat="1">
      <c r="A28" s="63"/>
      <c r="B28" s="64"/>
      <c r="C28" s="64"/>
      <c r="P28" s="66"/>
    </row>
    <row r="29" spans="1:21" s="65" customFormat="1">
      <c r="A29" s="63" t="s">
        <v>7</v>
      </c>
      <c r="B29" s="64"/>
      <c r="C29" s="64"/>
      <c r="P29" s="66"/>
    </row>
    <row r="30" spans="1:21" s="65" customFormat="1">
      <c r="A30" s="200" t="s">
        <v>135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68">
        <f>[10]Output!C5</f>
        <v>2.7632837894243416E-2</v>
      </c>
      <c r="L30" s="68">
        <f>[10]Output!D5</f>
        <v>2.1919470862237281E-2</v>
      </c>
      <c r="M30" s="68">
        <f>[10]Output!E5</f>
        <v>2.1163981416993681E-2</v>
      </c>
      <c r="N30" s="68">
        <f>[10]Output!F5</f>
        <v>1.9149733407034592E-2</v>
      </c>
      <c r="O30" s="68">
        <f>[10]Output!G5</f>
        <v>1.4465893047984874E-2</v>
      </c>
      <c r="P30" s="69">
        <f>[10]Output!H5</f>
        <v>1.1151425927543791E-2</v>
      </c>
      <c r="Q30" s="150" t="s">
        <v>155</v>
      </c>
    </row>
    <row r="31" spans="1:21" s="71" customFormat="1">
      <c r="A31" s="33" t="s">
        <v>8</v>
      </c>
      <c r="B31" s="67"/>
      <c r="C31" s="67"/>
      <c r="D31" s="67"/>
      <c r="E31" s="67"/>
      <c r="F31" s="67"/>
      <c r="G31" s="67"/>
      <c r="H31" s="67"/>
      <c r="I31" s="67"/>
      <c r="J31" s="67"/>
      <c r="K31" s="68">
        <f>[8]Output!C7</f>
        <v>2.164431082030327E-2</v>
      </c>
      <c r="L31" s="68">
        <f>[8]Output!D7</f>
        <v>1.873364326810889E-2</v>
      </c>
      <c r="M31" s="68">
        <f>[8]Output!E7</f>
        <v>1.6843734056402271E-2</v>
      </c>
      <c r="N31" s="68">
        <f>[8]Output!F7</f>
        <v>1.6843734056402049E-2</v>
      </c>
      <c r="O31" s="68">
        <f>[8]Output!G7</f>
        <v>1.6843734056402049E-2</v>
      </c>
      <c r="P31" s="69">
        <f>[8]Output!H7</f>
        <v>1.6843734056402049E-2</v>
      </c>
      <c r="Q31" s="70" t="s">
        <v>153</v>
      </c>
    </row>
    <row r="32" spans="1:21" s="71" customFormat="1">
      <c r="A32" s="33" t="s">
        <v>9</v>
      </c>
      <c r="B32" s="67"/>
      <c r="C32" s="67"/>
      <c r="D32" s="67"/>
      <c r="E32" s="67"/>
      <c r="F32" s="67"/>
      <c r="G32" s="67"/>
      <c r="H32" s="67"/>
      <c r="I32" s="67"/>
      <c r="J32" s="67"/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3">
        <v>0</v>
      </c>
    </row>
    <row r="33" spans="1:17" s="76" customFormat="1">
      <c r="A33" s="33" t="s">
        <v>10</v>
      </c>
      <c r="B33" s="74"/>
      <c r="C33" s="74"/>
      <c r="D33" s="74"/>
      <c r="E33" s="74"/>
      <c r="F33" s="74"/>
      <c r="G33" s="74"/>
      <c r="H33" s="74"/>
      <c r="I33" s="74"/>
      <c r="J33" s="74"/>
      <c r="K33" s="68">
        <f>[9]Outputs!C5</f>
        <v>1.2240601503759274E-2</v>
      </c>
      <c r="L33" s="68">
        <f>[9]Outputs!D5</f>
        <v>9.6491228070174628E-3</v>
      </c>
      <c r="M33" s="68">
        <f>[9]Outputs!E5</f>
        <v>2.1539961013645303E-2</v>
      </c>
      <c r="N33" s="68">
        <f>[9]Outputs!F5</f>
        <v>1.7348927875243669E-2</v>
      </c>
      <c r="O33" s="68">
        <f>[9]Outputs!G5</f>
        <v>1.7153996101364477E-2</v>
      </c>
      <c r="P33" s="69">
        <f>[9]Outputs!H5</f>
        <v>1.7446393762183154E-2</v>
      </c>
      <c r="Q33" s="75" t="s">
        <v>154</v>
      </c>
    </row>
    <row r="34" spans="1:17" s="65" customFormat="1">
      <c r="A34" s="63" t="s">
        <v>11</v>
      </c>
      <c r="B34" s="64"/>
      <c r="C34" s="64"/>
      <c r="K34" s="246"/>
      <c r="L34" s="246"/>
      <c r="M34" s="246"/>
      <c r="N34" s="246"/>
      <c r="O34" s="246"/>
      <c r="P34" s="247"/>
    </row>
    <row r="35" spans="1:17" s="65" customFormat="1">
      <c r="A35" s="200" t="s">
        <v>135</v>
      </c>
      <c r="B35" s="201"/>
      <c r="C35" s="201"/>
      <c r="D35" s="201"/>
      <c r="E35" s="201"/>
      <c r="F35" s="201"/>
      <c r="G35" s="201"/>
      <c r="H35" s="201"/>
      <c r="I35" s="201"/>
      <c r="J35" s="201"/>
      <c r="K35" s="77">
        <f t="shared" ref="K35:P35" si="5">(1+J35)*(1+K30)-1</f>
        <v>2.7632837894243423E-2</v>
      </c>
      <c r="L35" s="77">
        <f t="shared" si="5"/>
        <v>5.0158005941544515E-2</v>
      </c>
      <c r="M35" s="77">
        <f t="shared" si="5"/>
        <v>7.2383530464198431E-2</v>
      </c>
      <c r="N35" s="77">
        <f t="shared" si="5"/>
        <v>9.2919389182682277E-2</v>
      </c>
      <c r="O35" s="77">
        <f t="shared" si="5"/>
        <v>0.10872944417666797</v>
      </c>
      <c r="P35" s="78">
        <f t="shared" si="5"/>
        <v>0.12109335844709079</v>
      </c>
    </row>
    <row r="36" spans="1:17" s="71" customFormat="1">
      <c r="A36" s="33" t="s">
        <v>8</v>
      </c>
      <c r="B36" s="67"/>
      <c r="C36" s="67"/>
      <c r="D36" s="67"/>
      <c r="E36" s="67"/>
      <c r="F36" s="67"/>
      <c r="G36" s="67"/>
      <c r="H36" s="67"/>
      <c r="I36" s="67"/>
      <c r="J36" s="67"/>
      <c r="K36" s="77">
        <f t="shared" ref="K36:P38" si="6">(1+J36)*(1+K31)-1</f>
        <v>2.164431082030327E-2</v>
      </c>
      <c r="L36" s="77">
        <f t="shared" si="6"/>
        <v>4.07834308861037E-2</v>
      </c>
      <c r="M36" s="77">
        <f t="shared" si="6"/>
        <v>5.8314110206259206E-2</v>
      </c>
      <c r="N36" s="77">
        <f t="shared" si="6"/>
        <v>7.6140071626711103E-2</v>
      </c>
      <c r="O36" s="77">
        <f t="shared" si="6"/>
        <v>9.4266288800628928E-2</v>
      </c>
      <c r="P36" s="78">
        <f t="shared" si="6"/>
        <v>0.1126978191560728</v>
      </c>
    </row>
    <row r="37" spans="1:17" s="71" customFormat="1">
      <c r="A37" s="33" t="s">
        <v>9</v>
      </c>
      <c r="B37" s="67"/>
      <c r="C37" s="67"/>
      <c r="D37" s="67"/>
      <c r="E37" s="67"/>
      <c r="F37" s="67"/>
      <c r="G37" s="67"/>
      <c r="H37" s="67"/>
      <c r="I37" s="67"/>
      <c r="J37" s="67"/>
      <c r="K37" s="77">
        <f t="shared" si="6"/>
        <v>0</v>
      </c>
      <c r="L37" s="77">
        <f t="shared" si="6"/>
        <v>0</v>
      </c>
      <c r="M37" s="77">
        <f t="shared" si="6"/>
        <v>0</v>
      </c>
      <c r="N37" s="77">
        <f t="shared" si="6"/>
        <v>0</v>
      </c>
      <c r="O37" s="77">
        <f t="shared" si="6"/>
        <v>0</v>
      </c>
      <c r="P37" s="78">
        <f t="shared" si="6"/>
        <v>0</v>
      </c>
    </row>
    <row r="38" spans="1:17" s="76" customFormat="1">
      <c r="A38" s="33" t="s">
        <v>10</v>
      </c>
      <c r="B38" s="74"/>
      <c r="C38" s="74"/>
      <c r="D38" s="74"/>
      <c r="E38" s="74"/>
      <c r="F38" s="74"/>
      <c r="G38" s="74"/>
      <c r="H38" s="74"/>
      <c r="I38" s="74"/>
      <c r="J38" s="74"/>
      <c r="K38" s="77">
        <f t="shared" si="6"/>
        <v>1.2240601503759274E-2</v>
      </c>
      <c r="L38" s="77">
        <f t="shared" si="6"/>
        <v>2.2007835377918283E-2</v>
      </c>
      <c r="M38" s="77">
        <f t="shared" si="6"/>
        <v>4.402184430759859E-2</v>
      </c>
      <c r="N38" s="77">
        <f t="shared" si="6"/>
        <v>6.2134503984669909E-2</v>
      </c>
      <c r="O38" s="77">
        <f t="shared" si="6"/>
        <v>8.0354355125147547E-2</v>
      </c>
      <c r="P38" s="78">
        <f t="shared" si="6"/>
        <v>9.9202642607350233E-2</v>
      </c>
    </row>
    <row r="39" spans="1:17">
      <c r="A39" s="52"/>
      <c r="B39" s="79"/>
      <c r="C39" s="79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80"/>
    </row>
    <row r="41" spans="1:17" s="22" customForma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133"/>
      <c r="M41" s="65"/>
      <c r="N41" s="65"/>
      <c r="O41" s="65"/>
      <c r="P41" s="65"/>
    </row>
    <row r="42" spans="1:17" s="65" customFormat="1" ht="12.75" customHeight="1">
      <c r="A42" s="136" t="s">
        <v>112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8"/>
      <c r="M42" s="137"/>
      <c r="N42" s="137"/>
      <c r="O42" s="137"/>
      <c r="P42" s="139"/>
    </row>
    <row r="43" spans="1:17" s="71" customFormat="1">
      <c r="A43" s="140" t="s">
        <v>34</v>
      </c>
      <c r="B43" s="134">
        <v>0.52340905711270058</v>
      </c>
      <c r="C43" s="134">
        <v>0.69028518259365901</v>
      </c>
      <c r="D43" s="134">
        <v>0.75836133559075392</v>
      </c>
      <c r="E43" s="134">
        <v>0.41915752179490545</v>
      </c>
      <c r="F43" s="134">
        <v>0.45493266532938559</v>
      </c>
      <c r="G43" s="134">
        <v>0.59138090282899414</v>
      </c>
      <c r="H43" s="134">
        <v>0.55144734422780495</v>
      </c>
      <c r="I43" s="134">
        <v>0.6889523356772701</v>
      </c>
      <c r="J43" s="134">
        <v>0.66209341448362136</v>
      </c>
      <c r="K43" s="135">
        <f>AVERAGE($B43:$J43)</f>
        <v>0.59333552884878837</v>
      </c>
      <c r="L43" s="135">
        <f t="shared" ref="L43:P45" si="7">AVERAGE($B43:$J43)</f>
        <v>0.59333552884878837</v>
      </c>
      <c r="M43" s="135">
        <f t="shared" si="7"/>
        <v>0.59333552884878837</v>
      </c>
      <c r="N43" s="135">
        <f t="shared" si="7"/>
        <v>0.59333552884878837</v>
      </c>
      <c r="O43" s="135">
        <f t="shared" si="7"/>
        <v>0.59333552884878837</v>
      </c>
      <c r="P43" s="141">
        <f t="shared" si="7"/>
        <v>0.59333552884878837</v>
      </c>
      <c r="Q43" s="70" t="s">
        <v>113</v>
      </c>
    </row>
    <row r="44" spans="1:17">
      <c r="A44" s="140" t="s">
        <v>35</v>
      </c>
      <c r="B44" s="134">
        <v>2.9956069536040339E-2</v>
      </c>
      <c r="C44" s="134">
        <v>3.4110123024366806E-2</v>
      </c>
      <c r="D44" s="134">
        <v>3.2178889625164131E-2</v>
      </c>
      <c r="E44" s="134">
        <v>5.8113650779675924E-2</v>
      </c>
      <c r="F44" s="134">
        <v>7.5322736235616167E-2</v>
      </c>
      <c r="G44" s="134">
        <v>0.10987398557121317</v>
      </c>
      <c r="H44" s="134">
        <v>0.11784688531400589</v>
      </c>
      <c r="I44" s="134">
        <v>0.14400053179248726</v>
      </c>
      <c r="J44" s="134">
        <v>0.12647919453516271</v>
      </c>
      <c r="K44" s="135">
        <f>AVERAGE($B44:$J44)</f>
        <v>8.0875785157081381E-2</v>
      </c>
      <c r="L44" s="135">
        <f t="shared" si="7"/>
        <v>8.0875785157081381E-2</v>
      </c>
      <c r="M44" s="135">
        <f t="shared" si="7"/>
        <v>8.0875785157081381E-2</v>
      </c>
      <c r="N44" s="135">
        <f t="shared" si="7"/>
        <v>8.0875785157081381E-2</v>
      </c>
      <c r="O44" s="135">
        <f t="shared" si="7"/>
        <v>8.0875785157081381E-2</v>
      </c>
      <c r="P44" s="141">
        <f t="shared" si="7"/>
        <v>8.0875785157081381E-2</v>
      </c>
      <c r="Q44" s="70" t="s">
        <v>113</v>
      </c>
    </row>
    <row r="45" spans="1:17">
      <c r="A45" s="142" t="s">
        <v>36</v>
      </c>
      <c r="B45" s="143">
        <v>0.44663487335125907</v>
      </c>
      <c r="C45" s="143">
        <v>0.27560469438197421</v>
      </c>
      <c r="D45" s="143">
        <v>0.20945977478408198</v>
      </c>
      <c r="E45" s="143">
        <v>0.5227288274254186</v>
      </c>
      <c r="F45" s="143">
        <v>0.46974459843499827</v>
      </c>
      <c r="G45" s="143">
        <v>0.29874511159979261</v>
      </c>
      <c r="H45" s="143">
        <v>0.33070577045818911</v>
      </c>
      <c r="I45" s="143">
        <v>0.16704713253024264</v>
      </c>
      <c r="J45" s="143">
        <v>0.21142739098121591</v>
      </c>
      <c r="K45" s="144">
        <f>AVERAGE($B45:$J45)</f>
        <v>0.3257886859941303</v>
      </c>
      <c r="L45" s="144">
        <f t="shared" si="7"/>
        <v>0.3257886859941303</v>
      </c>
      <c r="M45" s="144">
        <f t="shared" si="7"/>
        <v>0.3257886859941303</v>
      </c>
      <c r="N45" s="144">
        <f t="shared" si="7"/>
        <v>0.3257886859941303</v>
      </c>
      <c r="O45" s="144">
        <f t="shared" si="7"/>
        <v>0.3257886859941303</v>
      </c>
      <c r="P45" s="145">
        <f t="shared" si="7"/>
        <v>0.3257886859941303</v>
      </c>
      <c r="Q45" s="70" t="s">
        <v>113</v>
      </c>
    </row>
    <row r="48" spans="1:17">
      <c r="A48" s="136" t="s">
        <v>139</v>
      </c>
      <c r="B48" s="213"/>
      <c r="C48" s="214"/>
      <c r="D48" s="214"/>
      <c r="E48" s="214"/>
      <c r="F48" s="214"/>
      <c r="G48" s="214"/>
      <c r="H48" s="214"/>
      <c r="I48" s="214"/>
      <c r="J48" s="214"/>
      <c r="K48" s="215"/>
      <c r="L48" s="215"/>
      <c r="M48" s="215"/>
      <c r="N48" s="215"/>
      <c r="O48" s="215"/>
      <c r="P48" s="216"/>
    </row>
    <row r="49" spans="1:17">
      <c r="A49" s="217" t="s">
        <v>13</v>
      </c>
      <c r="B49" s="134">
        <v>0.11510498659711335</v>
      </c>
      <c r="C49" s="134">
        <v>8.742948270328546E-2</v>
      </c>
      <c r="D49" s="134">
        <v>7.5860506323855215E-2</v>
      </c>
      <c r="E49" s="134">
        <v>0.18231061743339103</v>
      </c>
      <c r="F49" s="134">
        <v>0.34548654257740069</v>
      </c>
      <c r="G49" s="134">
        <v>0.65302515088717394</v>
      </c>
      <c r="H49" s="134">
        <v>0.27639472584730895</v>
      </c>
      <c r="I49" s="134">
        <v>0.4660042797225577</v>
      </c>
      <c r="J49" s="134">
        <v>0.20778145176383489</v>
      </c>
      <c r="K49" s="135">
        <f t="shared" ref="K49:P49" si="8">AVERAGE($B49:$J49)</f>
        <v>0.26771086042843567</v>
      </c>
      <c r="L49" s="135">
        <f t="shared" si="8"/>
        <v>0.26771086042843567</v>
      </c>
      <c r="M49" s="135">
        <f t="shared" si="8"/>
        <v>0.26771086042843567</v>
      </c>
      <c r="N49" s="135">
        <f t="shared" si="8"/>
        <v>0.26771086042843567</v>
      </c>
      <c r="O49" s="135">
        <f t="shared" si="8"/>
        <v>0.26771086042843567</v>
      </c>
      <c r="P49" s="141">
        <f t="shared" si="8"/>
        <v>0.26771086042843567</v>
      </c>
      <c r="Q49" s="70" t="s">
        <v>113</v>
      </c>
    </row>
    <row r="50" spans="1:17">
      <c r="A50" s="218" t="s">
        <v>138</v>
      </c>
      <c r="B50" s="144">
        <f>1-B49</f>
        <v>0.88489501340288668</v>
      </c>
      <c r="C50" s="144">
        <f t="shared" ref="C50:P50" si="9">1-C49</f>
        <v>0.91257051729671457</v>
      </c>
      <c r="D50" s="144">
        <f t="shared" si="9"/>
        <v>0.92413949367614479</v>
      </c>
      <c r="E50" s="144">
        <f t="shared" si="9"/>
        <v>0.81768938256660895</v>
      </c>
      <c r="F50" s="144">
        <f t="shared" si="9"/>
        <v>0.65451345742259925</v>
      </c>
      <c r="G50" s="144">
        <f t="shared" si="9"/>
        <v>0.34697484911282606</v>
      </c>
      <c r="H50" s="144">
        <f t="shared" si="9"/>
        <v>0.72360527415269105</v>
      </c>
      <c r="I50" s="144">
        <f t="shared" si="9"/>
        <v>0.53399572027744235</v>
      </c>
      <c r="J50" s="144">
        <f t="shared" si="9"/>
        <v>0.79221854823616511</v>
      </c>
      <c r="K50" s="144">
        <f t="shared" si="9"/>
        <v>0.73228913957156427</v>
      </c>
      <c r="L50" s="144">
        <f t="shared" si="9"/>
        <v>0.73228913957156427</v>
      </c>
      <c r="M50" s="144">
        <f t="shared" si="9"/>
        <v>0.73228913957156427</v>
      </c>
      <c r="N50" s="144">
        <f t="shared" si="9"/>
        <v>0.73228913957156427</v>
      </c>
      <c r="O50" s="144">
        <f t="shared" si="9"/>
        <v>0.73228913957156427</v>
      </c>
      <c r="P50" s="145">
        <f t="shared" si="9"/>
        <v>0.73228913957156427</v>
      </c>
    </row>
    <row r="51" spans="1:17">
      <c r="A51" s="211"/>
      <c r="B51" s="212"/>
      <c r="C51" s="212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</row>
    <row r="53" spans="1:17">
      <c r="A53" s="223" t="s">
        <v>141</v>
      </c>
    </row>
    <row r="54" spans="1:17">
      <c r="A54" s="81" t="s">
        <v>13</v>
      </c>
      <c r="F54" s="224"/>
      <c r="G54" s="224"/>
      <c r="H54" s="224"/>
      <c r="I54" s="224"/>
      <c r="J54" s="224"/>
    </row>
    <row r="55" spans="1:17">
      <c r="A55" s="81" t="s">
        <v>14</v>
      </c>
      <c r="F55" s="224"/>
      <c r="G55" s="224"/>
      <c r="H55" s="224"/>
      <c r="I55" s="224"/>
      <c r="J55" s="224"/>
    </row>
    <row r="56" spans="1:17">
      <c r="A56" s="102" t="s">
        <v>15</v>
      </c>
      <c r="F56" s="224"/>
      <c r="G56" s="224"/>
      <c r="H56" s="224"/>
      <c r="I56" s="224"/>
      <c r="J56" s="224"/>
    </row>
    <row r="57" spans="1:17">
      <c r="A57" s="102" t="s">
        <v>16</v>
      </c>
      <c r="F57" s="224"/>
      <c r="G57" s="224"/>
      <c r="H57" s="224"/>
      <c r="I57" s="224"/>
      <c r="J57" s="224"/>
    </row>
    <row r="58" spans="1:17">
      <c r="A58" s="81" t="s">
        <v>17</v>
      </c>
      <c r="F58" s="224"/>
      <c r="G58" s="224"/>
      <c r="H58" s="224"/>
      <c r="I58" s="224"/>
      <c r="J58" s="224"/>
    </row>
    <row r="59" spans="1:17">
      <c r="A59" s="81" t="s">
        <v>18</v>
      </c>
      <c r="F59" s="224"/>
      <c r="G59" s="224"/>
      <c r="H59" s="224"/>
      <c r="I59" s="224"/>
      <c r="J59" s="224"/>
    </row>
    <row r="60" spans="1:17">
      <c r="A60" s="81" t="s">
        <v>19</v>
      </c>
      <c r="F60" s="225">
        <v>5.8063160000000003E-2</v>
      </c>
      <c r="G60" s="225">
        <v>1.0092501999999999</v>
      </c>
      <c r="H60" s="225">
        <v>0.39294074000000001</v>
      </c>
      <c r="I60" s="225">
        <v>0</v>
      </c>
      <c r="J60" s="225">
        <v>0.21054274000000001</v>
      </c>
    </row>
    <row r="61" spans="1:17">
      <c r="A61" s="81" t="s">
        <v>20</v>
      </c>
      <c r="F61" s="224"/>
      <c r="G61" s="224"/>
      <c r="H61" s="224"/>
      <c r="I61" s="224"/>
      <c r="J61" s="224"/>
    </row>
  </sheetData>
  <pageMargins left="0.75" right="0.75" top="1" bottom="1" header="0.5" footer="0.5"/>
  <pageSetup paperSize="9" scale="3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68"/>
  <sheetViews>
    <sheetView zoomScale="85" zoomScaleNormal="85" workbookViewId="0">
      <pane xSplit="3" ySplit="6" topLeftCell="D31" activePane="bottomRight" state="frozen"/>
      <selection activeCell="R40" sqref="R40"/>
      <selection pane="topRight" activeCell="R40" sqref="R40"/>
      <selection pane="bottomLeft" activeCell="R40" sqref="R40"/>
      <selection pane="bottomRight" activeCell="N70" sqref="N70"/>
    </sheetView>
  </sheetViews>
  <sheetFormatPr defaultRowHeight="12.75"/>
  <cols>
    <col min="2" max="2" width="35.25" customWidth="1"/>
    <col min="3" max="3" width="33.25" customWidth="1"/>
    <col min="4" max="18" width="7.75" style="150" customWidth="1"/>
  </cols>
  <sheetData>
    <row r="1" spans="1:22" ht="18">
      <c r="A1" s="1" t="s">
        <v>152</v>
      </c>
      <c r="B1" s="110"/>
      <c r="C1" s="1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22" ht="15.75">
      <c r="A2" s="112" t="s">
        <v>172</v>
      </c>
      <c r="B2" s="113"/>
      <c r="C2" s="113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3" spans="1:22">
      <c r="A3" s="115" t="s">
        <v>43</v>
      </c>
    </row>
    <row r="5" spans="1:22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  <c r="T5" s="192"/>
      <c r="U5" s="193" t="s">
        <v>119</v>
      </c>
      <c r="V5" s="192"/>
    </row>
    <row r="6" spans="1:22">
      <c r="A6" s="123"/>
      <c r="B6" s="124"/>
      <c r="C6" s="125"/>
      <c r="D6" s="126" t="s">
        <v>46</v>
      </c>
      <c r="E6" s="126" t="s">
        <v>47</v>
      </c>
      <c r="F6" s="127" t="s">
        <v>48</v>
      </c>
      <c r="G6" s="126" t="s">
        <v>46</v>
      </c>
      <c r="H6" s="126" t="s">
        <v>47</v>
      </c>
      <c r="I6" s="127" t="s">
        <v>48</v>
      </c>
      <c r="J6" s="126" t="s">
        <v>46</v>
      </c>
      <c r="K6" s="126" t="s">
        <v>47</v>
      </c>
      <c r="L6" s="127" t="s">
        <v>48</v>
      </c>
      <c r="M6" s="126" t="s">
        <v>46</v>
      </c>
      <c r="N6" s="126" t="s">
        <v>47</v>
      </c>
      <c r="O6" s="127" t="s">
        <v>48</v>
      </c>
      <c r="P6" s="126" t="s">
        <v>46</v>
      </c>
      <c r="Q6" s="126" t="s">
        <v>47</v>
      </c>
      <c r="R6" s="127" t="s">
        <v>48</v>
      </c>
      <c r="T6" s="126" t="s">
        <v>46</v>
      </c>
      <c r="U6" s="126" t="s">
        <v>117</v>
      </c>
      <c r="V6" s="126" t="s">
        <v>118</v>
      </c>
    </row>
    <row r="7" spans="1:22">
      <c r="A7" s="175">
        <v>102</v>
      </c>
      <c r="B7" s="176" t="s">
        <v>49</v>
      </c>
      <c r="C7" s="176" t="s">
        <v>50</v>
      </c>
      <c r="D7" s="179">
        <v>56.75598987414692</v>
      </c>
      <c r="E7" s="179">
        <v>-0.53567000104607965</v>
      </c>
      <c r="F7" s="180">
        <v>15.471963678395065</v>
      </c>
      <c r="G7" s="179">
        <v>268.50282161380323</v>
      </c>
      <c r="H7" s="179">
        <v>24.096185704437048</v>
      </c>
      <c r="I7" s="180">
        <v>169.03194762496338</v>
      </c>
      <c r="J7" s="179">
        <v>256.53833102234137</v>
      </c>
      <c r="K7" s="179">
        <v>57.08656120554275</v>
      </c>
      <c r="L7" s="180">
        <v>354.1424880176736</v>
      </c>
      <c r="M7" s="179">
        <v>1129.6357985059381</v>
      </c>
      <c r="N7" s="179">
        <v>102.73483704480829</v>
      </c>
      <c r="O7" s="180">
        <v>-257.95759359845459</v>
      </c>
      <c r="P7" s="179">
        <v>1124.8523509268557</v>
      </c>
      <c r="Q7" s="179">
        <v>223.49774060787803</v>
      </c>
      <c r="R7" s="180">
        <v>-206.73830295796319</v>
      </c>
      <c r="T7" s="194">
        <f>IF(SUM($G7:$R7)=0,0,SUM(G7,J7,M7,P7)/SUM($G7:$R7))</f>
        <v>0.85644588090384233</v>
      </c>
      <c r="U7" s="194">
        <f>IF(SUM($G7:$R7)=0,0,SUM(H7,K7,N7,Q7)/SUM($G7:$R7))</f>
        <v>0.12553534739823485</v>
      </c>
      <c r="V7" s="194">
        <f>IF(SUM($G7:$R7)=0,0,SUM(I7,L7,O7,R7)/SUM($G7:$R7))</f>
        <v>1.8018771697922775E-2</v>
      </c>
    </row>
    <row r="8" spans="1:22">
      <c r="A8" s="175">
        <v>103</v>
      </c>
      <c r="B8" s="176" t="s">
        <v>51</v>
      </c>
      <c r="C8" s="176" t="s">
        <v>50</v>
      </c>
      <c r="D8" s="179">
        <v>14.300613499050574</v>
      </c>
      <c r="E8" s="179">
        <v>5.8658850643394205</v>
      </c>
      <c r="F8" s="180">
        <v>36.947254109800511</v>
      </c>
      <c r="G8" s="179">
        <v>0</v>
      </c>
      <c r="H8" s="179">
        <v>0</v>
      </c>
      <c r="I8" s="180">
        <v>0</v>
      </c>
      <c r="J8" s="179">
        <v>0</v>
      </c>
      <c r="K8" s="179">
        <v>0</v>
      </c>
      <c r="L8" s="180">
        <v>0</v>
      </c>
      <c r="M8" s="179">
        <v>0</v>
      </c>
      <c r="N8" s="179">
        <v>0</v>
      </c>
      <c r="O8" s="180">
        <v>0</v>
      </c>
      <c r="P8" s="179">
        <v>0</v>
      </c>
      <c r="Q8" s="179">
        <v>0</v>
      </c>
      <c r="R8" s="180">
        <v>0</v>
      </c>
      <c r="T8" s="194">
        <f t="shared" ref="T8:T64" si="0">IF(SUM($G8:$R8)=0,0,SUM(G8,J8,M8,P8)/SUM($G8:$R8))</f>
        <v>0</v>
      </c>
      <c r="U8" s="194">
        <f t="shared" ref="U8:U64" si="1">IF(SUM($G8:$R8)=0,0,SUM(H8,K8,N8,Q8)/SUM($G8:$R8))</f>
        <v>0</v>
      </c>
      <c r="V8" s="194">
        <f t="shared" ref="V8:V64" si="2">IF(SUM($G8:$R8)=0,0,SUM(I8,L8,O8,R8)/SUM($G8:$R8))</f>
        <v>0</v>
      </c>
    </row>
    <row r="9" spans="1:22">
      <c r="A9" s="175">
        <v>104</v>
      </c>
      <c r="B9" s="176" t="s">
        <v>52</v>
      </c>
      <c r="C9" s="176" t="s">
        <v>50</v>
      </c>
      <c r="D9" s="179">
        <v>432.86229214372213</v>
      </c>
      <c r="E9" s="179">
        <v>331.46809653926897</v>
      </c>
      <c r="F9" s="180">
        <v>2081.719062369732</v>
      </c>
      <c r="G9" s="179">
        <v>63.667110978806583</v>
      </c>
      <c r="H9" s="179">
        <v>-108.21493024524001</v>
      </c>
      <c r="I9" s="180">
        <v>108.23158500291247</v>
      </c>
      <c r="J9" s="179">
        <v>34.324751386704285</v>
      </c>
      <c r="K9" s="179">
        <v>6.0764848641172451</v>
      </c>
      <c r="L9" s="180">
        <v>8.53185982381736</v>
      </c>
      <c r="M9" s="179">
        <v>47.846873731308278</v>
      </c>
      <c r="N9" s="179">
        <v>141.61833105995072</v>
      </c>
      <c r="O9" s="180">
        <v>228.68868157597797</v>
      </c>
      <c r="P9" s="179">
        <v>2.6047240454646015</v>
      </c>
      <c r="Q9" s="179">
        <v>-0.80458714484392713</v>
      </c>
      <c r="R9" s="180">
        <v>47.650246440590045</v>
      </c>
      <c r="T9" s="194">
        <f t="shared" si="0"/>
        <v>0.25583945857593793</v>
      </c>
      <c r="U9" s="194">
        <f t="shared" si="1"/>
        <v>6.6656135795495161E-2</v>
      </c>
      <c r="V9" s="194">
        <f t="shared" si="2"/>
        <v>0.67750440562856673</v>
      </c>
    </row>
    <row r="10" spans="1:22">
      <c r="A10" s="175">
        <v>105</v>
      </c>
      <c r="B10" s="176" t="s">
        <v>53</v>
      </c>
      <c r="C10" s="176" t="s">
        <v>50</v>
      </c>
      <c r="D10" s="179">
        <v>956.26193299336614</v>
      </c>
      <c r="E10" s="179">
        <v>490.07501026382414</v>
      </c>
      <c r="F10" s="180">
        <v>1026.4995455844896</v>
      </c>
      <c r="G10" s="179">
        <v>2018.7345554137794</v>
      </c>
      <c r="H10" s="179">
        <v>995.8638994901977</v>
      </c>
      <c r="I10" s="180">
        <v>3705.6384438117971</v>
      </c>
      <c r="J10" s="179">
        <v>893.22483689290311</v>
      </c>
      <c r="K10" s="179">
        <v>758.89041585288453</v>
      </c>
      <c r="L10" s="180">
        <v>3005.4980307101773</v>
      </c>
      <c r="M10" s="179">
        <v>2785.9265893760471</v>
      </c>
      <c r="N10" s="179">
        <v>548.72962629013864</v>
      </c>
      <c r="O10" s="180">
        <v>3184.5332122358345</v>
      </c>
      <c r="P10" s="179">
        <v>2537.68348217619</v>
      </c>
      <c r="Q10" s="179">
        <v>805.21895109380603</v>
      </c>
      <c r="R10" s="180">
        <v>2725.3633793965996</v>
      </c>
      <c r="T10" s="194">
        <f t="shared" si="0"/>
        <v>0.34364550413967593</v>
      </c>
      <c r="U10" s="194">
        <f t="shared" si="1"/>
        <v>0.12971680677089223</v>
      </c>
      <c r="V10" s="194">
        <f t="shared" si="2"/>
        <v>0.52663768908943176</v>
      </c>
    </row>
    <row r="11" spans="1:22">
      <c r="A11" s="175">
        <v>106</v>
      </c>
      <c r="B11" s="176" t="s">
        <v>54</v>
      </c>
      <c r="C11" s="176" t="s">
        <v>50</v>
      </c>
      <c r="D11" s="179">
        <v>667.48511667176967</v>
      </c>
      <c r="E11" s="179">
        <v>314.13184860026354</v>
      </c>
      <c r="F11" s="180">
        <v>853.62551521310809</v>
      </c>
      <c r="G11" s="179">
        <v>1128.6371675072148</v>
      </c>
      <c r="H11" s="179">
        <v>911.25752144770161</v>
      </c>
      <c r="I11" s="180">
        <v>2514.1226571861944</v>
      </c>
      <c r="J11" s="179">
        <v>1240.9172415716816</v>
      </c>
      <c r="K11" s="179">
        <v>1137.4804209989516</v>
      </c>
      <c r="L11" s="180">
        <v>2626.83170373859</v>
      </c>
      <c r="M11" s="179">
        <v>1922.895180331715</v>
      </c>
      <c r="N11" s="179">
        <v>1414.0331069627305</v>
      </c>
      <c r="O11" s="180">
        <v>4498.8680900082445</v>
      </c>
      <c r="P11" s="179">
        <v>2218.248246370677</v>
      </c>
      <c r="Q11" s="179">
        <v>2427.9823809669397</v>
      </c>
      <c r="R11" s="180">
        <v>3506.5538626595239</v>
      </c>
      <c r="T11" s="194">
        <f t="shared" si="0"/>
        <v>0.25484350148588863</v>
      </c>
      <c r="U11" s="194">
        <f t="shared" si="1"/>
        <v>0.23057746933619824</v>
      </c>
      <c r="V11" s="194">
        <f t="shared" si="2"/>
        <v>0.51457902917791309</v>
      </c>
    </row>
    <row r="12" spans="1:22">
      <c r="A12" s="175">
        <v>107</v>
      </c>
      <c r="B12" s="176" t="s">
        <v>55</v>
      </c>
      <c r="C12" s="176" t="s">
        <v>50</v>
      </c>
      <c r="D12" s="179">
        <v>14.079190209346256</v>
      </c>
      <c r="E12" s="179">
        <v>-0.38220080602009404</v>
      </c>
      <c r="F12" s="180">
        <v>-0.62139132749489401</v>
      </c>
      <c r="G12" s="179">
        <v>175.14998914214402</v>
      </c>
      <c r="H12" s="179">
        <v>173.03203281616109</v>
      </c>
      <c r="I12" s="180">
        <v>312.76017515019919</v>
      </c>
      <c r="J12" s="179">
        <v>251.01556952937258</v>
      </c>
      <c r="K12" s="179">
        <v>172.4322989383148</v>
      </c>
      <c r="L12" s="180">
        <v>314.41686096392823</v>
      </c>
      <c r="M12" s="179">
        <v>289.34365431690895</v>
      </c>
      <c r="N12" s="179">
        <v>75.076907019898371</v>
      </c>
      <c r="O12" s="180">
        <v>110.83235256317498</v>
      </c>
      <c r="P12" s="179">
        <v>-1210.412584415008</v>
      </c>
      <c r="Q12" s="179">
        <v>134.92679056232754</v>
      </c>
      <c r="R12" s="180">
        <v>1826.9493058615922</v>
      </c>
      <c r="T12" s="194">
        <f t="shared" si="0"/>
        <v>-0.18849703658699157</v>
      </c>
      <c r="U12" s="194">
        <f t="shared" si="1"/>
        <v>0.21156468816724752</v>
      </c>
      <c r="V12" s="194">
        <f t="shared" si="2"/>
        <v>0.97693234841974419</v>
      </c>
    </row>
    <row r="13" spans="1:22">
      <c r="A13" s="175">
        <v>108</v>
      </c>
      <c r="B13" s="176" t="s">
        <v>56</v>
      </c>
      <c r="C13" s="176" t="s">
        <v>50</v>
      </c>
      <c r="D13" s="179">
        <v>1586.7584662113009</v>
      </c>
      <c r="E13" s="179">
        <v>2502.2564070456679</v>
      </c>
      <c r="F13" s="180">
        <v>6915.8457064110662</v>
      </c>
      <c r="G13" s="179">
        <v>122.94859234282987</v>
      </c>
      <c r="H13" s="179">
        <v>475.44020656051208</v>
      </c>
      <c r="I13" s="180">
        <v>1519.2597657205147</v>
      </c>
      <c r="J13" s="179">
        <v>1169.3601689043194</v>
      </c>
      <c r="K13" s="179">
        <v>264.46300818675246</v>
      </c>
      <c r="L13" s="180">
        <v>308.9866185798553</v>
      </c>
      <c r="M13" s="179">
        <v>287.34467716821388</v>
      </c>
      <c r="N13" s="179">
        <v>-201.27977255242354</v>
      </c>
      <c r="O13" s="180">
        <v>71.497028507714703</v>
      </c>
      <c r="P13" s="179">
        <v>-22.849868589978136</v>
      </c>
      <c r="Q13" s="179">
        <v>-6.1248044822226806</v>
      </c>
      <c r="R13" s="180">
        <v>-95.552755325389725</v>
      </c>
      <c r="T13" s="194">
        <f t="shared" si="0"/>
        <v>0.39984754661085237</v>
      </c>
      <c r="U13" s="194">
        <f t="shared" si="1"/>
        <v>0.13676630628929826</v>
      </c>
      <c r="V13" s="194">
        <f t="shared" si="2"/>
        <v>0.46338614709984927</v>
      </c>
    </row>
    <row r="14" spans="1:22">
      <c r="A14" s="175">
        <v>109</v>
      </c>
      <c r="B14" s="176" t="s">
        <v>57</v>
      </c>
      <c r="C14" s="176" t="s">
        <v>50</v>
      </c>
      <c r="D14" s="179">
        <v>69.019907816226535</v>
      </c>
      <c r="E14" s="179">
        <v>99.176252061409627</v>
      </c>
      <c r="F14" s="180">
        <v>64.042000360420232</v>
      </c>
      <c r="G14" s="179">
        <v>153.07987343284654</v>
      </c>
      <c r="H14" s="179">
        <v>368.6072610072319</v>
      </c>
      <c r="I14" s="180">
        <v>202.27998780583292</v>
      </c>
      <c r="J14" s="179">
        <v>172.98966378939389</v>
      </c>
      <c r="K14" s="179">
        <v>314.12668027159111</v>
      </c>
      <c r="L14" s="180">
        <v>123.83354635662542</v>
      </c>
      <c r="M14" s="179">
        <v>258.61935974406487</v>
      </c>
      <c r="N14" s="179">
        <v>368.90664182830579</v>
      </c>
      <c r="O14" s="180">
        <v>190.69115210927578</v>
      </c>
      <c r="P14" s="179">
        <v>211.91760163667931</v>
      </c>
      <c r="Q14" s="179">
        <v>427.89775697278435</v>
      </c>
      <c r="R14" s="180">
        <v>195.39315573913458</v>
      </c>
      <c r="T14" s="194">
        <f t="shared" si="0"/>
        <v>0.26657133525866128</v>
      </c>
      <c r="U14" s="194">
        <f t="shared" si="1"/>
        <v>0.49510330580173867</v>
      </c>
      <c r="V14" s="194">
        <f t="shared" si="2"/>
        <v>0.23832535893960013</v>
      </c>
    </row>
    <row r="15" spans="1:22">
      <c r="A15" s="175">
        <v>110</v>
      </c>
      <c r="B15" s="176" t="s">
        <v>58</v>
      </c>
      <c r="C15" s="176" t="s">
        <v>50</v>
      </c>
      <c r="D15" s="179">
        <v>0</v>
      </c>
      <c r="E15" s="179">
        <v>0</v>
      </c>
      <c r="F15" s="180">
        <v>0</v>
      </c>
      <c r="G15" s="179">
        <v>0</v>
      </c>
      <c r="H15" s="179">
        <v>0</v>
      </c>
      <c r="I15" s="180">
        <v>0</v>
      </c>
      <c r="J15" s="179">
        <v>0</v>
      </c>
      <c r="K15" s="179">
        <v>0</v>
      </c>
      <c r="L15" s="180">
        <v>0</v>
      </c>
      <c r="M15" s="179">
        <v>0</v>
      </c>
      <c r="N15" s="179">
        <v>0</v>
      </c>
      <c r="O15" s="180">
        <v>0</v>
      </c>
      <c r="P15" s="179">
        <v>0</v>
      </c>
      <c r="Q15" s="179">
        <v>0</v>
      </c>
      <c r="R15" s="180">
        <v>0</v>
      </c>
      <c r="T15" s="194">
        <f t="shared" si="0"/>
        <v>0</v>
      </c>
      <c r="U15" s="194">
        <f t="shared" si="1"/>
        <v>0</v>
      </c>
      <c r="V15" s="194">
        <f t="shared" si="2"/>
        <v>0</v>
      </c>
    </row>
    <row r="16" spans="1:22">
      <c r="A16" s="175">
        <v>111</v>
      </c>
      <c r="B16" s="176" t="s">
        <v>59</v>
      </c>
      <c r="C16" s="176" t="s">
        <v>50</v>
      </c>
      <c r="D16" s="179">
        <v>2589.605366063729</v>
      </c>
      <c r="E16" s="179">
        <v>4324.5465653658921</v>
      </c>
      <c r="F16" s="180">
        <v>6073.3667239573078</v>
      </c>
      <c r="G16" s="179">
        <v>3313.2431699702265</v>
      </c>
      <c r="H16" s="179">
        <v>8314.0377959874677</v>
      </c>
      <c r="I16" s="180">
        <v>9745.7957270948536</v>
      </c>
      <c r="J16" s="179">
        <v>3346.0036743539827</v>
      </c>
      <c r="K16" s="179">
        <v>7931.6818662894448</v>
      </c>
      <c r="L16" s="180">
        <v>15078.433719169987</v>
      </c>
      <c r="M16" s="179">
        <v>4190.9789222317086</v>
      </c>
      <c r="N16" s="179">
        <v>6412.1844090940349</v>
      </c>
      <c r="O16" s="180">
        <v>10074.300839517697</v>
      </c>
      <c r="P16" s="179">
        <v>3496.856699164799</v>
      </c>
      <c r="Q16" s="179">
        <v>7680.3560195994123</v>
      </c>
      <c r="R16" s="180">
        <v>10533.853659664466</v>
      </c>
      <c r="T16" s="194">
        <f t="shared" si="0"/>
        <v>0.15920377735428476</v>
      </c>
      <c r="U16" s="194">
        <f t="shared" si="1"/>
        <v>0.33665141441679153</v>
      </c>
      <c r="V16" s="194">
        <f t="shared" si="2"/>
        <v>0.50414480822892371</v>
      </c>
    </row>
    <row r="17" spans="1:22">
      <c r="A17" s="175">
        <v>114</v>
      </c>
      <c r="B17" s="176" t="s">
        <v>111</v>
      </c>
      <c r="C17" s="176" t="s">
        <v>50</v>
      </c>
      <c r="D17" s="179">
        <v>55.466354426883889</v>
      </c>
      <c r="E17" s="179">
        <v>388.29569221803672</v>
      </c>
      <c r="F17" s="180">
        <v>74.2760177632357</v>
      </c>
      <c r="G17" s="179">
        <v>0</v>
      </c>
      <c r="H17" s="179">
        <v>197.3132863753963</v>
      </c>
      <c r="I17" s="180">
        <v>25.31983869331567</v>
      </c>
      <c r="J17" s="179">
        <v>0</v>
      </c>
      <c r="K17" s="179">
        <v>225.3161490962907</v>
      </c>
      <c r="L17" s="180">
        <v>14.561786294082037</v>
      </c>
      <c r="M17" s="179">
        <v>0</v>
      </c>
      <c r="N17" s="179">
        <v>198.23020047329138</v>
      </c>
      <c r="O17" s="180">
        <v>18.399113174643535</v>
      </c>
      <c r="P17" s="179">
        <v>0</v>
      </c>
      <c r="Q17" s="179">
        <v>218.91164688873528</v>
      </c>
      <c r="R17" s="180">
        <v>27.238992393409436</v>
      </c>
      <c r="T17" s="194">
        <f t="shared" si="0"/>
        <v>0</v>
      </c>
      <c r="U17" s="194">
        <f t="shared" si="1"/>
        <v>0.90757531488152221</v>
      </c>
      <c r="V17" s="194">
        <f t="shared" si="2"/>
        <v>9.2424685118477734E-2</v>
      </c>
    </row>
    <row r="18" spans="1:22">
      <c r="A18" s="175">
        <v>115</v>
      </c>
      <c r="B18" s="176" t="s">
        <v>110</v>
      </c>
      <c r="C18" s="176" t="s">
        <v>50</v>
      </c>
      <c r="D18" s="179">
        <v>1332.3403371696331</v>
      </c>
      <c r="E18" s="179">
        <v>130.47035517923575</v>
      </c>
      <c r="F18" s="180">
        <v>260.02695036742404</v>
      </c>
      <c r="G18" s="179">
        <v>1314.5773177340443</v>
      </c>
      <c r="H18" s="179">
        <v>27.982447168305395</v>
      </c>
      <c r="I18" s="180">
        <v>0.10366448769525505</v>
      </c>
      <c r="J18" s="179">
        <v>1279.7361010010823</v>
      </c>
      <c r="K18" s="179">
        <v>-1.8535192557685338</v>
      </c>
      <c r="L18" s="180">
        <v>8.2810307986721732</v>
      </c>
      <c r="M18" s="179">
        <v>1458.7473824815429</v>
      </c>
      <c r="N18" s="179">
        <v>0</v>
      </c>
      <c r="O18" s="180">
        <v>0</v>
      </c>
      <c r="P18" s="179">
        <v>1736.9654243533073</v>
      </c>
      <c r="Q18" s="179">
        <v>0</v>
      </c>
      <c r="R18" s="180">
        <v>-3.0253488417791026</v>
      </c>
      <c r="T18" s="194">
        <f t="shared" si="0"/>
        <v>0.99459105111607637</v>
      </c>
      <c r="U18" s="194">
        <f t="shared" si="1"/>
        <v>4.4883385436666088E-3</v>
      </c>
      <c r="V18" s="194">
        <f t="shared" si="2"/>
        <v>9.2061034025689296E-4</v>
      </c>
    </row>
    <row r="19" spans="1:22">
      <c r="A19" s="175">
        <v>116</v>
      </c>
      <c r="B19" s="176" t="s">
        <v>60</v>
      </c>
      <c r="C19" s="176" t="s">
        <v>50</v>
      </c>
      <c r="D19" s="179">
        <v>1657.4897861231545</v>
      </c>
      <c r="E19" s="179">
        <v>785.48992335548724</v>
      </c>
      <c r="F19" s="180">
        <v>5010.4888770804137</v>
      </c>
      <c r="G19" s="179">
        <v>2838.6892205376716</v>
      </c>
      <c r="H19" s="179">
        <v>665.00486859159821</v>
      </c>
      <c r="I19" s="180">
        <v>6891.4718120134685</v>
      </c>
      <c r="J19" s="179">
        <v>2068.8748896237789</v>
      </c>
      <c r="K19" s="179">
        <v>2435.8090322286871</v>
      </c>
      <c r="L19" s="180">
        <v>8848.8549750412421</v>
      </c>
      <c r="M19" s="179">
        <v>5012.0073890250178</v>
      </c>
      <c r="N19" s="179">
        <v>1538.1096946346606</v>
      </c>
      <c r="O19" s="180">
        <v>7964.5315552573902</v>
      </c>
      <c r="P19" s="179">
        <v>5119.8672196577072</v>
      </c>
      <c r="Q19" s="179">
        <v>1140.2763228082456</v>
      </c>
      <c r="R19" s="180">
        <v>4274.4473778365464</v>
      </c>
      <c r="T19" s="194">
        <f t="shared" si="0"/>
        <v>0.30819820213610877</v>
      </c>
      <c r="U19" s="194">
        <f t="shared" si="1"/>
        <v>0.11843121660930894</v>
      </c>
      <c r="V19" s="194">
        <f t="shared" si="2"/>
        <v>0.5733705812545824</v>
      </c>
    </row>
    <row r="20" spans="1:22">
      <c r="A20" s="175">
        <v>118</v>
      </c>
      <c r="B20" s="176" t="s">
        <v>61</v>
      </c>
      <c r="C20" s="176" t="s">
        <v>50</v>
      </c>
      <c r="D20" s="179">
        <v>198.53940301013901</v>
      </c>
      <c r="E20" s="179">
        <v>93.404791847038084</v>
      </c>
      <c r="F20" s="180">
        <v>70.728444249181337</v>
      </c>
      <c r="G20" s="179">
        <v>573.26697819274159</v>
      </c>
      <c r="H20" s="179">
        <v>220.14963243236568</v>
      </c>
      <c r="I20" s="180">
        <v>240.60199260122781</v>
      </c>
      <c r="J20" s="179">
        <v>190.40706271610117</v>
      </c>
      <c r="K20" s="179">
        <v>37.602515713766032</v>
      </c>
      <c r="L20" s="180">
        <v>27.43507300873496</v>
      </c>
      <c r="M20" s="179">
        <v>153.02216108824985</v>
      </c>
      <c r="N20" s="179">
        <v>13.121111085293739</v>
      </c>
      <c r="O20" s="180">
        <v>-19.800349768494197</v>
      </c>
      <c r="P20" s="179">
        <v>104.14550017344547</v>
      </c>
      <c r="Q20" s="179">
        <v>60.193628503519868</v>
      </c>
      <c r="R20" s="180">
        <v>-41.894169659019141</v>
      </c>
      <c r="T20" s="194">
        <f t="shared" si="0"/>
        <v>0.65512013983407846</v>
      </c>
      <c r="U20" s="194">
        <f t="shared" si="1"/>
        <v>0.21246054635718434</v>
      </c>
      <c r="V20" s="194">
        <f t="shared" si="2"/>
        <v>0.13241931380873737</v>
      </c>
    </row>
    <row r="21" spans="1:22">
      <c r="A21" s="175">
        <v>121</v>
      </c>
      <c r="B21" s="176" t="s">
        <v>62</v>
      </c>
      <c r="C21" s="176" t="s">
        <v>50</v>
      </c>
      <c r="D21" s="179">
        <v>511.40964981715291</v>
      </c>
      <c r="E21" s="179">
        <v>320.09287526869235</v>
      </c>
      <c r="F21" s="180">
        <v>477.42432168214253</v>
      </c>
      <c r="G21" s="179">
        <v>879.73381911099023</v>
      </c>
      <c r="H21" s="179">
        <v>1881.1295224760649</v>
      </c>
      <c r="I21" s="180">
        <v>5026.8834782432359</v>
      </c>
      <c r="J21" s="179">
        <v>869.24878983836425</v>
      </c>
      <c r="K21" s="179">
        <v>1817.7875075068036</v>
      </c>
      <c r="L21" s="180">
        <v>2592.0834687765428</v>
      </c>
      <c r="M21" s="179">
        <v>904.30399944745272</v>
      </c>
      <c r="N21" s="179">
        <v>1878.5690500488345</v>
      </c>
      <c r="O21" s="180">
        <v>1655.6878223317083</v>
      </c>
      <c r="P21" s="179">
        <v>587.74430658089841</v>
      </c>
      <c r="Q21" s="179">
        <v>1454.0793167702047</v>
      </c>
      <c r="R21" s="180">
        <v>1900.3463021005368</v>
      </c>
      <c r="T21" s="194">
        <f t="shared" si="0"/>
        <v>0.15111393864152073</v>
      </c>
      <c r="U21" s="194">
        <f t="shared" si="1"/>
        <v>0.32784862897041295</v>
      </c>
      <c r="V21" s="194">
        <f t="shared" si="2"/>
        <v>0.52103743238806655</v>
      </c>
    </row>
    <row r="22" spans="1:22">
      <c r="A22" s="175">
        <v>122</v>
      </c>
      <c r="B22" s="176" t="s">
        <v>63</v>
      </c>
      <c r="C22" s="176" t="s">
        <v>50</v>
      </c>
      <c r="D22" s="179">
        <v>0</v>
      </c>
      <c r="E22" s="179">
        <v>0</v>
      </c>
      <c r="F22" s="180">
        <v>0</v>
      </c>
      <c r="G22" s="179">
        <v>0</v>
      </c>
      <c r="H22" s="179">
        <v>0</v>
      </c>
      <c r="I22" s="180">
        <v>0</v>
      </c>
      <c r="J22" s="179">
        <v>0</v>
      </c>
      <c r="K22" s="179">
        <v>0</v>
      </c>
      <c r="L22" s="180">
        <v>0</v>
      </c>
      <c r="M22" s="179">
        <v>0</v>
      </c>
      <c r="N22" s="179">
        <v>0</v>
      </c>
      <c r="O22" s="180">
        <v>0</v>
      </c>
      <c r="P22" s="179">
        <v>0</v>
      </c>
      <c r="Q22" s="179">
        <v>0</v>
      </c>
      <c r="R22" s="180">
        <v>0</v>
      </c>
      <c r="T22" s="194">
        <f t="shared" si="0"/>
        <v>0</v>
      </c>
      <c r="U22" s="194">
        <f t="shared" si="1"/>
        <v>0</v>
      </c>
      <c r="V22" s="194">
        <f t="shared" si="2"/>
        <v>0</v>
      </c>
    </row>
    <row r="23" spans="1:22">
      <c r="A23" s="175">
        <v>139</v>
      </c>
      <c r="B23" s="176" t="s">
        <v>64</v>
      </c>
      <c r="C23" s="176" t="s">
        <v>65</v>
      </c>
      <c r="D23" s="179">
        <v>546.60761205794779</v>
      </c>
      <c r="E23" s="179">
        <v>275.62628550831624</v>
      </c>
      <c r="F23" s="180">
        <v>1866.0257048920125</v>
      </c>
      <c r="G23" s="179">
        <v>406.72057770842758</v>
      </c>
      <c r="H23" s="179">
        <v>187.0841551312127</v>
      </c>
      <c r="I23" s="180">
        <v>684.61560664073636</v>
      </c>
      <c r="J23" s="179">
        <v>290.98833070461228</v>
      </c>
      <c r="K23" s="179">
        <v>63.224900182169428</v>
      </c>
      <c r="L23" s="179">
        <v>102.70270122258087</v>
      </c>
      <c r="M23" s="181">
        <v>535.72953043823645</v>
      </c>
      <c r="N23" s="179">
        <v>50.002268259956828</v>
      </c>
      <c r="O23" s="179">
        <v>137.23000310482189</v>
      </c>
      <c r="P23" s="181">
        <v>509.15903535337208</v>
      </c>
      <c r="Q23" s="179">
        <v>67.590252914805859</v>
      </c>
      <c r="R23" s="180">
        <v>296.14689169265847</v>
      </c>
      <c r="T23" s="194">
        <f t="shared" si="0"/>
        <v>0.52311493766847583</v>
      </c>
      <c r="U23" s="194">
        <f t="shared" si="1"/>
        <v>0.11044134580796955</v>
      </c>
      <c r="V23" s="194">
        <f t="shared" si="2"/>
        <v>0.36644371652355473</v>
      </c>
    </row>
    <row r="24" spans="1:22">
      <c r="A24" s="175">
        <v>141</v>
      </c>
      <c r="B24" s="176" t="s">
        <v>66</v>
      </c>
      <c r="C24" s="176" t="s">
        <v>65</v>
      </c>
      <c r="D24" s="179">
        <v>462.07522526744714</v>
      </c>
      <c r="E24" s="179">
        <v>222.45780937162959</v>
      </c>
      <c r="F24" s="180">
        <v>1003.8034904720714</v>
      </c>
      <c r="G24" s="179">
        <v>351.89357306101141</v>
      </c>
      <c r="H24" s="179">
        <v>235.41627215906442</v>
      </c>
      <c r="I24" s="180">
        <v>1428.1949346284196</v>
      </c>
      <c r="J24" s="179">
        <v>542.32834146535231</v>
      </c>
      <c r="K24" s="179">
        <v>326.61323205142895</v>
      </c>
      <c r="L24" s="179">
        <v>1531.1290204617346</v>
      </c>
      <c r="M24" s="181">
        <v>1169.4774364878772</v>
      </c>
      <c r="N24" s="179">
        <v>516.17812790747837</v>
      </c>
      <c r="O24" s="180">
        <v>2062.7575371843759</v>
      </c>
      <c r="P24" s="179">
        <v>1408.7420427741254</v>
      </c>
      <c r="Q24" s="179">
        <v>584.62260928586932</v>
      </c>
      <c r="R24" s="180">
        <v>2328.6607703836676</v>
      </c>
      <c r="T24" s="194">
        <f t="shared" si="0"/>
        <v>0.27810648155582968</v>
      </c>
      <c r="U24" s="194">
        <f t="shared" si="1"/>
        <v>0.13317542772318347</v>
      </c>
      <c r="V24" s="194">
        <f t="shared" si="2"/>
        <v>0.58871809072098691</v>
      </c>
    </row>
    <row r="25" spans="1:22">
      <c r="A25" s="175">
        <v>142</v>
      </c>
      <c r="B25" s="176" t="s">
        <v>67</v>
      </c>
      <c r="C25" s="176" t="s">
        <v>68</v>
      </c>
      <c r="D25" s="179">
        <v>126.38572387213512</v>
      </c>
      <c r="E25" s="179">
        <v>-8.6851097123491314</v>
      </c>
      <c r="F25" s="180">
        <v>279.02558488063568</v>
      </c>
      <c r="G25" s="179">
        <v>143.85119346211843</v>
      </c>
      <c r="H25" s="179">
        <v>67.193999436250323</v>
      </c>
      <c r="I25" s="180">
        <v>529.52454757996952</v>
      </c>
      <c r="J25" s="179">
        <v>199.83025572686486</v>
      </c>
      <c r="K25" s="179">
        <v>71.158548313508561</v>
      </c>
      <c r="L25" s="180">
        <v>442.16503309071118</v>
      </c>
      <c r="M25" s="179">
        <v>1094.6105881009123</v>
      </c>
      <c r="N25" s="179">
        <v>126.39387381911526</v>
      </c>
      <c r="O25" s="180">
        <v>288.60495902224017</v>
      </c>
      <c r="P25" s="179">
        <v>951.78947459515109</v>
      </c>
      <c r="Q25" s="179">
        <v>59.52472301511316</v>
      </c>
      <c r="R25" s="180">
        <v>171.03402640413447</v>
      </c>
      <c r="T25" s="194">
        <f t="shared" si="0"/>
        <v>0.57652322587544169</v>
      </c>
      <c r="U25" s="194">
        <f t="shared" si="1"/>
        <v>7.8219025336267969E-2</v>
      </c>
      <c r="V25" s="194">
        <f t="shared" si="2"/>
        <v>0.3452577487882903</v>
      </c>
    </row>
    <row r="26" spans="1:22">
      <c r="A26" s="175">
        <v>143</v>
      </c>
      <c r="B26" s="176" t="s">
        <v>69</v>
      </c>
      <c r="C26" s="176" t="s">
        <v>65</v>
      </c>
      <c r="D26" s="179">
        <v>540.34068086919672</v>
      </c>
      <c r="E26" s="179">
        <v>1031.0108509429926</v>
      </c>
      <c r="F26" s="180">
        <v>1169.783239361064</v>
      </c>
      <c r="G26" s="179">
        <v>782.75083905746931</v>
      </c>
      <c r="H26" s="179">
        <v>422.29136036901298</v>
      </c>
      <c r="I26" s="180">
        <v>879.41300648051765</v>
      </c>
      <c r="J26" s="179">
        <v>635.073617211282</v>
      </c>
      <c r="K26" s="179">
        <v>766.10592198813868</v>
      </c>
      <c r="L26" s="180">
        <v>421.69531597445865</v>
      </c>
      <c r="M26" s="179">
        <v>998.80033222933992</v>
      </c>
      <c r="N26" s="179">
        <v>1612.3090566483716</v>
      </c>
      <c r="O26" s="180">
        <v>889.28255451735208</v>
      </c>
      <c r="P26" s="179">
        <v>984.79039066669611</v>
      </c>
      <c r="Q26" s="179">
        <v>841.50498053088074</v>
      </c>
      <c r="R26" s="180">
        <v>741.04536655133768</v>
      </c>
      <c r="T26" s="194">
        <f t="shared" si="0"/>
        <v>0.34099185810295252</v>
      </c>
      <c r="U26" s="194">
        <f t="shared" si="1"/>
        <v>0.36513167021183446</v>
      </c>
      <c r="V26" s="194">
        <f t="shared" si="2"/>
        <v>0.29387647168521297</v>
      </c>
    </row>
    <row r="27" spans="1:22">
      <c r="A27" s="175">
        <v>144</v>
      </c>
      <c r="B27" s="176" t="s">
        <v>70</v>
      </c>
      <c r="C27" s="176" t="s">
        <v>65</v>
      </c>
      <c r="D27" s="179">
        <v>98.661152884666862</v>
      </c>
      <c r="E27" s="179">
        <v>117.17286224904974</v>
      </c>
      <c r="F27" s="180">
        <v>66.941945619042343</v>
      </c>
      <c r="G27" s="179">
        <v>74.405684440027684</v>
      </c>
      <c r="H27" s="179">
        <v>292.29394116340961</v>
      </c>
      <c r="I27" s="180">
        <v>51.64414341488942</v>
      </c>
      <c r="J27" s="179">
        <v>46.409484167688419</v>
      </c>
      <c r="K27" s="179">
        <v>-19.463999757107132</v>
      </c>
      <c r="L27" s="180">
        <v>53.440014723876942</v>
      </c>
      <c r="M27" s="179">
        <v>77.925393692140574</v>
      </c>
      <c r="N27" s="179">
        <v>194.12323981848402</v>
      </c>
      <c r="O27" s="180">
        <v>42.474385585452353</v>
      </c>
      <c r="P27" s="179">
        <v>111.34153301775855</v>
      </c>
      <c r="Q27" s="179">
        <v>115.74982110231039</v>
      </c>
      <c r="R27" s="180">
        <v>181.88425749197202</v>
      </c>
      <c r="T27" s="194">
        <f t="shared" si="0"/>
        <v>0.25370235420628739</v>
      </c>
      <c r="U27" s="194">
        <f t="shared" si="1"/>
        <v>0.47675478760562318</v>
      </c>
      <c r="V27" s="194">
        <f t="shared" si="2"/>
        <v>0.26954285818808932</v>
      </c>
    </row>
    <row r="28" spans="1:22">
      <c r="A28" s="175">
        <v>145</v>
      </c>
      <c r="B28" s="176" t="s">
        <v>71</v>
      </c>
      <c r="C28" s="176" t="s">
        <v>65</v>
      </c>
      <c r="D28" s="179">
        <v>-1.2660627955038777</v>
      </c>
      <c r="E28" s="179">
        <v>-3.6476984083413968</v>
      </c>
      <c r="F28" s="180">
        <v>-1.4628520806860994</v>
      </c>
      <c r="G28" s="179">
        <v>58.019860812225694</v>
      </c>
      <c r="H28" s="179">
        <v>-5.3808938733215221</v>
      </c>
      <c r="I28" s="180">
        <v>119.58554251981207</v>
      </c>
      <c r="J28" s="179">
        <v>158.55255009701881</v>
      </c>
      <c r="K28" s="179">
        <v>51.76406191561707</v>
      </c>
      <c r="L28" s="180">
        <v>321.02671333921643</v>
      </c>
      <c r="M28" s="179">
        <v>1228.3258843315082</v>
      </c>
      <c r="N28" s="179">
        <v>147.02256762033724</v>
      </c>
      <c r="O28" s="180">
        <v>298.29434798202465</v>
      </c>
      <c r="P28" s="179">
        <v>391.74678056818982</v>
      </c>
      <c r="Q28" s="179">
        <v>11.400678902936431</v>
      </c>
      <c r="R28" s="180">
        <v>94.518296443880615</v>
      </c>
      <c r="T28" s="194">
        <f t="shared" si="0"/>
        <v>0.63886053736997339</v>
      </c>
      <c r="U28" s="194">
        <f t="shared" si="1"/>
        <v>7.1240076697207236E-2</v>
      </c>
      <c r="V28" s="194">
        <f t="shared" si="2"/>
        <v>0.2898993859328195</v>
      </c>
    </row>
    <row r="29" spans="1:22">
      <c r="A29" s="175">
        <v>146</v>
      </c>
      <c r="B29" s="176" t="s">
        <v>72</v>
      </c>
      <c r="C29" s="176" t="s">
        <v>65</v>
      </c>
      <c r="D29" s="179">
        <v>102.0724988054077</v>
      </c>
      <c r="E29" s="179">
        <v>95.193885589138034</v>
      </c>
      <c r="F29" s="180">
        <v>653.57192805559146</v>
      </c>
      <c r="G29" s="177"/>
      <c r="H29" s="177"/>
      <c r="I29" s="178"/>
      <c r="J29" s="177"/>
      <c r="K29" s="177"/>
      <c r="L29" s="178"/>
      <c r="M29" s="177"/>
      <c r="N29" s="177"/>
      <c r="O29" s="178"/>
      <c r="P29" s="177"/>
      <c r="Q29" s="177"/>
      <c r="R29" s="178"/>
      <c r="T29" s="194">
        <f t="shared" si="0"/>
        <v>0</v>
      </c>
      <c r="U29" s="194">
        <f t="shared" si="1"/>
        <v>0</v>
      </c>
      <c r="V29" s="194">
        <f t="shared" si="2"/>
        <v>0</v>
      </c>
    </row>
    <row r="30" spans="1:22">
      <c r="A30" s="175">
        <v>147</v>
      </c>
      <c r="B30" s="176" t="s">
        <v>73</v>
      </c>
      <c r="C30" s="176" t="s">
        <v>68</v>
      </c>
      <c r="D30" s="179">
        <v>10.838347384180931</v>
      </c>
      <c r="E30" s="179">
        <v>-0.5998181937116267</v>
      </c>
      <c r="F30" s="180">
        <v>250.26433570148231</v>
      </c>
      <c r="G30" s="179">
        <v>0</v>
      </c>
      <c r="H30" s="179">
        <v>0</v>
      </c>
      <c r="I30" s="180">
        <v>281.6228199065439</v>
      </c>
      <c r="J30" s="179">
        <v>0</v>
      </c>
      <c r="K30" s="179">
        <v>0</v>
      </c>
      <c r="L30" s="180">
        <v>344.22989565905317</v>
      </c>
      <c r="M30" s="179">
        <v>0</v>
      </c>
      <c r="N30" s="179">
        <v>0</v>
      </c>
      <c r="O30" s="180">
        <v>257.91729730116293</v>
      </c>
      <c r="P30" s="179">
        <v>0</v>
      </c>
      <c r="Q30" s="179">
        <v>0</v>
      </c>
      <c r="R30" s="180">
        <v>206.14533864224191</v>
      </c>
      <c r="T30" s="194">
        <f t="shared" si="0"/>
        <v>0</v>
      </c>
      <c r="U30" s="194">
        <f t="shared" si="1"/>
        <v>0</v>
      </c>
      <c r="V30" s="194">
        <f t="shared" si="2"/>
        <v>1</v>
      </c>
    </row>
    <row r="31" spans="1:22">
      <c r="A31" s="175">
        <v>148</v>
      </c>
      <c r="B31" s="176" t="s">
        <v>74</v>
      </c>
      <c r="C31" s="176" t="s">
        <v>68</v>
      </c>
      <c r="D31" s="179">
        <v>375.25056991492875</v>
      </c>
      <c r="E31" s="179">
        <v>158.98660390027291</v>
      </c>
      <c r="F31" s="180">
        <v>880.05274044578903</v>
      </c>
      <c r="G31" s="179">
        <v>337.7982671915471</v>
      </c>
      <c r="H31" s="179">
        <v>197.34310102264695</v>
      </c>
      <c r="I31" s="180">
        <v>1192.7410904163621</v>
      </c>
      <c r="J31" s="179">
        <v>440.6086065380847</v>
      </c>
      <c r="K31" s="179">
        <v>187.50494125986387</v>
      </c>
      <c r="L31" s="180">
        <v>1221.5599762396369</v>
      </c>
      <c r="M31" s="179">
        <v>1795.9882270854037</v>
      </c>
      <c r="N31" s="179">
        <v>284.99077923488534</v>
      </c>
      <c r="O31" s="180">
        <v>912.09454676424025</v>
      </c>
      <c r="P31" s="179">
        <v>2010.961517514967</v>
      </c>
      <c r="Q31" s="179">
        <v>272.8195408899677</v>
      </c>
      <c r="R31" s="180">
        <v>562.3524256210801</v>
      </c>
      <c r="T31" s="194">
        <f t="shared" si="0"/>
        <v>0.48693554342389817</v>
      </c>
      <c r="U31" s="194">
        <f t="shared" si="1"/>
        <v>0.10010428853603225</v>
      </c>
      <c r="V31" s="194">
        <f t="shared" si="2"/>
        <v>0.41296016804006958</v>
      </c>
    </row>
    <row r="32" spans="1:22">
      <c r="A32" s="175">
        <v>149</v>
      </c>
      <c r="B32" s="176" t="s">
        <v>75</v>
      </c>
      <c r="C32" s="176" t="s">
        <v>68</v>
      </c>
      <c r="D32" s="179">
        <v>39.570441539717123</v>
      </c>
      <c r="E32" s="179">
        <v>-1.2303693587835554</v>
      </c>
      <c r="F32" s="180">
        <v>212.41364090448667</v>
      </c>
      <c r="G32" s="179">
        <v>35.795933526202703</v>
      </c>
      <c r="H32" s="179">
        <v>1.1070355332173628E-14</v>
      </c>
      <c r="I32" s="180">
        <v>167.2966361559476</v>
      </c>
      <c r="J32" s="179">
        <v>71.077032205352623</v>
      </c>
      <c r="K32" s="179">
        <v>0.76688235068176702</v>
      </c>
      <c r="L32" s="180">
        <v>261.69272712412959</v>
      </c>
      <c r="M32" s="179">
        <v>64.139816521435691</v>
      </c>
      <c r="N32" s="179">
        <v>1.3688821336934713E-2</v>
      </c>
      <c r="O32" s="180">
        <v>387.05757178143261</v>
      </c>
      <c r="P32" s="179">
        <v>40.340329143797589</v>
      </c>
      <c r="Q32" s="179">
        <v>-0.13347435537396196</v>
      </c>
      <c r="R32" s="180">
        <v>418.64527362502474</v>
      </c>
      <c r="T32" s="194">
        <f t="shared" si="0"/>
        <v>0.14609402035139213</v>
      </c>
      <c r="U32" s="194">
        <f t="shared" si="1"/>
        <v>4.4729398529051289E-4</v>
      </c>
      <c r="V32" s="194">
        <f t="shared" si="2"/>
        <v>0.8534586856633174</v>
      </c>
    </row>
    <row r="33" spans="1:22">
      <c r="A33" s="175">
        <v>150</v>
      </c>
      <c r="B33" s="176" t="s">
        <v>76</v>
      </c>
      <c r="C33" s="176" t="s">
        <v>65</v>
      </c>
      <c r="D33" s="179">
        <v>496.11917969167297</v>
      </c>
      <c r="E33" s="179">
        <v>778.01067523630343</v>
      </c>
      <c r="F33" s="180">
        <v>1969.394305275285</v>
      </c>
      <c r="G33" s="179">
        <v>503.52807787574574</v>
      </c>
      <c r="H33" s="179">
        <v>262.21717758871961</v>
      </c>
      <c r="I33" s="180">
        <v>1872.8132888134687</v>
      </c>
      <c r="J33" s="179">
        <v>205.84012972259674</v>
      </c>
      <c r="K33" s="179">
        <v>153.62369018138239</v>
      </c>
      <c r="L33" s="180">
        <v>976.43630288956626</v>
      </c>
      <c r="M33" s="179">
        <v>1067.2646422884879</v>
      </c>
      <c r="N33" s="179">
        <v>723.58557968825835</v>
      </c>
      <c r="O33" s="180">
        <v>2684.9664932511473</v>
      </c>
      <c r="P33" s="179">
        <v>532.40029506359906</v>
      </c>
      <c r="Q33" s="179">
        <v>297.6693155341992</v>
      </c>
      <c r="R33" s="180">
        <v>1304.3955746673987</v>
      </c>
      <c r="T33" s="207">
        <f>SUM(G33,J33,M33,P33,G34,J34,M34,P34)/SUM($G33:$R33,$G34:$R34)</f>
        <v>0.21737157775907007</v>
      </c>
      <c r="U33" s="207">
        <f>SUM(H33,K33,N33,Q33,H34,K34,N34,Q34)/SUM($G33:$R33,$G34:$R34)</f>
        <v>0.13567906601922242</v>
      </c>
      <c r="V33" s="207">
        <f>SUM(I33,L33,O33,R33,I34,L34,O34,R34)/SUM($G33:$R33,$G34:$R34)</f>
        <v>0.64694935622170746</v>
      </c>
    </row>
    <row r="34" spans="1:22">
      <c r="A34" s="175">
        <v>150</v>
      </c>
      <c r="B34" s="176" t="s">
        <v>76</v>
      </c>
      <c r="C34" s="176" t="s">
        <v>68</v>
      </c>
      <c r="D34" s="179"/>
      <c r="E34" s="179"/>
      <c r="F34" s="180"/>
      <c r="G34" s="179">
        <v>68.662919710328964</v>
      </c>
      <c r="H34" s="179">
        <v>35.756887853007214</v>
      </c>
      <c r="I34" s="180">
        <v>255.38363029274572</v>
      </c>
      <c r="J34" s="179">
        <v>28.069108598535916</v>
      </c>
      <c r="K34" s="179">
        <v>20.948685024733958</v>
      </c>
      <c r="L34" s="180">
        <v>133.15040493948629</v>
      </c>
      <c r="M34" s="179">
        <v>145.53608758479382</v>
      </c>
      <c r="N34" s="179">
        <v>98.670760866580693</v>
      </c>
      <c r="O34" s="180">
        <v>366.13179453424732</v>
      </c>
      <c r="P34" s="179"/>
      <c r="Q34" s="179"/>
      <c r="R34" s="180"/>
      <c r="T34" s="207">
        <f>T33</f>
        <v>0.21737157775907007</v>
      </c>
      <c r="U34" s="207">
        <f>U33</f>
        <v>0.13567906601922242</v>
      </c>
      <c r="V34" s="207">
        <f>V33</f>
        <v>0.64694935622170746</v>
      </c>
    </row>
    <row r="35" spans="1:22">
      <c r="A35" s="175">
        <v>152</v>
      </c>
      <c r="B35" s="176" t="s">
        <v>77</v>
      </c>
      <c r="C35" s="176" t="s">
        <v>65</v>
      </c>
      <c r="D35" s="179">
        <v>52.982879561306426</v>
      </c>
      <c r="E35" s="179">
        <v>18.454028736033692</v>
      </c>
      <c r="F35" s="180">
        <v>151.39011566025025</v>
      </c>
      <c r="G35" s="179">
        <v>19.474408850716927</v>
      </c>
      <c r="H35" s="179">
        <v>31.180626361781886</v>
      </c>
      <c r="I35" s="180">
        <v>176.87766377562343</v>
      </c>
      <c r="J35" s="179">
        <v>60.960657287276476</v>
      </c>
      <c r="K35" s="179">
        <v>52.989306640765079</v>
      </c>
      <c r="L35" s="180">
        <v>331.37846808623988</v>
      </c>
      <c r="M35" s="179">
        <v>653.71189086331242</v>
      </c>
      <c r="N35" s="179">
        <v>127.77223120036987</v>
      </c>
      <c r="O35" s="180">
        <v>462.48850150905736</v>
      </c>
      <c r="P35" s="179">
        <v>543.37532175379374</v>
      </c>
      <c r="Q35" s="179">
        <v>42.141999157875745</v>
      </c>
      <c r="R35" s="180">
        <v>83.970521910775446</v>
      </c>
      <c r="T35" s="194">
        <f t="shared" si="0"/>
        <v>0.49395337379565235</v>
      </c>
      <c r="U35" s="194">
        <f t="shared" si="1"/>
        <v>9.8241519390495538E-2</v>
      </c>
      <c r="V35" s="194">
        <f t="shared" si="2"/>
        <v>0.40780510681385207</v>
      </c>
    </row>
    <row r="36" spans="1:22">
      <c r="A36" s="175">
        <v>153</v>
      </c>
      <c r="B36" s="176" t="s">
        <v>78</v>
      </c>
      <c r="C36" s="176" t="s">
        <v>65</v>
      </c>
      <c r="D36" s="179">
        <v>1051.7978784259494</v>
      </c>
      <c r="E36" s="179">
        <v>-2.1390579280681479</v>
      </c>
      <c r="F36" s="180">
        <v>26.670752889312539</v>
      </c>
      <c r="G36" s="179">
        <v>262.99937174478424</v>
      </c>
      <c r="H36" s="179">
        <v>-1.4622323471834462E-2</v>
      </c>
      <c r="I36" s="180">
        <v>1037.1604723952687</v>
      </c>
      <c r="J36" s="179">
        <v>255.47285299112025</v>
      </c>
      <c r="K36" s="179">
        <v>0</v>
      </c>
      <c r="L36" s="180">
        <v>898.79627160278642</v>
      </c>
      <c r="M36" s="179">
        <v>292.09313177157031</v>
      </c>
      <c r="N36" s="179">
        <v>0</v>
      </c>
      <c r="O36" s="180">
        <v>1053.5507720079972</v>
      </c>
      <c r="P36" s="179">
        <v>239.47857130774838</v>
      </c>
      <c r="Q36" s="179">
        <v>0</v>
      </c>
      <c r="R36" s="180">
        <v>851.58507989527106</v>
      </c>
      <c r="T36" s="194">
        <f t="shared" si="0"/>
        <v>0.21468365519905624</v>
      </c>
      <c r="U36" s="194">
        <f t="shared" si="1"/>
        <v>-2.9895643099121644E-6</v>
      </c>
      <c r="V36" s="194">
        <f t="shared" si="2"/>
        <v>0.7853193343652537</v>
      </c>
    </row>
    <row r="37" spans="1:22">
      <c r="A37" s="175">
        <v>154</v>
      </c>
      <c r="B37" s="176" t="s">
        <v>79</v>
      </c>
      <c r="C37" s="176" t="s">
        <v>65</v>
      </c>
      <c r="D37" s="179">
        <v>0</v>
      </c>
      <c r="E37" s="179">
        <v>0</v>
      </c>
      <c r="F37" s="180">
        <v>0</v>
      </c>
      <c r="G37" s="179">
        <v>0.11250124441644413</v>
      </c>
      <c r="H37" s="179">
        <v>9.1724896090521216E-2</v>
      </c>
      <c r="I37" s="180">
        <v>1.5932352693293097</v>
      </c>
      <c r="J37" s="179">
        <v>30.181864384997414</v>
      </c>
      <c r="K37" s="179">
        <v>19.098711752007272</v>
      </c>
      <c r="L37" s="180">
        <v>140.96941036136548</v>
      </c>
      <c r="M37" s="179">
        <v>87.746562576294366</v>
      </c>
      <c r="N37" s="179">
        <v>50.615216201909277</v>
      </c>
      <c r="O37" s="180">
        <v>168.22732439603755</v>
      </c>
      <c r="P37" s="179">
        <v>77.042876384431182</v>
      </c>
      <c r="Q37" s="179">
        <v>40.748021177481043</v>
      </c>
      <c r="R37" s="180">
        <v>74.10182557451698</v>
      </c>
      <c r="T37" s="194">
        <f t="shared" si="0"/>
        <v>0.28251344566212228</v>
      </c>
      <c r="U37" s="194">
        <f t="shared" si="1"/>
        <v>0.16009990909153832</v>
      </c>
      <c r="V37" s="194">
        <f t="shared" si="2"/>
        <v>0.55738664524633941</v>
      </c>
    </row>
    <row r="38" spans="1:22">
      <c r="A38" s="175">
        <v>155</v>
      </c>
      <c r="B38" s="176" t="s">
        <v>80</v>
      </c>
      <c r="C38" s="176" t="s">
        <v>68</v>
      </c>
      <c r="D38" s="179">
        <v>342.17608118036651</v>
      </c>
      <c r="E38" s="179">
        <v>168.59369816995329</v>
      </c>
      <c r="F38" s="180">
        <v>679.22504889573145</v>
      </c>
      <c r="G38" s="179">
        <v>431.11019482908517</v>
      </c>
      <c r="H38" s="179">
        <v>300.23351455419254</v>
      </c>
      <c r="I38" s="180">
        <v>1693.608921956062</v>
      </c>
      <c r="J38" s="179">
        <v>664.77703225404457</v>
      </c>
      <c r="K38" s="179">
        <v>297.23192726585762</v>
      </c>
      <c r="L38" s="180">
        <v>1952.5139370561112</v>
      </c>
      <c r="M38" s="179">
        <v>3051.952488169683</v>
      </c>
      <c r="N38" s="179">
        <v>388.9104774601941</v>
      </c>
      <c r="O38" s="180">
        <v>1142.1663282032487</v>
      </c>
      <c r="P38" s="179">
        <v>2190.3207247302903</v>
      </c>
      <c r="Q38" s="179">
        <v>171.78011709848897</v>
      </c>
      <c r="R38" s="180">
        <v>741.86040152392786</v>
      </c>
      <c r="T38" s="194">
        <f t="shared" si="0"/>
        <v>0.48656023884816141</v>
      </c>
      <c r="U38" s="194">
        <f t="shared" si="1"/>
        <v>8.8907922577829007E-2</v>
      </c>
      <c r="V38" s="194">
        <f t="shared" si="2"/>
        <v>0.42453183857400945</v>
      </c>
    </row>
    <row r="39" spans="1:22">
      <c r="A39" s="175">
        <v>156</v>
      </c>
      <c r="B39" s="176" t="s">
        <v>81</v>
      </c>
      <c r="C39" s="176" t="s">
        <v>65</v>
      </c>
      <c r="D39" s="179">
        <v>960.08047148115747</v>
      </c>
      <c r="E39" s="179">
        <v>816.41954994280275</v>
      </c>
      <c r="F39" s="180">
        <v>1114.332354171087</v>
      </c>
      <c r="G39" s="179">
        <v>991.94259452834308</v>
      </c>
      <c r="H39" s="179">
        <v>132.91376783969474</v>
      </c>
      <c r="I39" s="180">
        <v>569.25813192932571</v>
      </c>
      <c r="J39" s="179">
        <v>780.66563003314945</v>
      </c>
      <c r="K39" s="179">
        <v>490.79596802067056</v>
      </c>
      <c r="L39" s="180">
        <v>164.98062074716725</v>
      </c>
      <c r="M39" s="179">
        <v>2480.1670773209917</v>
      </c>
      <c r="N39" s="179">
        <v>706.59901266998236</v>
      </c>
      <c r="O39" s="180">
        <v>122.53502099810296</v>
      </c>
      <c r="P39" s="179">
        <v>1821.5485369994533</v>
      </c>
      <c r="Q39" s="179">
        <v>982.2440300352074</v>
      </c>
      <c r="R39" s="180">
        <v>181.66758397684293</v>
      </c>
      <c r="T39" s="194">
        <f t="shared" si="0"/>
        <v>0.64446885027432488</v>
      </c>
      <c r="U39" s="194">
        <f t="shared" si="1"/>
        <v>0.24535541237708547</v>
      </c>
      <c r="V39" s="194">
        <f t="shared" si="2"/>
        <v>0.11017573734858944</v>
      </c>
    </row>
    <row r="40" spans="1:22">
      <c r="A40" s="175">
        <v>157</v>
      </c>
      <c r="B40" s="176" t="s">
        <v>82</v>
      </c>
      <c r="C40" s="176" t="s">
        <v>65</v>
      </c>
      <c r="D40" s="179">
        <v>3588.7209091680593</v>
      </c>
      <c r="E40" s="179">
        <v>3592.554355968447</v>
      </c>
      <c r="F40" s="180">
        <v>9386.7260862445073</v>
      </c>
      <c r="G40" s="179">
        <v>1377.4441558967565</v>
      </c>
      <c r="H40" s="179">
        <v>1800.3345734278801</v>
      </c>
      <c r="I40" s="180">
        <v>2203.8917193047164</v>
      </c>
      <c r="J40" s="179">
        <v>2505.5385278321419</v>
      </c>
      <c r="K40" s="179">
        <v>997.84488728060921</v>
      </c>
      <c r="L40" s="180">
        <v>1537.2405511329455</v>
      </c>
      <c r="M40" s="179">
        <v>925.85350445229722</v>
      </c>
      <c r="N40" s="179">
        <v>854.78378557162353</v>
      </c>
      <c r="O40" s="180">
        <v>1936.790248695509</v>
      </c>
      <c r="P40" s="179">
        <v>1111.8223033004938</v>
      </c>
      <c r="Q40" s="179">
        <v>985.50127063754258</v>
      </c>
      <c r="R40" s="180">
        <v>1790.9476243920824</v>
      </c>
      <c r="T40" s="194">
        <f t="shared" si="0"/>
        <v>0.32841472933717097</v>
      </c>
      <c r="U40" s="194">
        <f t="shared" si="1"/>
        <v>0.25729233852202077</v>
      </c>
      <c r="V40" s="194">
        <f t="shared" si="2"/>
        <v>0.41429293214080826</v>
      </c>
    </row>
    <row r="41" spans="1:22">
      <c r="A41" s="175">
        <v>158</v>
      </c>
      <c r="B41" s="176" t="s">
        <v>83</v>
      </c>
      <c r="C41" s="176" t="s">
        <v>68</v>
      </c>
      <c r="D41" s="179">
        <v>52.484697329137504</v>
      </c>
      <c r="E41" s="179">
        <v>16.194510720277755</v>
      </c>
      <c r="F41" s="180">
        <v>311.34986396942952</v>
      </c>
      <c r="G41" s="179">
        <v>54.585755024924779</v>
      </c>
      <c r="H41" s="179">
        <v>36.302633006843166</v>
      </c>
      <c r="I41" s="180">
        <v>275.10173923444222</v>
      </c>
      <c r="J41" s="179">
        <v>34.299941698380387</v>
      </c>
      <c r="K41" s="179">
        <v>48.229259764532038</v>
      </c>
      <c r="L41" s="180">
        <v>106.03301536038376</v>
      </c>
      <c r="M41" s="179">
        <v>38.386302817115343</v>
      </c>
      <c r="N41" s="179">
        <v>0.36658091849396968</v>
      </c>
      <c r="O41" s="180">
        <v>138.06499684831863</v>
      </c>
      <c r="P41" s="179">
        <v>568.96567084122159</v>
      </c>
      <c r="Q41" s="179">
        <v>80.638386718358063</v>
      </c>
      <c r="R41" s="180">
        <v>203.71652265954958</v>
      </c>
      <c r="T41" s="194">
        <f t="shared" si="0"/>
        <v>0.43935237601687516</v>
      </c>
      <c r="U41" s="194">
        <f t="shared" si="1"/>
        <v>0.10446003718652866</v>
      </c>
      <c r="V41" s="194">
        <f t="shared" si="2"/>
        <v>0.45618758679659616</v>
      </c>
    </row>
    <row r="42" spans="1:22">
      <c r="A42" s="175">
        <v>159</v>
      </c>
      <c r="B42" s="176" t="s">
        <v>84</v>
      </c>
      <c r="C42" s="176" t="s">
        <v>65</v>
      </c>
      <c r="D42" s="179">
        <v>11.152720571786912</v>
      </c>
      <c r="E42" s="179">
        <v>2.4813787345405807</v>
      </c>
      <c r="F42" s="180">
        <v>0.52205070770154538</v>
      </c>
      <c r="G42" s="179">
        <v>3.9461183500285673</v>
      </c>
      <c r="H42" s="179">
        <v>0.95386066531672431</v>
      </c>
      <c r="I42" s="180">
        <v>0.61673968025966708</v>
      </c>
      <c r="J42" s="179">
        <v>0</v>
      </c>
      <c r="K42" s="179">
        <v>0</v>
      </c>
      <c r="L42" s="180">
        <v>0</v>
      </c>
      <c r="M42" s="179">
        <v>0</v>
      </c>
      <c r="N42" s="179">
        <v>0</v>
      </c>
      <c r="O42" s="180">
        <v>0</v>
      </c>
      <c r="P42" s="179">
        <v>0</v>
      </c>
      <c r="Q42" s="179">
        <v>0</v>
      </c>
      <c r="R42" s="180">
        <v>0</v>
      </c>
      <c r="T42" s="194">
        <f t="shared" si="0"/>
        <v>0.71530171606762327</v>
      </c>
      <c r="U42" s="194">
        <f t="shared" si="1"/>
        <v>0.1729036258594521</v>
      </c>
      <c r="V42" s="194">
        <f t="shared" si="2"/>
        <v>0.11179465807292463</v>
      </c>
    </row>
    <row r="43" spans="1:22">
      <c r="A43" s="175">
        <v>160</v>
      </c>
      <c r="B43" s="176" t="s">
        <v>85</v>
      </c>
      <c r="C43" s="176" t="s">
        <v>86</v>
      </c>
      <c r="D43" s="179">
        <v>318.18223807654897</v>
      </c>
      <c r="E43" s="179">
        <v>275.14913107803432</v>
      </c>
      <c r="F43" s="180">
        <v>572.66113882387037</v>
      </c>
      <c r="G43" s="179">
        <v>262.08248126601188</v>
      </c>
      <c r="H43" s="179">
        <v>56.779175148209049</v>
      </c>
      <c r="I43" s="180">
        <v>273.50275315423829</v>
      </c>
      <c r="J43" s="179">
        <v>151.46916360881005</v>
      </c>
      <c r="K43" s="179">
        <v>291.64195004315889</v>
      </c>
      <c r="L43" s="180">
        <v>355.61680039239241</v>
      </c>
      <c r="M43" s="179">
        <v>398.37424988128828</v>
      </c>
      <c r="N43" s="179">
        <v>235.28547264430281</v>
      </c>
      <c r="O43" s="180">
        <v>396.20508311109302</v>
      </c>
      <c r="P43" s="179">
        <v>678.97198617352728</v>
      </c>
      <c r="Q43" s="179">
        <v>618.86168305571175</v>
      </c>
      <c r="R43" s="180">
        <v>792.38925437202681</v>
      </c>
      <c r="T43" s="194">
        <f t="shared" si="0"/>
        <v>0.33048955339024594</v>
      </c>
      <c r="U43" s="194">
        <f t="shared" si="1"/>
        <v>0.26657510159263936</v>
      </c>
      <c r="V43" s="194">
        <f t="shared" si="2"/>
        <v>0.40293534501711453</v>
      </c>
    </row>
    <row r="44" spans="1:22">
      <c r="A44" s="175">
        <v>161</v>
      </c>
      <c r="B44" s="176" t="s">
        <v>87</v>
      </c>
      <c r="C44" s="176" t="s">
        <v>86</v>
      </c>
      <c r="D44" s="179">
        <v>2111.6751002930964</v>
      </c>
      <c r="E44" s="179">
        <v>2583.634006089615</v>
      </c>
      <c r="F44" s="180">
        <v>6026.9426296336524</v>
      </c>
      <c r="G44" s="179">
        <v>3016.7094236734229</v>
      </c>
      <c r="H44" s="179">
        <v>6279.8087817596852</v>
      </c>
      <c r="I44" s="180">
        <v>3837.6397254790209</v>
      </c>
      <c r="J44" s="179">
        <v>1485.8948319693914</v>
      </c>
      <c r="K44" s="179">
        <v>1737.3389990569428</v>
      </c>
      <c r="L44" s="180">
        <v>1060.4188539396089</v>
      </c>
      <c r="M44" s="179">
        <v>1479.9203993851731</v>
      </c>
      <c r="N44" s="179">
        <v>740.61089549323117</v>
      </c>
      <c r="O44" s="180">
        <v>-152.69604867153305</v>
      </c>
      <c r="P44" s="179">
        <v>1916.2117033131726</v>
      </c>
      <c r="Q44" s="179">
        <v>1846.7549530554852</v>
      </c>
      <c r="R44" s="180">
        <v>1826.9224655030469</v>
      </c>
      <c r="T44" s="194">
        <f t="shared" si="0"/>
        <v>0.31499772042330421</v>
      </c>
      <c r="U44" s="194">
        <f t="shared" si="1"/>
        <v>0.4229027869654674</v>
      </c>
      <c r="V44" s="194">
        <f t="shared" si="2"/>
        <v>0.26209949261122828</v>
      </c>
    </row>
    <row r="45" spans="1:22">
      <c r="A45" s="175">
        <v>162</v>
      </c>
      <c r="B45" s="176" t="s">
        <v>88</v>
      </c>
      <c r="C45" s="176" t="s">
        <v>86</v>
      </c>
      <c r="D45" s="179">
        <v>796.22412224819459</v>
      </c>
      <c r="E45" s="179">
        <v>178.84126531858499</v>
      </c>
      <c r="F45" s="180">
        <v>5651.9961075130514</v>
      </c>
      <c r="G45" s="179">
        <v>730.96302909257179</v>
      </c>
      <c r="H45" s="179">
        <v>302.67256005510819</v>
      </c>
      <c r="I45" s="180">
        <v>20711.798042604973</v>
      </c>
      <c r="J45" s="179">
        <v>1016.2282811641044</v>
      </c>
      <c r="K45" s="179">
        <v>319.27543899755733</v>
      </c>
      <c r="L45" s="180">
        <v>10287.808800144388</v>
      </c>
      <c r="M45" s="179">
        <v>2180.6201143909584</v>
      </c>
      <c r="N45" s="179">
        <v>1862.330646037138</v>
      </c>
      <c r="O45" s="180">
        <v>12907.814601335618</v>
      </c>
      <c r="P45" s="179">
        <v>2431.0365751417025</v>
      </c>
      <c r="Q45" s="179">
        <v>2503.8332456711832</v>
      </c>
      <c r="R45" s="180">
        <v>18163.693446120509</v>
      </c>
      <c r="T45" s="194">
        <f t="shared" si="0"/>
        <v>8.6611478423785984E-2</v>
      </c>
      <c r="U45" s="194">
        <f t="shared" si="1"/>
        <v>6.7941197118784435E-2</v>
      </c>
      <c r="V45" s="194">
        <f t="shared" si="2"/>
        <v>0.84544732445742965</v>
      </c>
    </row>
    <row r="46" spans="1:22">
      <c r="A46" s="175">
        <v>163</v>
      </c>
      <c r="B46" s="176" t="s">
        <v>89</v>
      </c>
      <c r="C46" s="176" t="s">
        <v>68</v>
      </c>
      <c r="D46" s="179">
        <v>44.235188796809204</v>
      </c>
      <c r="E46" s="179">
        <v>221.35149626052757</v>
      </c>
      <c r="F46" s="180">
        <v>164.92308119797138</v>
      </c>
      <c r="G46" s="179">
        <v>143.50905244752826</v>
      </c>
      <c r="H46" s="179">
        <v>244.93261552911483</v>
      </c>
      <c r="I46" s="180">
        <v>627.49207961729178</v>
      </c>
      <c r="J46" s="179">
        <v>114.9018067929494</v>
      </c>
      <c r="K46" s="179">
        <v>82.448643109102662</v>
      </c>
      <c r="L46" s="180">
        <v>506.19629973606965</v>
      </c>
      <c r="M46" s="179">
        <v>100.82793463219295</v>
      </c>
      <c r="N46" s="179">
        <v>114.68687197095767</v>
      </c>
      <c r="O46" s="180">
        <v>918.29419527320715</v>
      </c>
      <c r="P46" s="179">
        <v>266.69128074279308</v>
      </c>
      <c r="Q46" s="179">
        <v>186.48258677874145</v>
      </c>
      <c r="R46" s="180">
        <v>620.02733972650128</v>
      </c>
      <c r="T46" s="194">
        <f t="shared" si="0"/>
        <v>0.15941208611602434</v>
      </c>
      <c r="U46" s="194">
        <f t="shared" si="1"/>
        <v>0.16007951231627243</v>
      </c>
      <c r="V46" s="194">
        <f t="shared" si="2"/>
        <v>0.68050840156770331</v>
      </c>
    </row>
    <row r="47" spans="1:22">
      <c r="A47" s="175">
        <v>164</v>
      </c>
      <c r="B47" s="176" t="s">
        <v>90</v>
      </c>
      <c r="C47" s="176" t="s">
        <v>68</v>
      </c>
      <c r="D47" s="179">
        <v>0.26564210656838222</v>
      </c>
      <c r="E47" s="179">
        <v>-1.3730541913266371E-2</v>
      </c>
      <c r="F47" s="180">
        <v>0.59992520398719196</v>
      </c>
      <c r="G47" s="179">
        <v>0</v>
      </c>
      <c r="H47" s="179">
        <v>0</v>
      </c>
      <c r="I47" s="180">
        <v>0</v>
      </c>
      <c r="J47" s="179">
        <v>0</v>
      </c>
      <c r="K47" s="179">
        <v>0</v>
      </c>
      <c r="L47" s="180">
        <v>0</v>
      </c>
      <c r="M47" s="179">
        <v>0</v>
      </c>
      <c r="N47" s="179">
        <v>0</v>
      </c>
      <c r="O47" s="180">
        <v>0</v>
      </c>
      <c r="P47" s="179">
        <v>0</v>
      </c>
      <c r="Q47" s="179">
        <v>0</v>
      </c>
      <c r="R47" s="180">
        <v>0</v>
      </c>
      <c r="T47" s="194">
        <f t="shared" si="0"/>
        <v>0</v>
      </c>
      <c r="U47" s="194">
        <f t="shared" si="1"/>
        <v>0</v>
      </c>
      <c r="V47" s="194">
        <f t="shared" si="2"/>
        <v>0</v>
      </c>
    </row>
    <row r="48" spans="1:22">
      <c r="A48" s="175">
        <v>165</v>
      </c>
      <c r="B48" s="176" t="s">
        <v>91</v>
      </c>
      <c r="C48" s="176" t="s">
        <v>68</v>
      </c>
      <c r="D48" s="179">
        <v>0</v>
      </c>
      <c r="E48" s="179">
        <v>0</v>
      </c>
      <c r="F48" s="180">
        <v>0</v>
      </c>
      <c r="G48" s="179">
        <v>0</v>
      </c>
      <c r="H48" s="179">
        <v>0</v>
      </c>
      <c r="I48" s="180">
        <v>0</v>
      </c>
      <c r="J48" s="179">
        <v>0</v>
      </c>
      <c r="K48" s="179">
        <v>0</v>
      </c>
      <c r="L48" s="180">
        <v>0</v>
      </c>
      <c r="M48" s="179">
        <v>0</v>
      </c>
      <c r="N48" s="179">
        <v>0</v>
      </c>
      <c r="O48" s="180">
        <v>0</v>
      </c>
      <c r="P48" s="179">
        <v>29.333766854859839</v>
      </c>
      <c r="Q48" s="179">
        <v>0</v>
      </c>
      <c r="R48" s="180">
        <v>0</v>
      </c>
      <c r="T48" s="194">
        <f t="shared" si="0"/>
        <v>1</v>
      </c>
      <c r="U48" s="194">
        <f t="shared" si="1"/>
        <v>0</v>
      </c>
      <c r="V48" s="194">
        <f t="shared" si="2"/>
        <v>0</v>
      </c>
    </row>
    <row r="49" spans="1:41">
      <c r="A49" s="175">
        <v>166</v>
      </c>
      <c r="B49" s="176" t="s">
        <v>92</v>
      </c>
      <c r="C49" s="176" t="s">
        <v>65</v>
      </c>
      <c r="D49" s="179">
        <v>26.692934495010583</v>
      </c>
      <c r="E49" s="179">
        <v>20.617366695500756</v>
      </c>
      <c r="F49" s="180">
        <v>-21.853453855520058</v>
      </c>
      <c r="G49" s="179">
        <v>754.8402410548498</v>
      </c>
      <c r="H49" s="179">
        <v>784.70872188368617</v>
      </c>
      <c r="I49" s="180">
        <v>367.94260269925798</v>
      </c>
      <c r="J49" s="179">
        <v>4.8410332742452207</v>
      </c>
      <c r="K49" s="179">
        <v>0</v>
      </c>
      <c r="L49" s="180">
        <v>34.294847576756489</v>
      </c>
      <c r="M49" s="179">
        <v>0</v>
      </c>
      <c r="N49" s="179">
        <v>0</v>
      </c>
      <c r="O49" s="180">
        <v>0</v>
      </c>
      <c r="P49" s="179">
        <v>132.38303620371809</v>
      </c>
      <c r="Q49" s="179">
        <v>77.156229391718767</v>
      </c>
      <c r="R49" s="180">
        <v>27.964017879990998</v>
      </c>
      <c r="T49" s="194">
        <f t="shared" si="0"/>
        <v>0.408429906824957</v>
      </c>
      <c r="U49" s="194">
        <f t="shared" si="1"/>
        <v>0.39460318901768415</v>
      </c>
      <c r="V49" s="194">
        <f t="shared" si="2"/>
        <v>0.19696690415735885</v>
      </c>
    </row>
    <row r="50" spans="1:41">
      <c r="A50" s="175">
        <v>167</v>
      </c>
      <c r="B50" s="176" t="s">
        <v>20</v>
      </c>
      <c r="C50" s="176" t="s">
        <v>68</v>
      </c>
      <c r="D50" s="179">
        <v>0</v>
      </c>
      <c r="E50" s="179">
        <v>0</v>
      </c>
      <c r="F50" s="180">
        <v>0</v>
      </c>
      <c r="G50" s="179">
        <v>0</v>
      </c>
      <c r="H50" s="179">
        <v>0</v>
      </c>
      <c r="I50" s="180">
        <v>0</v>
      </c>
      <c r="J50" s="179">
        <v>0</v>
      </c>
      <c r="K50" s="179">
        <v>0</v>
      </c>
      <c r="L50" s="180">
        <v>0</v>
      </c>
      <c r="M50" s="179">
        <v>0</v>
      </c>
      <c r="N50" s="179">
        <v>0</v>
      </c>
      <c r="O50" s="180">
        <v>0</v>
      </c>
      <c r="P50" s="179">
        <v>0</v>
      </c>
      <c r="Q50" s="179">
        <v>0</v>
      </c>
      <c r="R50" s="180">
        <v>0</v>
      </c>
      <c r="T50" s="233">
        <v>0.15217507926787757</v>
      </c>
      <c r="U50" s="233">
        <v>0.19539318581547666</v>
      </c>
      <c r="V50" s="233">
        <v>0.65243173491664574</v>
      </c>
    </row>
    <row r="51" spans="1:41">
      <c r="A51" s="175">
        <v>168</v>
      </c>
      <c r="B51" s="176" t="s">
        <v>94</v>
      </c>
      <c r="C51" s="176" t="s">
        <v>30</v>
      </c>
      <c r="D51" s="179">
        <v>258.00922191190915</v>
      </c>
      <c r="E51" s="179">
        <v>266.85388124220481</v>
      </c>
      <c r="F51" s="180">
        <v>190.83457934599824</v>
      </c>
      <c r="G51" s="179">
        <v>528.85141228743817</v>
      </c>
      <c r="H51" s="179">
        <v>192.74381029044804</v>
      </c>
      <c r="I51" s="180">
        <v>102.7681561842156</v>
      </c>
      <c r="J51" s="179">
        <v>1520.9766297832016</v>
      </c>
      <c r="K51" s="179">
        <v>819.0283527074879</v>
      </c>
      <c r="L51" s="180">
        <v>623.55677586450781</v>
      </c>
      <c r="M51" s="179">
        <v>1586.7247664007864</v>
      </c>
      <c r="N51" s="179">
        <v>126.91892957642791</v>
      </c>
      <c r="O51" s="180">
        <v>564.3989327947944</v>
      </c>
      <c r="P51" s="179">
        <v>972.38517966531435</v>
      </c>
      <c r="Q51" s="179">
        <v>468.98755747593225</v>
      </c>
      <c r="R51" s="180">
        <v>743.36122201383751</v>
      </c>
      <c r="T51" s="194">
        <f t="shared" si="0"/>
        <v>0.55861163592263319</v>
      </c>
      <c r="U51" s="194">
        <f t="shared" si="1"/>
        <v>0.19485356562706743</v>
      </c>
      <c r="V51" s="194">
        <f t="shared" si="2"/>
        <v>0.24653479845029919</v>
      </c>
    </row>
    <row r="52" spans="1:41">
      <c r="A52" s="175">
        <v>169</v>
      </c>
      <c r="B52" s="176" t="s">
        <v>95</v>
      </c>
      <c r="C52" s="176" t="s">
        <v>86</v>
      </c>
      <c r="D52" s="179">
        <v>26.460191622213102</v>
      </c>
      <c r="E52" s="179">
        <v>80.208252618230773</v>
      </c>
      <c r="F52" s="180">
        <v>105.11894896799834</v>
      </c>
      <c r="G52" s="179">
        <v>1.7023604115374249</v>
      </c>
      <c r="H52" s="179">
        <v>0</v>
      </c>
      <c r="I52" s="180">
        <v>0</v>
      </c>
      <c r="J52" s="179">
        <v>6.072969291057424</v>
      </c>
      <c r="K52" s="179">
        <v>8.999134473891564</v>
      </c>
      <c r="L52" s="180">
        <v>10.131418708131035</v>
      </c>
      <c r="M52" s="179">
        <v>4.842175985328244</v>
      </c>
      <c r="N52" s="179">
        <v>1.220665970725888E-2</v>
      </c>
      <c r="O52" s="180">
        <v>14.531243371114922</v>
      </c>
      <c r="P52" s="179">
        <v>0</v>
      </c>
      <c r="Q52" s="179">
        <v>0</v>
      </c>
      <c r="R52" s="180">
        <v>0</v>
      </c>
      <c r="T52" s="194">
        <f t="shared" si="0"/>
        <v>0.27256630832601347</v>
      </c>
      <c r="U52" s="194">
        <f t="shared" si="1"/>
        <v>0.19466509836427787</v>
      </c>
      <c r="V52" s="194">
        <f t="shared" si="2"/>
        <v>0.5327685933097086</v>
      </c>
    </row>
    <row r="53" spans="1:41">
      <c r="A53" s="175">
        <v>170</v>
      </c>
      <c r="B53" s="176" t="s">
        <v>67</v>
      </c>
      <c r="C53" s="176" t="s">
        <v>68</v>
      </c>
      <c r="D53" s="179">
        <v>0</v>
      </c>
      <c r="E53" s="179">
        <v>0</v>
      </c>
      <c r="F53" s="180">
        <v>0</v>
      </c>
      <c r="G53" s="179">
        <v>0</v>
      </c>
      <c r="H53" s="179">
        <v>0</v>
      </c>
      <c r="I53" s="180">
        <v>0</v>
      </c>
      <c r="J53" s="179">
        <v>0</v>
      </c>
      <c r="K53" s="179">
        <v>0</v>
      </c>
      <c r="L53" s="180">
        <v>0</v>
      </c>
      <c r="M53" s="179">
        <v>0</v>
      </c>
      <c r="N53" s="179">
        <v>0</v>
      </c>
      <c r="O53" s="180">
        <v>0</v>
      </c>
      <c r="P53" s="179">
        <v>0</v>
      </c>
      <c r="Q53" s="179">
        <v>0</v>
      </c>
      <c r="R53" s="180">
        <v>0</v>
      </c>
      <c r="T53" s="233">
        <v>0.36373286777461039</v>
      </c>
      <c r="U53" s="233">
        <v>0.11089462687564827</v>
      </c>
      <c r="V53" s="233">
        <v>0.52537250534974123</v>
      </c>
    </row>
    <row r="54" spans="1:41">
      <c r="A54" s="175">
        <v>171</v>
      </c>
      <c r="B54" s="176" t="s">
        <v>96</v>
      </c>
      <c r="C54" s="176" t="s">
        <v>50</v>
      </c>
      <c r="D54" s="179">
        <v>0</v>
      </c>
      <c r="E54" s="179">
        <v>0</v>
      </c>
      <c r="F54" s="180">
        <v>0</v>
      </c>
      <c r="G54" s="179">
        <v>0</v>
      </c>
      <c r="H54" s="179">
        <v>0</v>
      </c>
      <c r="I54" s="180">
        <v>0</v>
      </c>
      <c r="J54" s="179">
        <v>0</v>
      </c>
      <c r="K54" s="179">
        <v>0</v>
      </c>
      <c r="L54" s="180">
        <v>0</v>
      </c>
      <c r="M54" s="179">
        <v>0</v>
      </c>
      <c r="N54" s="179">
        <v>0</v>
      </c>
      <c r="O54" s="180">
        <v>0</v>
      </c>
      <c r="P54" s="179">
        <v>0</v>
      </c>
      <c r="Q54" s="179">
        <v>0</v>
      </c>
      <c r="R54" s="180">
        <v>0</v>
      </c>
      <c r="T54" s="194">
        <f t="shared" si="0"/>
        <v>0</v>
      </c>
      <c r="U54" s="194">
        <f t="shared" si="1"/>
        <v>0</v>
      </c>
      <c r="V54" s="194">
        <f t="shared" si="2"/>
        <v>0</v>
      </c>
    </row>
    <row r="55" spans="1:41">
      <c r="A55" s="175">
        <v>172</v>
      </c>
      <c r="B55" s="176" t="s">
        <v>97</v>
      </c>
      <c r="C55" s="176" t="s">
        <v>65</v>
      </c>
      <c r="D55" s="179">
        <v>226.70104953955482</v>
      </c>
      <c r="E55" s="179">
        <v>198.14659487860993</v>
      </c>
      <c r="F55" s="180">
        <v>217.85603153270154</v>
      </c>
      <c r="G55" s="179">
        <v>49.785183177772375</v>
      </c>
      <c r="H55" s="179">
        <v>-1.2650433840950004</v>
      </c>
      <c r="I55" s="180">
        <v>97.646707310300329</v>
      </c>
      <c r="J55" s="179">
        <v>201.31010747258219</v>
      </c>
      <c r="K55" s="179">
        <v>136.34581591786011</v>
      </c>
      <c r="L55" s="180">
        <v>330.37329014819346</v>
      </c>
      <c r="M55" s="179">
        <v>85.934765459675205</v>
      </c>
      <c r="N55" s="179">
        <v>14.743855745544334</v>
      </c>
      <c r="O55" s="180">
        <v>-100.69667181649523</v>
      </c>
      <c r="P55" s="179">
        <v>332.24114791535067</v>
      </c>
      <c r="Q55" s="179">
        <v>71.664567975511858</v>
      </c>
      <c r="R55" s="180">
        <v>52.815724495771057</v>
      </c>
      <c r="T55" s="194">
        <f t="shared" si="0"/>
        <v>0.52661223813203462</v>
      </c>
      <c r="U55" s="194">
        <f t="shared" si="1"/>
        <v>0.17427751360029176</v>
      </c>
      <c r="V55" s="194">
        <f t="shared" si="2"/>
        <v>0.29911024826767385</v>
      </c>
    </row>
    <row r="56" spans="1:41">
      <c r="A56" s="175">
        <v>174</v>
      </c>
      <c r="B56" s="176" t="s">
        <v>98</v>
      </c>
      <c r="C56" s="176" t="s">
        <v>68</v>
      </c>
      <c r="D56" s="179">
        <v>0</v>
      </c>
      <c r="E56" s="179">
        <v>0</v>
      </c>
      <c r="F56" s="180">
        <v>0</v>
      </c>
      <c r="G56" s="179">
        <v>0</v>
      </c>
      <c r="H56" s="179">
        <v>0</v>
      </c>
      <c r="I56" s="180">
        <v>0</v>
      </c>
      <c r="J56" s="179">
        <v>0</v>
      </c>
      <c r="K56" s="179">
        <v>0</v>
      </c>
      <c r="L56" s="180">
        <v>0</v>
      </c>
      <c r="M56" s="179">
        <v>0</v>
      </c>
      <c r="N56" s="179">
        <v>0</v>
      </c>
      <c r="O56" s="180">
        <v>0</v>
      </c>
      <c r="P56" s="179">
        <v>74.689153995217112</v>
      </c>
      <c r="Q56" s="179">
        <v>23.443734229857434</v>
      </c>
      <c r="R56" s="180">
        <v>6.2467623983848908</v>
      </c>
      <c r="T56" s="194">
        <f t="shared" si="0"/>
        <v>0.7155528261409092</v>
      </c>
      <c r="U56" s="194">
        <f t="shared" si="1"/>
        <v>0.22460061985097726</v>
      </c>
      <c r="V56" s="194">
        <f t="shared" si="2"/>
        <v>5.9846554008113582E-2</v>
      </c>
      <c r="X56" s="192"/>
      <c r="Y56" s="192">
        <v>2015</v>
      </c>
      <c r="Z56" s="192"/>
      <c r="AA56" s="192"/>
      <c r="AB56" s="192">
        <v>2016</v>
      </c>
      <c r="AC56" s="192"/>
      <c r="AD56" s="192"/>
      <c r="AE56" s="192">
        <v>2017</v>
      </c>
      <c r="AF56" s="192"/>
      <c r="AG56" s="192"/>
      <c r="AH56" s="192">
        <v>2018</v>
      </c>
      <c r="AI56" s="192"/>
      <c r="AJ56" s="192"/>
      <c r="AK56" s="192">
        <v>2019</v>
      </c>
      <c r="AL56" s="192"/>
      <c r="AM56" s="192"/>
      <c r="AN56" s="192">
        <v>2020</v>
      </c>
      <c r="AO56" s="192"/>
    </row>
    <row r="57" spans="1:41">
      <c r="A57" s="175">
        <v>177</v>
      </c>
      <c r="B57" s="176" t="s">
        <v>99</v>
      </c>
      <c r="C57" s="176" t="s">
        <v>86</v>
      </c>
      <c r="D57" s="179">
        <v>1239.7679856828252</v>
      </c>
      <c r="E57" s="179">
        <v>2527.7301619590639</v>
      </c>
      <c r="F57" s="180">
        <v>4403.3831868505094</v>
      </c>
      <c r="G57" s="179">
        <v>4331.1475637320473</v>
      </c>
      <c r="H57" s="179">
        <v>3946.1345631700124</v>
      </c>
      <c r="I57" s="180">
        <v>4196.9203861209871</v>
      </c>
      <c r="J57" s="179">
        <v>586.48851582627299</v>
      </c>
      <c r="K57" s="179">
        <v>932.23611191846612</v>
      </c>
      <c r="L57" s="179">
        <v>428.40921768047104</v>
      </c>
      <c r="M57" s="181">
        <v>958.36679382870807</v>
      </c>
      <c r="N57" s="179">
        <v>10.621847797859203</v>
      </c>
      <c r="O57" s="180">
        <v>7949.0654409996123</v>
      </c>
      <c r="P57" s="179">
        <v>2377.8936689566667</v>
      </c>
      <c r="Q57" s="179">
        <v>1228.8932188330884</v>
      </c>
      <c r="R57" s="180">
        <v>5589.1805512868077</v>
      </c>
      <c r="T57" s="194">
        <f t="shared" si="0"/>
        <v>0.2536900492303848</v>
      </c>
      <c r="U57" s="194">
        <f t="shared" si="1"/>
        <v>0.18803806505696358</v>
      </c>
      <c r="V57" s="194">
        <f t="shared" si="2"/>
        <v>0.55827188571265163</v>
      </c>
      <c r="X57" s="126" t="s">
        <v>46</v>
      </c>
      <c r="Y57" s="126" t="s">
        <v>117</v>
      </c>
      <c r="Z57" s="126" t="s">
        <v>118</v>
      </c>
      <c r="AA57" s="126" t="s">
        <v>46</v>
      </c>
      <c r="AB57" s="126" t="s">
        <v>117</v>
      </c>
      <c r="AC57" s="126" t="s">
        <v>118</v>
      </c>
      <c r="AD57" s="126" t="s">
        <v>46</v>
      </c>
      <c r="AE57" s="126" t="s">
        <v>117</v>
      </c>
      <c r="AF57" s="126" t="s">
        <v>118</v>
      </c>
      <c r="AG57" s="126" t="s">
        <v>46</v>
      </c>
      <c r="AH57" s="126" t="s">
        <v>117</v>
      </c>
      <c r="AI57" s="126" t="s">
        <v>118</v>
      </c>
      <c r="AJ57" s="126" t="s">
        <v>46</v>
      </c>
      <c r="AK57" s="126" t="s">
        <v>117</v>
      </c>
      <c r="AL57" s="126" t="s">
        <v>118</v>
      </c>
      <c r="AM57" s="126" t="s">
        <v>46</v>
      </c>
      <c r="AN57" s="126" t="s">
        <v>117</v>
      </c>
      <c r="AO57" s="126" t="s">
        <v>118</v>
      </c>
    </row>
    <row r="58" spans="1:41">
      <c r="A58" s="175">
        <v>200</v>
      </c>
      <c r="B58" s="176" t="s">
        <v>100</v>
      </c>
      <c r="C58" s="176" t="s">
        <v>31</v>
      </c>
      <c r="D58" s="179">
        <v>3989.1980317452517</v>
      </c>
      <c r="E58" s="179">
        <v>1400.3818841454881</v>
      </c>
      <c r="F58" s="180">
        <v>-110.82334533707362</v>
      </c>
      <c r="G58" s="179">
        <v>2929.1079867522008</v>
      </c>
      <c r="H58" s="179">
        <v>1032.4116175339295</v>
      </c>
      <c r="I58" s="180">
        <v>4.4855537071202206E-4</v>
      </c>
      <c r="J58" s="179">
        <v>5226.7343603892241</v>
      </c>
      <c r="K58" s="179">
        <v>1089.2335293726815</v>
      </c>
      <c r="L58" s="180">
        <v>17.278448771943943</v>
      </c>
      <c r="M58" s="179">
        <v>4419.2893404967235</v>
      </c>
      <c r="N58" s="179">
        <v>979.14007886407944</v>
      </c>
      <c r="O58" s="180">
        <v>5.2934343916994271</v>
      </c>
      <c r="P58" s="179">
        <v>7525.0423062552709</v>
      </c>
      <c r="Q58" s="179">
        <v>1056.2699438171858</v>
      </c>
      <c r="R58" s="180">
        <v>415.25714483267018</v>
      </c>
      <c r="T58" s="194"/>
      <c r="U58" s="194"/>
      <c r="V58" s="194"/>
      <c r="X58" s="231">
        <v>0.82467217315004537</v>
      </c>
      <c r="Y58" s="231">
        <v>0.17532782684995465</v>
      </c>
      <c r="Z58" s="231">
        <v>0</v>
      </c>
      <c r="AA58" s="205">
        <f>'[11]Export CP'!$I$15</f>
        <v>0.17078972124790617</v>
      </c>
      <c r="AB58" s="205">
        <f>'[11]Export CP'!$I$16</f>
        <v>0.3818676753400328</v>
      </c>
      <c r="AC58" s="205">
        <f>'[11]Export CP'!$I$17</f>
        <v>0.44734260341206095</v>
      </c>
      <c r="AD58" s="205">
        <f>'[11]Export CP'!$J$15</f>
        <v>0.18723569347786023</v>
      </c>
      <c r="AE58" s="205">
        <f>'[11]Export CP'!$J$16</f>
        <v>0.34722862870195975</v>
      </c>
      <c r="AF58" s="205">
        <f>'[11]Export CP'!$J$17</f>
        <v>0.46553567782018002</v>
      </c>
      <c r="AG58" s="205">
        <f>'[11]Export CP'!$K$15</f>
        <v>0.17782437146763702</v>
      </c>
      <c r="AH58" s="205">
        <f>'[11]Export CP'!$K$16</f>
        <v>0.43722360760313222</v>
      </c>
      <c r="AI58" s="205">
        <f>'[11]Export CP'!$K$17</f>
        <v>0.3849520209292307</v>
      </c>
      <c r="AJ58" s="205">
        <f>'[11]Export CP'!$L$15</f>
        <v>0.22848608177270988</v>
      </c>
      <c r="AK58" s="205">
        <f>'[11]Export CP'!$L$16</f>
        <v>0.31487417346939262</v>
      </c>
      <c r="AL58" s="205">
        <f>'[11]Export CP'!$L$17</f>
        <v>0.45663974475789748</v>
      </c>
      <c r="AM58" s="205">
        <f>'[11]Export CP'!$M$15</f>
        <v>0.23601429400896509</v>
      </c>
      <c r="AN58" s="205">
        <f>'[11]Export CP'!$M$16</f>
        <v>0.27860893321155888</v>
      </c>
      <c r="AO58" s="205">
        <f>'[11]Export CP'!$M$17</f>
        <v>0.48537677277947605</v>
      </c>
    </row>
    <row r="59" spans="1:41">
      <c r="A59" s="175">
        <v>210</v>
      </c>
      <c r="B59" s="176" t="s">
        <v>101</v>
      </c>
      <c r="C59" s="176" t="s">
        <v>32</v>
      </c>
      <c r="D59" s="179">
        <v>-90.799174676486857</v>
      </c>
      <c r="E59" s="179">
        <v>406.91373785201972</v>
      </c>
      <c r="F59" s="180">
        <v>10.553978607091935</v>
      </c>
      <c r="G59" s="179">
        <v>0</v>
      </c>
      <c r="H59" s="179">
        <v>166.91784692368907</v>
      </c>
      <c r="I59" s="180">
        <v>0</v>
      </c>
      <c r="J59" s="179">
        <v>0</v>
      </c>
      <c r="K59" s="179">
        <v>13.863082597376682</v>
      </c>
      <c r="L59" s="180">
        <v>0</v>
      </c>
      <c r="M59" s="179">
        <v>84.362522587392107</v>
      </c>
      <c r="N59" s="179">
        <v>77.515983958299302</v>
      </c>
      <c r="O59" s="180">
        <v>-1.9056363810117941E-4</v>
      </c>
      <c r="P59" s="179">
        <v>250.15160562488978</v>
      </c>
      <c r="Q59" s="179">
        <v>108.68863391222777</v>
      </c>
      <c r="R59" s="180">
        <v>21.51380697064047</v>
      </c>
      <c r="T59" s="206">
        <f t="shared" si="0"/>
        <v>0.46266663684967146</v>
      </c>
      <c r="U59" s="194">
        <f t="shared" si="1"/>
        <v>0.50757787090043138</v>
      </c>
      <c r="V59" s="194">
        <f t="shared" si="2"/>
        <v>2.9755492249897281E-2</v>
      </c>
    </row>
    <row r="60" spans="1:41">
      <c r="A60" s="175">
        <v>220</v>
      </c>
      <c r="B60" s="176" t="s">
        <v>102</v>
      </c>
      <c r="C60" s="176" t="s">
        <v>32</v>
      </c>
      <c r="D60" s="179">
        <v>0</v>
      </c>
      <c r="E60" s="179">
        <v>0</v>
      </c>
      <c r="F60" s="180">
        <v>0</v>
      </c>
      <c r="G60" s="179">
        <v>0</v>
      </c>
      <c r="H60" s="179">
        <v>32.201531162552882</v>
      </c>
      <c r="I60" s="180">
        <v>0</v>
      </c>
      <c r="J60" s="179">
        <v>0</v>
      </c>
      <c r="K60" s="179">
        <v>11.808199881051316</v>
      </c>
      <c r="L60" s="180">
        <v>0</v>
      </c>
      <c r="M60" s="179">
        <v>0</v>
      </c>
      <c r="N60" s="179">
        <v>98.881777911696645</v>
      </c>
      <c r="O60" s="180">
        <v>67.247748164674391</v>
      </c>
      <c r="P60" s="179">
        <v>0</v>
      </c>
      <c r="Q60" s="179">
        <v>59.209856181752713</v>
      </c>
      <c r="R60" s="180">
        <v>0</v>
      </c>
      <c r="T60" s="194">
        <f t="shared" si="0"/>
        <v>0</v>
      </c>
      <c r="U60" s="194">
        <f t="shared" si="1"/>
        <v>0.75033239448855105</v>
      </c>
      <c r="V60" s="194">
        <f t="shared" si="2"/>
        <v>0.24966760551144901</v>
      </c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</row>
    <row r="61" spans="1:41">
      <c r="A61" s="175">
        <v>230</v>
      </c>
      <c r="B61" s="176" t="s">
        <v>103</v>
      </c>
      <c r="C61" s="176" t="s">
        <v>32</v>
      </c>
      <c r="D61" s="179">
        <v>-1.9101742192472251</v>
      </c>
      <c r="E61" s="179">
        <v>382.15405134080095</v>
      </c>
      <c r="F61" s="180">
        <v>143.78116693192294</v>
      </c>
      <c r="G61" s="179">
        <v>0</v>
      </c>
      <c r="H61" s="179">
        <v>295.40592485924179</v>
      </c>
      <c r="I61" s="180">
        <v>85.230482789506311</v>
      </c>
      <c r="J61" s="179">
        <v>0</v>
      </c>
      <c r="K61" s="179">
        <v>359.37857043827591</v>
      </c>
      <c r="L61" s="180">
        <v>0</v>
      </c>
      <c r="M61" s="179">
        <v>0</v>
      </c>
      <c r="N61" s="179">
        <v>619.72478722433516</v>
      </c>
      <c r="O61" s="180">
        <v>0</v>
      </c>
      <c r="P61" s="179">
        <v>0</v>
      </c>
      <c r="Q61" s="179">
        <v>100.15267945025241</v>
      </c>
      <c r="R61" s="180">
        <v>0</v>
      </c>
      <c r="T61" s="231">
        <v>0</v>
      </c>
      <c r="U61" s="231">
        <v>1</v>
      </c>
      <c r="V61" s="231">
        <v>0</v>
      </c>
    </row>
    <row r="62" spans="1:41">
      <c r="A62" s="175">
        <v>240</v>
      </c>
      <c r="B62" s="176" t="s">
        <v>104</v>
      </c>
      <c r="C62" s="176" t="s">
        <v>32</v>
      </c>
      <c r="D62" s="179">
        <v>-2.0914465516219782</v>
      </c>
      <c r="E62" s="179">
        <v>557.89270974177748</v>
      </c>
      <c r="F62" s="180">
        <v>0</v>
      </c>
      <c r="G62" s="179">
        <v>0</v>
      </c>
      <c r="H62" s="179">
        <v>1588.2514100275114</v>
      </c>
      <c r="I62" s="180">
        <v>0</v>
      </c>
      <c r="J62" s="179">
        <v>0</v>
      </c>
      <c r="K62" s="179">
        <v>277.25458938159801</v>
      </c>
      <c r="L62" s="180">
        <v>0</v>
      </c>
      <c r="M62" s="179">
        <v>0</v>
      </c>
      <c r="N62" s="179">
        <v>1198.8941068334348</v>
      </c>
      <c r="O62" s="180">
        <v>0</v>
      </c>
      <c r="P62" s="179">
        <v>0</v>
      </c>
      <c r="Q62" s="179">
        <v>4659.8374716069693</v>
      </c>
      <c r="R62" s="180">
        <v>0</v>
      </c>
      <c r="T62" s="194">
        <f t="shared" si="0"/>
        <v>0</v>
      </c>
      <c r="U62" s="194">
        <f t="shared" si="1"/>
        <v>1</v>
      </c>
      <c r="V62" s="194">
        <f t="shared" si="2"/>
        <v>0</v>
      </c>
    </row>
    <row r="63" spans="1:41">
      <c r="A63" s="175">
        <v>260</v>
      </c>
      <c r="B63" s="176" t="s">
        <v>105</v>
      </c>
      <c r="C63" s="176" t="s">
        <v>32</v>
      </c>
      <c r="D63" s="179">
        <v>0</v>
      </c>
      <c r="E63" s="179">
        <v>0</v>
      </c>
      <c r="F63" s="180">
        <v>0</v>
      </c>
      <c r="G63" s="179">
        <v>0</v>
      </c>
      <c r="H63" s="179">
        <v>0</v>
      </c>
      <c r="I63" s="180">
        <v>0</v>
      </c>
      <c r="J63" s="179">
        <v>0</v>
      </c>
      <c r="K63" s="179">
        <v>0</v>
      </c>
      <c r="L63" s="180">
        <v>0</v>
      </c>
      <c r="M63" s="179">
        <v>250.30137915697415</v>
      </c>
      <c r="N63" s="179">
        <v>0</v>
      </c>
      <c r="O63" s="180">
        <v>0</v>
      </c>
      <c r="P63" s="179">
        <v>0</v>
      </c>
      <c r="Q63" s="179">
        <v>0</v>
      </c>
      <c r="R63" s="180">
        <v>0</v>
      </c>
      <c r="T63" s="194">
        <f t="shared" si="0"/>
        <v>1</v>
      </c>
      <c r="U63" s="194">
        <f t="shared" si="1"/>
        <v>0</v>
      </c>
      <c r="V63" s="194">
        <f t="shared" si="2"/>
        <v>0</v>
      </c>
    </row>
    <row r="64" spans="1:41">
      <c r="A64" s="175">
        <v>270</v>
      </c>
      <c r="B64" s="176" t="s">
        <v>106</v>
      </c>
      <c r="C64" s="176" t="s">
        <v>32</v>
      </c>
      <c r="D64" s="179">
        <v>0</v>
      </c>
      <c r="E64" s="179">
        <v>0</v>
      </c>
      <c r="F64" s="180">
        <v>0</v>
      </c>
      <c r="G64" s="179">
        <v>0</v>
      </c>
      <c r="H64" s="179">
        <v>0</v>
      </c>
      <c r="I64" s="180">
        <v>0</v>
      </c>
      <c r="J64" s="179">
        <v>0</v>
      </c>
      <c r="K64" s="179">
        <v>0</v>
      </c>
      <c r="L64" s="180">
        <v>0</v>
      </c>
      <c r="M64" s="179">
        <v>54.304284737566086</v>
      </c>
      <c r="N64" s="179">
        <v>227.69757794178369</v>
      </c>
      <c r="O64" s="180">
        <v>0</v>
      </c>
      <c r="P64" s="179">
        <v>100.2893663095212</v>
      </c>
      <c r="Q64" s="179">
        <v>0</v>
      </c>
      <c r="R64" s="180">
        <v>0</v>
      </c>
      <c r="T64" s="194">
        <f t="shared" si="0"/>
        <v>0.40438712511394742</v>
      </c>
      <c r="U64" s="194">
        <f t="shared" si="1"/>
        <v>0.59561287488605263</v>
      </c>
      <c r="V64" s="194">
        <f t="shared" si="2"/>
        <v>0</v>
      </c>
    </row>
    <row r="65" spans="1:18">
      <c r="A65" s="128"/>
      <c r="B65" s="146" t="s">
        <v>107</v>
      </c>
      <c r="C65" s="147"/>
      <c r="D65" s="187">
        <f t="shared" ref="D65:R65" si="3">SUM(D7:D64)</f>
        <v>27941.036324309815</v>
      </c>
      <c r="E65" s="187">
        <f t="shared" si="3"/>
        <v>26161.071082149138</v>
      </c>
      <c r="F65" s="187">
        <f t="shared" si="3"/>
        <v>60335.845302980175</v>
      </c>
      <c r="G65" s="187">
        <f t="shared" si="3"/>
        <v>31503.971377186641</v>
      </c>
      <c r="H65" s="187">
        <f t="shared" si="3"/>
        <v>33063.615324049628</v>
      </c>
      <c r="I65" s="187">
        <f t="shared" si="3"/>
        <v>74183.386330345806</v>
      </c>
      <c r="J65" s="187">
        <f t="shared" si="3"/>
        <v>29038.232743120367</v>
      </c>
      <c r="K65" s="187">
        <f t="shared" si="3"/>
        <v>24764.188764027684</v>
      </c>
      <c r="L65" s="187">
        <f t="shared" si="3"/>
        <v>57907.116294253843</v>
      </c>
      <c r="M65" s="187">
        <f t="shared" si="3"/>
        <v>45752.249611122337</v>
      </c>
      <c r="N65" s="187">
        <f t="shared" si="3"/>
        <v>24679.436428355701</v>
      </c>
      <c r="O65" s="187">
        <f t="shared" si="3"/>
        <v>63640.364355991609</v>
      </c>
      <c r="P65" s="187">
        <f t="shared" si="3"/>
        <v>46488.769283248148</v>
      </c>
      <c r="Q65" s="187">
        <f t="shared" si="3"/>
        <v>32130.44979722807</v>
      </c>
      <c r="R65" s="187">
        <f t="shared" si="3"/>
        <v>63182.635222364792</v>
      </c>
    </row>
    <row r="67" spans="1:18"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</row>
    <row r="68" spans="1:18">
      <c r="I68" s="1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7"/>
  <sheetViews>
    <sheetView zoomScale="85" zoomScaleNormal="85" workbookViewId="0">
      <pane xSplit="3" ySplit="6" topLeftCell="D37" activePane="bottomRight" state="frozen"/>
      <selection activeCell="R40" sqref="R40"/>
      <selection pane="topRight" activeCell="R40" sqref="R40"/>
      <selection pane="bottomLeft" activeCell="R40" sqref="R40"/>
      <selection pane="bottomRight" activeCell="D67" sqref="D67:H67"/>
    </sheetView>
  </sheetViews>
  <sheetFormatPr defaultRowHeight="12.75"/>
  <cols>
    <col min="2" max="2" width="35.25" customWidth="1"/>
    <col min="3" max="3" width="33.25" customWidth="1"/>
    <col min="4" max="8" width="7.75" style="116" customWidth="1"/>
  </cols>
  <sheetData>
    <row r="1" spans="1:8" ht="18">
      <c r="A1" s="1" t="s">
        <v>152</v>
      </c>
      <c r="B1" s="110"/>
      <c r="C1" s="110"/>
      <c r="D1" s="111"/>
      <c r="E1" s="111"/>
      <c r="F1" s="111"/>
      <c r="G1" s="111"/>
      <c r="H1" s="111"/>
    </row>
    <row r="2" spans="1:8" ht="15.75">
      <c r="A2" s="112" t="s">
        <v>116</v>
      </c>
      <c r="B2" s="113"/>
      <c r="C2" s="113"/>
      <c r="D2" s="114"/>
      <c r="E2" s="114"/>
      <c r="F2" s="114"/>
      <c r="G2" s="114"/>
      <c r="H2" s="114"/>
    </row>
    <row r="3" spans="1:8">
      <c r="A3" s="115" t="s">
        <v>43</v>
      </c>
    </row>
    <row r="5" spans="1:8">
      <c r="A5" s="117" t="s">
        <v>44</v>
      </c>
      <c r="B5" s="118" t="s">
        <v>45</v>
      </c>
      <c r="C5" s="119" t="s">
        <v>109</v>
      </c>
      <c r="D5" s="185">
        <v>2010</v>
      </c>
      <c r="E5" s="185">
        <v>2011</v>
      </c>
      <c r="F5" s="185">
        <v>2012</v>
      </c>
      <c r="G5" s="185">
        <v>2013</v>
      </c>
      <c r="H5" s="185">
        <v>2014</v>
      </c>
    </row>
    <row r="6" spans="1:8">
      <c r="A6" s="123"/>
      <c r="B6" s="124"/>
      <c r="C6" s="125"/>
      <c r="D6" s="126"/>
      <c r="E6" s="126"/>
      <c r="F6" s="126"/>
      <c r="G6" s="126"/>
      <c r="H6" s="126"/>
    </row>
    <row r="7" spans="1:8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186">
        <v>-0.37736471539844518</v>
      </c>
      <c r="E7" s="186">
        <v>-0.19085579453006546</v>
      </c>
      <c r="F7" s="186">
        <v>1.3288917978105801</v>
      </c>
      <c r="G7" s="186">
        <v>-0.28324646084479366</v>
      </c>
      <c r="H7" s="186">
        <v>6.3765975943466024</v>
      </c>
    </row>
    <row r="8" spans="1:8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186">
        <v>-0.29175733671928616</v>
      </c>
      <c r="E8" s="186">
        <v>0</v>
      </c>
      <c r="F8" s="186">
        <v>0</v>
      </c>
      <c r="G8" s="186">
        <v>0</v>
      </c>
      <c r="H8" s="186">
        <v>0</v>
      </c>
    </row>
    <row r="9" spans="1:8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186">
        <v>-14.645868149924798</v>
      </c>
      <c r="E9" s="186">
        <v>-9.2267764916172307E-2</v>
      </c>
      <c r="F9" s="186">
        <v>5.2813004252370108E-2</v>
      </c>
      <c r="G9" s="186">
        <v>-0.10525431600224369</v>
      </c>
      <c r="H9" s="186">
        <v>0.24197609366258321</v>
      </c>
    </row>
    <row r="10" spans="1:8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186">
        <v>-12.433785185828819</v>
      </c>
      <c r="E10" s="186">
        <v>-2.8214787032546815</v>
      </c>
      <c r="F10" s="186">
        <v>6.1402857709495002</v>
      </c>
      <c r="G10" s="186">
        <v>-1.6780141222890845</v>
      </c>
      <c r="H10" s="186">
        <v>30.560259185561396</v>
      </c>
    </row>
    <row r="11" spans="1:8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186">
        <v>-9.4286762754216333</v>
      </c>
      <c r="E11" s="186">
        <v>-1.9343557221193706</v>
      </c>
      <c r="F11" s="186">
        <v>5.5255543452766416</v>
      </c>
      <c r="G11" s="186">
        <v>-1.9778972526148564</v>
      </c>
      <c r="H11" s="186">
        <v>40.197381829604176</v>
      </c>
    </row>
    <row r="12" spans="1:8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186">
        <v>-6.7039352579033928E-2</v>
      </c>
      <c r="E12" s="186">
        <v>-0.27213030434130653</v>
      </c>
      <c r="F12" s="186">
        <v>0.78775563141846594</v>
      </c>
      <c r="G12" s="186">
        <v>-0.11815431809733928</v>
      </c>
      <c r="H12" s="186">
        <v>3.6863770125654112</v>
      </c>
    </row>
    <row r="13" spans="1:8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186">
        <v>-55.958872209285957</v>
      </c>
      <c r="E13" s="186">
        <v>-1.0157135480031734</v>
      </c>
      <c r="F13" s="186">
        <v>1.9724397428793978</v>
      </c>
      <c r="G13" s="186">
        <v>-4.0775259391389852E-2</v>
      </c>
      <c r="H13" s="186">
        <v>-0.58223857670631984</v>
      </c>
    </row>
    <row r="14" spans="1:8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186">
        <v>-3.090654937799441</v>
      </c>
      <c r="E14" s="186">
        <v>-0.31103240011814393</v>
      </c>
      <c r="F14" s="186">
        <v>0.67304260849828113</v>
      </c>
      <c r="G14" s="186">
        <v>-0.20810320634722401</v>
      </c>
      <c r="H14" s="186">
        <v>4.1249480842692829</v>
      </c>
    </row>
    <row r="15" spans="1:8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</row>
    <row r="16" spans="1:8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186">
        <v>-71.193529404098371</v>
      </c>
      <c r="E16" s="186">
        <v>-9.1691838675802142</v>
      </c>
      <c r="F16" s="186">
        <v>28.984702445394205</v>
      </c>
      <c r="G16" s="186">
        <v>-5.1879754237283926</v>
      </c>
      <c r="H16" s="186">
        <v>106.93526744139743</v>
      </c>
    </row>
    <row r="17" spans="1:8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186">
        <v>-1.9167342342705105</v>
      </c>
      <c r="E17" s="186">
        <v>-8.4696283133223207E-2</v>
      </c>
      <c r="F17" s="186">
        <v>0.23956797376974162</v>
      </c>
      <c r="G17" s="186">
        <v>-4.9357113701334894E-2</v>
      </c>
      <c r="H17" s="186">
        <v>1.083840268845407</v>
      </c>
    </row>
    <row r="18" spans="1:8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186">
        <v>-8.6376231167443436</v>
      </c>
      <c r="E18" s="186">
        <v>-0.52544362924551724</v>
      </c>
      <c r="F18" s="186">
        <v>1.3242134423224921</v>
      </c>
      <c r="G18" s="186">
        <v>-0.33245555910615043</v>
      </c>
      <c r="H18" s="186">
        <v>7.6453774212320793</v>
      </c>
    </row>
    <row r="19" spans="1:8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186">
        <v>-44.771920644203831</v>
      </c>
      <c r="E19" s="186">
        <v>-4.5655789999637566</v>
      </c>
      <c r="F19" s="186">
        <v>14.847524691102967</v>
      </c>
      <c r="G19" s="186">
        <v>-3.3083669596201952</v>
      </c>
      <c r="H19" s="186">
        <v>40.048404983736084</v>
      </c>
    </row>
    <row r="20" spans="1:8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186">
        <v>-1.7734191169537912</v>
      </c>
      <c r="E20" s="186">
        <v>-0.47057425020101923</v>
      </c>
      <c r="F20" s="186">
        <v>0.2834676470354433</v>
      </c>
      <c r="G20" s="186">
        <v>-4.9130627828539858E-2</v>
      </c>
      <c r="H20" s="186">
        <v>0.62700458065133646</v>
      </c>
    </row>
    <row r="21" spans="1:8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186">
        <v>-6.4546311287073008</v>
      </c>
      <c r="E21" s="186">
        <v>-3.308076900289401</v>
      </c>
      <c r="F21" s="186">
        <v>5.8024343686956144</v>
      </c>
      <c r="G21" s="186">
        <v>-1.1099542790424293</v>
      </c>
      <c r="H21" s="186">
        <v>19.90669735619479</v>
      </c>
    </row>
    <row r="22" spans="1:8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186">
        <v>0</v>
      </c>
      <c r="E22" s="186">
        <v>0</v>
      </c>
      <c r="F22" s="186">
        <v>0</v>
      </c>
      <c r="G22" s="186">
        <v>0</v>
      </c>
      <c r="H22" s="186">
        <v>0</v>
      </c>
    </row>
    <row r="23" spans="1:8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186">
        <v>-14.456934852994113</v>
      </c>
      <c r="E23" s="186">
        <v>-0.76559725701740822</v>
      </c>
      <c r="F23" s="186">
        <v>0.69483874342888652</v>
      </c>
      <c r="G23" s="186">
        <v>-0.30054571821429116</v>
      </c>
      <c r="H23" s="186">
        <v>7.2980168076930623</v>
      </c>
    </row>
    <row r="24" spans="1:8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186">
        <v>-9.2765981866705189</v>
      </c>
      <c r="E24" s="186">
        <v>-1.4673644090332907</v>
      </c>
      <c r="F24" s="186">
        <v>3.7985275866793446</v>
      </c>
      <c r="G24" s="186">
        <v>-1.5642972484357078</v>
      </c>
      <c r="H24" s="186">
        <v>37.062240123319242</v>
      </c>
    </row>
    <row r="25" spans="1:8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186">
        <v>-2.9029864928846063</v>
      </c>
      <c r="E25" s="186">
        <v>-0.37441837438938852</v>
      </c>
      <c r="F25" s="186">
        <v>0.89552379885171252</v>
      </c>
      <c r="G25" s="186">
        <v>-0.38316815875538113</v>
      </c>
      <c r="H25" s="186">
        <v>7.3149252402458069</v>
      </c>
    </row>
    <row r="26" spans="1:8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186">
        <v>-14.534805983255184</v>
      </c>
      <c r="E26" s="186">
        <v>-1.5296471087946981</v>
      </c>
      <c r="F26" s="186">
        <v>2.8855538358479493</v>
      </c>
      <c r="G26" s="186">
        <v>-1.4496243367035031</v>
      </c>
      <c r="H26" s="186">
        <v>21.762162560780467</v>
      </c>
    </row>
    <row r="27" spans="1:8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186">
        <v>-1.5612681997137874</v>
      </c>
      <c r="E27" s="186">
        <v>-0.30946676679975749</v>
      </c>
      <c r="F27" s="186">
        <v>0.12614933862676447</v>
      </c>
      <c r="G27" s="186">
        <v>-0.13077597507716562</v>
      </c>
      <c r="H27" s="186">
        <v>3.3922078070425621</v>
      </c>
    </row>
    <row r="28" spans="1:8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186">
        <v>-6.5745891234053264E-2</v>
      </c>
      <c r="E28" s="186">
        <v>-0.18980079014838117</v>
      </c>
      <c r="F28" s="186">
        <v>0.83409716935622469</v>
      </c>
      <c r="G28" s="186">
        <v>-0.69686880690464759</v>
      </c>
      <c r="H28" s="186">
        <v>4.2637089559378207</v>
      </c>
    </row>
    <row r="29" spans="1:8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186">
        <v>-4.6386408491178415</v>
      </c>
      <c r="E29" s="227"/>
      <c r="F29" s="227"/>
      <c r="G29" s="227"/>
      <c r="H29" s="227"/>
    </row>
    <row r="30" spans="1:8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186">
        <v>-1.2975921583487189</v>
      </c>
      <c r="E30" s="186">
        <v>-0.33584762558520864</v>
      </c>
      <c r="F30" s="186">
        <v>0.90643082662508834</v>
      </c>
      <c r="G30" s="186">
        <v>-6.2911326117863278E-2</v>
      </c>
      <c r="H30" s="186">
        <v>1.2294727080789958</v>
      </c>
    </row>
    <row r="31" spans="1:8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186">
        <v>-7.9569571595180726</v>
      </c>
      <c r="E31" s="186">
        <v>-2.2604910407006331</v>
      </c>
      <c r="F31" s="186">
        <v>4.9715460903079247</v>
      </c>
      <c r="G31" s="186">
        <v>-0.75853052956228917</v>
      </c>
      <c r="H31" s="186">
        <v>17.482753954972331</v>
      </c>
    </row>
    <row r="32" spans="1:8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186">
        <v>-1.3752172529062197</v>
      </c>
      <c r="E32" s="186">
        <v>-0.25788290194174196</v>
      </c>
      <c r="F32" s="186">
        <v>0.91053500362099171</v>
      </c>
      <c r="G32" s="186">
        <v>-0.11450880514730091</v>
      </c>
      <c r="H32" s="186">
        <v>2.8582554592862608</v>
      </c>
    </row>
    <row r="33" spans="1:8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186">
        <v>-16.26532763147182</v>
      </c>
      <c r="E33" s="186">
        <v>-3.7360177724578914</v>
      </c>
      <c r="F33" s="186">
        <v>4.1470549552956086</v>
      </c>
      <c r="G33" s="186">
        <v>-1.2916352380671876</v>
      </c>
      <c r="H33" s="186">
        <v>13.393607237675518</v>
      </c>
    </row>
    <row r="34" spans="1:8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186">
        <v>0</v>
      </c>
      <c r="E34" s="186">
        <v>0</v>
      </c>
      <c r="F34" s="186">
        <v>0</v>
      </c>
      <c r="G34" s="186">
        <v>0</v>
      </c>
      <c r="H34" s="186">
        <v>0</v>
      </c>
    </row>
    <row r="35" spans="1:8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186">
        <v>-0.96691789595477251</v>
      </c>
      <c r="E35" s="186">
        <v>-0.17297698728434427</v>
      </c>
      <c r="F35" s="186">
        <v>0.68820845660078622</v>
      </c>
      <c r="G35" s="186">
        <v>-0.51207651879319649</v>
      </c>
      <c r="H35" s="186">
        <v>5.6776063837905966</v>
      </c>
    </row>
    <row r="36" spans="1:8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186">
        <v>-5.7059316832030484</v>
      </c>
      <c r="E36" s="186">
        <v>-0.8596846579657067</v>
      </c>
      <c r="F36" s="186">
        <v>1.6421145147358986</v>
      </c>
      <c r="G36" s="186">
        <v>-0.50539724569726729</v>
      </c>
      <c r="H36" s="186">
        <v>8.3335602361307828</v>
      </c>
    </row>
    <row r="37" spans="1:8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186">
        <v>0</v>
      </c>
      <c r="E37" s="186">
        <v>-1.3802852367147905E-3</v>
      </c>
      <c r="F37" s="186">
        <v>0.30779369738056123</v>
      </c>
      <c r="G37" s="186">
        <v>-0.12667419586457429</v>
      </c>
      <c r="H37" s="186">
        <v>1.5960136962407996</v>
      </c>
    </row>
    <row r="38" spans="1:8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186">
        <v>-5.1829983296107205</v>
      </c>
      <c r="E38" s="186">
        <v>-2.9852289080219037</v>
      </c>
      <c r="F38" s="186">
        <v>8.2180569271583312</v>
      </c>
      <c r="G38" s="186">
        <v>-1.1591399543367078</v>
      </c>
      <c r="H38" s="186">
        <v>19.113158186163368</v>
      </c>
    </row>
    <row r="39" spans="1:8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186">
        <v>-15.512993614101706</v>
      </c>
      <c r="E39" s="186">
        <v>-1.2677976826228681</v>
      </c>
      <c r="F39" s="186">
        <v>2.3070083516947588</v>
      </c>
      <c r="G39" s="186">
        <v>-1.3598109792128983</v>
      </c>
      <c r="H39" s="186">
        <v>25.367855788396941</v>
      </c>
    </row>
    <row r="40" spans="1:8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186">
        <v>-89.244253178576571</v>
      </c>
      <c r="E40" s="186">
        <v>-3.8496123259395425</v>
      </c>
      <c r="F40" s="186">
        <v>7.9713858820963406</v>
      </c>
      <c r="G40" s="186">
        <v>-1.5484142932212572</v>
      </c>
      <c r="H40" s="186">
        <v>32.986243757619675</v>
      </c>
    </row>
    <row r="41" spans="1:8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186">
        <v>-1.7063945105809093</v>
      </c>
      <c r="E41" s="186">
        <v>-0.13329521053842958</v>
      </c>
      <c r="F41" s="186">
        <v>0.11924572410579871</v>
      </c>
      <c r="G41" s="186">
        <v>-4.2976523534351004E-2</v>
      </c>
      <c r="H41" s="186">
        <v>5.0730455604940028</v>
      </c>
    </row>
    <row r="42" spans="1:8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186">
        <v>-7.2979967036586796E-2</v>
      </c>
      <c r="E42" s="186">
        <v>-4.2328294305886026E-3</v>
      </c>
      <c r="F42" s="186">
        <v>0</v>
      </c>
      <c r="G42" s="186">
        <v>0</v>
      </c>
      <c r="H42" s="186">
        <v>0</v>
      </c>
    </row>
    <row r="43" spans="1:8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186">
        <v>-6.196908479883608</v>
      </c>
      <c r="E43" s="186">
        <v>-0.37479045713687648</v>
      </c>
      <c r="F43" s="186">
        <v>1.2013084330400032</v>
      </c>
      <c r="G43" s="186">
        <v>-0.3628655930938634</v>
      </c>
      <c r="H43" s="186">
        <v>9.464923339744173</v>
      </c>
    </row>
    <row r="44" spans="1:8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186">
        <v>-57.096255147248264</v>
      </c>
      <c r="E44" s="186">
        <v>-8.4473378556952934</v>
      </c>
      <c r="F44" s="186">
        <v>6.3909648941095218</v>
      </c>
      <c r="G44" s="186">
        <v>-0.7085739818983382</v>
      </c>
      <c r="H44" s="186">
        <v>24.483135860979413</v>
      </c>
    </row>
    <row r="45" spans="1:8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186">
        <v>-31.679963397584064</v>
      </c>
      <c r="E45" s="186">
        <v>-14.82054455272548</v>
      </c>
      <c r="F45" s="186">
        <v>17.417813904764021</v>
      </c>
      <c r="G45" s="186">
        <v>-5.9335331579951269</v>
      </c>
      <c r="H45" s="186">
        <v>107.33419892413322</v>
      </c>
    </row>
    <row r="46" spans="1:8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186">
        <v>-1.9655890914688774</v>
      </c>
      <c r="E46" s="186">
        <v>-0.45190812516144729</v>
      </c>
      <c r="F46" s="186">
        <v>0.88685689676716117</v>
      </c>
      <c r="G46" s="186">
        <v>-0.28280008999952483</v>
      </c>
      <c r="H46" s="186">
        <v>6.6462561908585904</v>
      </c>
    </row>
    <row r="47" spans="1:8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186">
        <v>-4.1166587642988747E-3</v>
      </c>
      <c r="E47" s="186">
        <v>0</v>
      </c>
      <c r="F47" s="186">
        <v>0</v>
      </c>
      <c r="G47" s="186">
        <v>0</v>
      </c>
      <c r="H47" s="186">
        <v>0</v>
      </c>
    </row>
    <row r="48" spans="1:8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186">
        <v>0</v>
      </c>
      <c r="E48" s="186">
        <v>0</v>
      </c>
      <c r="F48" s="186">
        <v>0</v>
      </c>
      <c r="G48" s="186">
        <v>0</v>
      </c>
      <c r="H48" s="186">
        <v>0.180649418266082</v>
      </c>
    </row>
    <row r="49" spans="1:8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186">
        <v>-0.34490344583348331</v>
      </c>
      <c r="E49" s="186">
        <v>-1.3523656814716363</v>
      </c>
      <c r="F49" s="186">
        <v>6.0951227870289358E-2</v>
      </c>
      <c r="G49" s="186">
        <v>0</v>
      </c>
      <c r="H49" s="186">
        <v>1.9640942328126805</v>
      </c>
    </row>
    <row r="50" spans="1:8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186">
        <v>0</v>
      </c>
      <c r="E50" s="186">
        <v>0</v>
      </c>
      <c r="F50" s="186">
        <v>0</v>
      </c>
      <c r="G50" s="186">
        <v>0</v>
      </c>
      <c r="H50" s="186">
        <v>0</v>
      </c>
    </row>
    <row r="51" spans="1:8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186">
        <v>-3.7579280998529341</v>
      </c>
      <c r="E51" s="186">
        <v>-0.51978367858167362</v>
      </c>
      <c r="F51" s="186">
        <v>4.244978786263597</v>
      </c>
      <c r="G51" s="186">
        <v>-0.78907753794364388</v>
      </c>
      <c r="H51" s="186">
        <v>14.245751164066451</v>
      </c>
    </row>
    <row r="52" spans="1:8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186">
        <v>-1.084646518906774</v>
      </c>
      <c r="E52" s="186">
        <v>-1.1088389414835513E-3</v>
      </c>
      <c r="F52" s="186">
        <v>3.8520092152380385E-2</v>
      </c>
      <c r="G52" s="186">
        <v>-6.8722198913089005E-3</v>
      </c>
      <c r="H52" s="186">
        <v>0</v>
      </c>
    </row>
    <row r="53" spans="1:8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186">
        <v>0</v>
      </c>
      <c r="E53" s="186">
        <v>0</v>
      </c>
      <c r="F53" s="186">
        <v>0</v>
      </c>
      <c r="G53" s="186">
        <v>0</v>
      </c>
      <c r="H53" s="186">
        <v>0</v>
      </c>
    </row>
    <row r="54" spans="1:8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186">
        <v>0</v>
      </c>
      <c r="E54" s="186">
        <v>0</v>
      </c>
      <c r="F54" s="186">
        <v>0</v>
      </c>
      <c r="G54" s="186">
        <v>0</v>
      </c>
      <c r="H54" s="186">
        <v>0</v>
      </c>
    </row>
    <row r="55" spans="1:8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186">
        <v>-3.1860891245104535</v>
      </c>
      <c r="E55" s="186">
        <v>-0.11303714703936928</v>
      </c>
      <c r="F55" s="186">
        <v>1.0609355292355194</v>
      </c>
      <c r="G55" s="186">
        <v>-1.9400541066038513E-3</v>
      </c>
      <c r="H55" s="186">
        <v>3.8888660180675392</v>
      </c>
    </row>
    <row r="56" spans="1:8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186">
        <v>0</v>
      </c>
      <c r="E56" s="186">
        <v>0</v>
      </c>
      <c r="F56" s="186">
        <v>0</v>
      </c>
      <c r="G56" s="186">
        <v>0</v>
      </c>
      <c r="H56" s="186">
        <v>0.64979147750927868</v>
      </c>
    </row>
    <row r="57" spans="1:8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186">
        <v>-35.476548409292306</v>
      </c>
      <c r="E57" s="186">
        <v>-7.5346621711435535</v>
      </c>
      <c r="F57" s="186">
        <v>2.6286754646917965</v>
      </c>
      <c r="G57" s="186">
        <v>-3.1130935876040091</v>
      </c>
      <c r="H57" s="186">
        <v>41.510114060857894</v>
      </c>
    </row>
    <row r="58" spans="1:8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186">
        <v>-21.611272268184432</v>
      </c>
      <c r="E58" s="186">
        <v>-2.040149587961646</v>
      </c>
      <c r="F58" s="186">
        <v>7.408149199353832</v>
      </c>
      <c r="G58" s="186">
        <v>-1.5149602713647257</v>
      </c>
      <c r="H58" s="186">
        <v>27.350603725903863</v>
      </c>
    </row>
    <row r="59" spans="1:8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186">
        <v>-1.2215574824535251</v>
      </c>
      <c r="E59" s="186">
        <v>-8.5960276676432607E-2</v>
      </c>
      <c r="F59" s="186">
        <v>1.6216205523916179E-2</v>
      </c>
      <c r="G59" s="186">
        <v>-4.5383381817580642E-2</v>
      </c>
      <c r="H59" s="186">
        <v>0.97310615943036671</v>
      </c>
    </row>
    <row r="60" spans="1:8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186">
        <v>0</v>
      </c>
      <c r="E60" s="186">
        <v>-1.658332274920429E-2</v>
      </c>
      <c r="F60" s="186">
        <v>1.381233285722331E-2</v>
      </c>
      <c r="G60" s="186">
        <v>-4.6575229470101107E-2</v>
      </c>
      <c r="H60" s="186">
        <v>0.15148379852526303</v>
      </c>
    </row>
    <row r="61" spans="1:8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186">
        <v>-2.1189649021613493</v>
      </c>
      <c r="E61" s="186">
        <v>-0.19602224398190571</v>
      </c>
      <c r="F61" s="186">
        <v>0.42037367987072005</v>
      </c>
      <c r="G61" s="186">
        <v>-0.17374289119451328</v>
      </c>
      <c r="H61" s="186">
        <v>0.2562328182158774</v>
      </c>
    </row>
    <row r="62" spans="1:8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186">
        <v>-2.2840172842825677</v>
      </c>
      <c r="E62" s="186">
        <v>-0.81792650189237004</v>
      </c>
      <c r="F62" s="186">
        <v>0.32431130174859896</v>
      </c>
      <c r="G62" s="186">
        <v>-0.33611585763779045</v>
      </c>
      <c r="H62" s="186">
        <v>11.921830692217124</v>
      </c>
    </row>
    <row r="63" spans="1:8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186">
        <v>0</v>
      </c>
      <c r="E63" s="186">
        <v>0</v>
      </c>
      <c r="F63" s="186">
        <v>0</v>
      </c>
      <c r="G63" s="186">
        <v>-7.0173234214266161E-2</v>
      </c>
      <c r="H63" s="186">
        <v>0</v>
      </c>
    </row>
    <row r="64" spans="1:8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186">
        <v>0</v>
      </c>
      <c r="E64" s="186">
        <v>0</v>
      </c>
      <c r="F64" s="186">
        <v>0</v>
      </c>
      <c r="G64" s="186">
        <v>-7.9060608764083967E-2</v>
      </c>
      <c r="H64" s="186">
        <v>0.25658252088340228</v>
      </c>
    </row>
    <row r="65" spans="1:8">
      <c r="A65" s="128"/>
      <c r="B65" s="146" t="s">
        <v>115</v>
      </c>
      <c r="C65" s="147"/>
      <c r="D65" s="171">
        <f>SUM(D7:D64)</f>
        <v>-591.79517995554158</v>
      </c>
      <c r="E65" s="171">
        <f>SUM(E7:E64)</f>
        <v>-82.034311542762907</v>
      </c>
      <c r="F65" s="171">
        <f>SUM(F7:F64)</f>
        <v>151.50063232006721</v>
      </c>
      <c r="G65" s="171">
        <f>SUM(G7:G64)</f>
        <v>-39.920808449255055</v>
      </c>
      <c r="H65" s="171">
        <f>SUM(H7:H64)</f>
        <v>726.33434814169982</v>
      </c>
    </row>
    <row r="67" spans="1:8">
      <c r="D67" s="248"/>
      <c r="E67" s="248"/>
      <c r="F67" s="248"/>
      <c r="G67" s="248"/>
      <c r="H67" s="2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7"/>
  <sheetViews>
    <sheetView zoomScale="85" zoomScaleNormal="85" workbookViewId="0">
      <pane xSplit="3" ySplit="6" topLeftCell="D32" activePane="bottomRight" state="frozen"/>
      <selection activeCell="R40" sqref="R40"/>
      <selection pane="topRight" activeCell="R40" sqref="R40"/>
      <selection pane="bottomLeft" activeCell="R40" sqref="R40"/>
      <selection pane="bottomRight" activeCell="D67" sqref="D67:R67"/>
    </sheetView>
  </sheetViews>
  <sheetFormatPr defaultRowHeight="12.75"/>
  <cols>
    <col min="2" max="2" width="35.25" customWidth="1"/>
    <col min="3" max="3" width="33.25" customWidth="1"/>
    <col min="4" max="8" width="7.75" style="116" customWidth="1"/>
  </cols>
  <sheetData>
    <row r="1" spans="1:18" ht="18">
      <c r="A1" s="1" t="s">
        <v>152</v>
      </c>
      <c r="B1" s="110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5.75">
      <c r="A2" s="112" t="s">
        <v>120</v>
      </c>
      <c r="B2" s="113"/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>
      <c r="A3" s="115" t="s">
        <v>43</v>
      </c>
    </row>
    <row r="5" spans="1:18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</row>
    <row r="6" spans="1:18">
      <c r="A6" s="123"/>
      <c r="B6" s="124"/>
      <c r="C6" s="125"/>
      <c r="D6" s="126" t="s">
        <v>46</v>
      </c>
      <c r="E6" s="126" t="s">
        <v>47</v>
      </c>
      <c r="F6" s="127" t="s">
        <v>48</v>
      </c>
      <c r="G6" s="126" t="s">
        <v>46</v>
      </c>
      <c r="H6" s="126" t="s">
        <v>47</v>
      </c>
      <c r="I6" s="127" t="s">
        <v>48</v>
      </c>
      <c r="J6" s="126" t="s">
        <v>46</v>
      </c>
      <c r="K6" s="126" t="s">
        <v>47</v>
      </c>
      <c r="L6" s="127" t="s">
        <v>48</v>
      </c>
      <c r="M6" s="126" t="s">
        <v>46</v>
      </c>
      <c r="N6" s="126" t="s">
        <v>47</v>
      </c>
      <c r="O6" s="127" t="s">
        <v>48</v>
      </c>
      <c r="P6" s="126" t="s">
        <v>46</v>
      </c>
      <c r="Q6" s="126" t="s">
        <v>47</v>
      </c>
      <c r="R6" s="127" t="s">
        <v>48</v>
      </c>
    </row>
    <row r="7" spans="1:18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179">
        <v>10.81659838368455</v>
      </c>
      <c r="E7" s="179">
        <v>0</v>
      </c>
      <c r="F7" s="180">
        <v>1.221824183548188</v>
      </c>
      <c r="G7" s="179">
        <v>46.198305375940286</v>
      </c>
      <c r="H7" s="179">
        <v>0</v>
      </c>
      <c r="I7" s="180">
        <v>7.0247497696992705</v>
      </c>
      <c r="J7" s="179">
        <v>130.10015344220454</v>
      </c>
      <c r="K7" s="179">
        <v>0</v>
      </c>
      <c r="L7" s="180">
        <v>20.039696072127342</v>
      </c>
      <c r="M7" s="179">
        <v>178.84641357252454</v>
      </c>
      <c r="N7" s="179">
        <v>0</v>
      </c>
      <c r="O7" s="180">
        <v>30.518593017255832</v>
      </c>
      <c r="P7" s="179">
        <v>205.90866829884894</v>
      </c>
      <c r="Q7" s="179">
        <v>0</v>
      </c>
      <c r="R7" s="180">
        <v>34.368436120230946</v>
      </c>
    </row>
    <row r="8" spans="1:18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179">
        <v>8.4551068192035306</v>
      </c>
      <c r="E8" s="179">
        <v>0</v>
      </c>
      <c r="F8" s="180">
        <v>1.1359512616056058</v>
      </c>
      <c r="G8" s="179">
        <v>0</v>
      </c>
      <c r="H8" s="179">
        <v>0</v>
      </c>
      <c r="I8" s="180">
        <v>0</v>
      </c>
      <c r="J8" s="179">
        <v>0</v>
      </c>
      <c r="K8" s="179">
        <v>0</v>
      </c>
      <c r="L8" s="180">
        <v>0</v>
      </c>
      <c r="M8" s="179">
        <v>0</v>
      </c>
      <c r="N8" s="179">
        <v>0</v>
      </c>
      <c r="O8" s="180">
        <v>0</v>
      </c>
      <c r="P8" s="179">
        <v>0</v>
      </c>
      <c r="Q8" s="179">
        <v>0</v>
      </c>
      <c r="R8" s="180">
        <v>0</v>
      </c>
    </row>
    <row r="9" spans="1:18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179">
        <v>411.08819019848011</v>
      </c>
      <c r="E9" s="179">
        <v>0</v>
      </c>
      <c r="F9" s="180">
        <v>54.033174776396599</v>
      </c>
      <c r="G9" s="179">
        <v>36.257168963052067</v>
      </c>
      <c r="H9" s="179">
        <v>0</v>
      </c>
      <c r="I9" s="180">
        <v>3.4885644209638089</v>
      </c>
      <c r="J9" s="179">
        <v>3.9696890484565772</v>
      </c>
      <c r="K9" s="179">
        <v>0</v>
      </c>
      <c r="L9" s="180">
        <v>0.3257657133401346</v>
      </c>
      <c r="M9" s="179">
        <v>43.105389069798939</v>
      </c>
      <c r="N9" s="179">
        <v>0</v>
      </c>
      <c r="O9" s="180">
        <v>7.0792274180831471</v>
      </c>
      <c r="P9" s="179">
        <v>6.0275858240312754</v>
      </c>
      <c r="Q9" s="179">
        <v>0</v>
      </c>
      <c r="R9" s="180">
        <v>0.76773039854555492</v>
      </c>
    </row>
    <row r="10" spans="1:18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179">
        <v>351.94633266004257</v>
      </c>
      <c r="E10" s="179">
        <v>0</v>
      </c>
      <c r="F10" s="180">
        <v>41.068206684711981</v>
      </c>
      <c r="G10" s="179">
        <v>681.53582988072344</v>
      </c>
      <c r="H10" s="179">
        <v>0</v>
      </c>
      <c r="I10" s="180">
        <v>94.214740167553799</v>
      </c>
      <c r="J10" s="179">
        <v>599.03839133057602</v>
      </c>
      <c r="K10" s="179">
        <v>0</v>
      </c>
      <c r="L10" s="180">
        <v>79.589584670227396</v>
      </c>
      <c r="M10" s="179">
        <v>742.84212678892891</v>
      </c>
      <c r="N10" s="179">
        <v>0</v>
      </c>
      <c r="O10" s="180">
        <v>122.33747693202837</v>
      </c>
      <c r="P10" s="179">
        <v>748.12268205523151</v>
      </c>
      <c r="Q10" s="179">
        <v>0</v>
      </c>
      <c r="R10" s="180">
        <v>119.32499803366301</v>
      </c>
    </row>
    <row r="11" spans="1:18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179">
        <v>260.62147067962906</v>
      </c>
      <c r="E11" s="179">
        <v>0</v>
      </c>
      <c r="F11" s="180">
        <v>28.655713157125071</v>
      </c>
      <c r="G11" s="179">
        <v>491.50744989804417</v>
      </c>
      <c r="H11" s="179">
        <v>0</v>
      </c>
      <c r="I11" s="180">
        <v>60.894395563112106</v>
      </c>
      <c r="J11" s="179">
        <v>523.49776275235263</v>
      </c>
      <c r="K11" s="179">
        <v>0</v>
      </c>
      <c r="L11" s="180">
        <v>67.053007461582609</v>
      </c>
      <c r="M11" s="179">
        <v>813.28634707163724</v>
      </c>
      <c r="N11" s="179">
        <v>0</v>
      </c>
      <c r="O11" s="180">
        <v>127.61932928927875</v>
      </c>
      <c r="P11" s="179">
        <v>902.43910569025024</v>
      </c>
      <c r="Q11" s="179">
        <v>0</v>
      </c>
      <c r="R11" s="180">
        <v>134.43760497729878</v>
      </c>
    </row>
    <row r="12" spans="1:18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179">
        <v>1.7251503692092367</v>
      </c>
      <c r="E12" s="179">
        <v>0</v>
      </c>
      <c r="F12" s="180">
        <v>7.64435851462857E-2</v>
      </c>
      <c r="G12" s="179">
        <v>50.557177522137877</v>
      </c>
      <c r="H12" s="179">
        <v>0</v>
      </c>
      <c r="I12" s="180">
        <v>9.8643759221489198</v>
      </c>
      <c r="J12" s="179">
        <v>73.862426844156943</v>
      </c>
      <c r="K12" s="179">
        <v>0</v>
      </c>
      <c r="L12" s="180">
        <v>6.0473318014267834</v>
      </c>
      <c r="M12" s="179">
        <v>44.291234829096233</v>
      </c>
      <c r="N12" s="179">
        <v>0</v>
      </c>
      <c r="O12" s="180">
        <v>7.7113270056647583</v>
      </c>
      <c r="P12" s="179">
        <v>75.89237025456525</v>
      </c>
      <c r="Q12" s="179">
        <v>0</v>
      </c>
      <c r="R12" s="180">
        <v>15.929861716741295</v>
      </c>
    </row>
    <row r="13" spans="1:18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179">
        <v>1592.3455536033919</v>
      </c>
      <c r="E13" s="179">
        <v>0</v>
      </c>
      <c r="F13" s="180">
        <v>208.24335938863067</v>
      </c>
      <c r="G13" s="179">
        <v>272.96283379186241</v>
      </c>
      <c r="H13" s="179">
        <v>0</v>
      </c>
      <c r="I13" s="180">
        <v>35.312356698819521</v>
      </c>
      <c r="J13" s="179">
        <v>211.3231001121292</v>
      </c>
      <c r="K13" s="179">
        <v>0</v>
      </c>
      <c r="L13" s="180">
        <v>31.084065408511233</v>
      </c>
      <c r="M13" s="179">
        <v>18.272378650848417</v>
      </c>
      <c r="N13" s="179">
        <v>0</v>
      </c>
      <c r="O13" s="180">
        <v>5.2099421097260317</v>
      </c>
      <c r="P13" s="179">
        <v>-10.971080083699652</v>
      </c>
      <c r="Q13" s="179">
        <v>0</v>
      </c>
      <c r="R13" s="180">
        <v>-1.2219784492802019</v>
      </c>
    </row>
    <row r="14" spans="1:18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179">
        <v>88.481568765595426</v>
      </c>
      <c r="E14" s="179">
        <v>0</v>
      </c>
      <c r="F14" s="180">
        <v>10.463153379398317</v>
      </c>
      <c r="G14" s="179">
        <v>79.052571245119722</v>
      </c>
      <c r="H14" s="179">
        <v>0</v>
      </c>
      <c r="I14" s="180">
        <v>9.9124954398493514</v>
      </c>
      <c r="J14" s="179">
        <v>66.414143297658256</v>
      </c>
      <c r="K14" s="179">
        <v>0</v>
      </c>
      <c r="L14" s="180">
        <v>8.4269931997061853</v>
      </c>
      <c r="M14" s="179">
        <v>87.662873061928877</v>
      </c>
      <c r="N14" s="179">
        <v>0</v>
      </c>
      <c r="O14" s="180">
        <v>13.064439576696206</v>
      </c>
      <c r="P14" s="179">
        <v>93.973811636353759</v>
      </c>
      <c r="Q14" s="179">
        <v>0</v>
      </c>
      <c r="R14" s="180">
        <v>13.785703971982812</v>
      </c>
    </row>
    <row r="15" spans="1:18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179">
        <v>0</v>
      </c>
      <c r="E15" s="179">
        <v>0</v>
      </c>
      <c r="F15" s="180">
        <v>0</v>
      </c>
      <c r="G15" s="179">
        <v>0</v>
      </c>
      <c r="H15" s="179">
        <v>0</v>
      </c>
      <c r="I15" s="180">
        <v>0</v>
      </c>
      <c r="J15" s="179">
        <v>0</v>
      </c>
      <c r="K15" s="179">
        <v>0</v>
      </c>
      <c r="L15" s="180">
        <v>0</v>
      </c>
      <c r="M15" s="179">
        <v>0</v>
      </c>
      <c r="N15" s="179">
        <v>0</v>
      </c>
      <c r="O15" s="180">
        <v>0</v>
      </c>
      <c r="P15" s="179">
        <v>0</v>
      </c>
      <c r="Q15" s="179">
        <v>0</v>
      </c>
      <c r="R15" s="180">
        <v>0</v>
      </c>
    </row>
    <row r="16" spans="1:18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179">
        <v>2016.4474466037939</v>
      </c>
      <c r="E16" s="179">
        <v>0</v>
      </c>
      <c r="F16" s="180">
        <v>249.58374595979956</v>
      </c>
      <c r="G16" s="179">
        <v>2326.5414855600047</v>
      </c>
      <c r="H16" s="179">
        <v>0</v>
      </c>
      <c r="I16" s="180">
        <v>300.59020033547313</v>
      </c>
      <c r="J16" s="179">
        <v>2758.8142354195752</v>
      </c>
      <c r="K16" s="179">
        <v>0</v>
      </c>
      <c r="L16" s="180">
        <v>379.70815568467452</v>
      </c>
      <c r="M16" s="179">
        <v>2070.7534424789333</v>
      </c>
      <c r="N16" s="179">
        <v>0</v>
      </c>
      <c r="O16" s="180">
        <v>341.1884619331496</v>
      </c>
      <c r="P16" s="179">
        <v>2429.8891222383686</v>
      </c>
      <c r="Q16" s="179">
        <v>0</v>
      </c>
      <c r="R16" s="180">
        <v>384.41538098014558</v>
      </c>
    </row>
    <row r="17" spans="1:18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179">
        <v>46.830112900885375</v>
      </c>
      <c r="E17" s="179">
        <v>0</v>
      </c>
      <c r="F17" s="180">
        <v>2.1357114610895134</v>
      </c>
      <c r="G17" s="179">
        <v>0</v>
      </c>
      <c r="H17" s="179">
        <v>0</v>
      </c>
      <c r="I17" s="180">
        <v>1.1917640795400495</v>
      </c>
      <c r="J17" s="179">
        <v>0</v>
      </c>
      <c r="K17" s="179">
        <v>0</v>
      </c>
      <c r="L17" s="180">
        <v>1.2837671456944699</v>
      </c>
      <c r="M17" s="179">
        <v>0</v>
      </c>
      <c r="N17" s="179">
        <v>0</v>
      </c>
      <c r="O17" s="180">
        <v>0.90461617693508189</v>
      </c>
      <c r="P17" s="179">
        <v>0</v>
      </c>
      <c r="Q17" s="179">
        <v>0</v>
      </c>
      <c r="R17" s="180">
        <v>1.01989744621076</v>
      </c>
    </row>
    <row r="18" spans="1:18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179">
        <v>232.44595965580228</v>
      </c>
      <c r="E18" s="179">
        <v>0</v>
      </c>
      <c r="F18" s="180">
        <v>25.017416309043558</v>
      </c>
      <c r="G18" s="179">
        <v>44.089739501350429</v>
      </c>
      <c r="H18" s="179">
        <v>0</v>
      </c>
      <c r="I18" s="180">
        <v>11.284284021118019</v>
      </c>
      <c r="J18" s="179">
        <v>5.3145268713354836</v>
      </c>
      <c r="K18" s="179">
        <v>0</v>
      </c>
      <c r="L18" s="180">
        <v>7.714395415453672</v>
      </c>
      <c r="M18" s="179">
        <v>0</v>
      </c>
      <c r="N18" s="179">
        <v>0</v>
      </c>
      <c r="O18" s="180">
        <v>6.0916842979677011</v>
      </c>
      <c r="P18" s="179">
        <v>0.26120143765084325</v>
      </c>
      <c r="Q18" s="179">
        <v>0</v>
      </c>
      <c r="R18" s="180">
        <v>7.2342851902708425</v>
      </c>
    </row>
    <row r="19" spans="1:18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179">
        <v>1247.1768227773211</v>
      </c>
      <c r="E19" s="179">
        <v>0</v>
      </c>
      <c r="F19" s="180">
        <v>153.31562023593168</v>
      </c>
      <c r="G19" s="179">
        <v>1177.2057432662946</v>
      </c>
      <c r="H19" s="179">
        <v>0</v>
      </c>
      <c r="I19" s="180">
        <v>144.91294038551163</v>
      </c>
      <c r="J19" s="179">
        <v>1426.9595490980191</v>
      </c>
      <c r="K19" s="179">
        <v>0</v>
      </c>
      <c r="L19" s="180">
        <v>193.88975436655696</v>
      </c>
      <c r="M19" s="179">
        <v>1377.1065765858355</v>
      </c>
      <c r="N19" s="179">
        <v>0</v>
      </c>
      <c r="O19" s="180">
        <v>231.80012510727119</v>
      </c>
      <c r="P19" s="179">
        <v>1010.8705693390694</v>
      </c>
      <c r="Q19" s="179">
        <v>0</v>
      </c>
      <c r="R19" s="180">
        <v>150.91724632027555</v>
      </c>
    </row>
    <row r="20" spans="1:18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179">
        <v>47.465734773121028</v>
      </c>
      <c r="E20" s="179">
        <v>0</v>
      </c>
      <c r="F20" s="180">
        <v>4.3205368282657082</v>
      </c>
      <c r="G20" s="179">
        <v>118.13355904763279</v>
      </c>
      <c r="H20" s="179">
        <v>0</v>
      </c>
      <c r="I20" s="180">
        <v>14.048589556882785</v>
      </c>
      <c r="J20" s="179">
        <v>27.203109833722973</v>
      </c>
      <c r="K20" s="179">
        <v>0</v>
      </c>
      <c r="L20" s="180">
        <v>3.0415944511203805</v>
      </c>
      <c r="M20" s="179">
        <v>38.279091793671967</v>
      </c>
      <c r="N20" s="179">
        <v>0</v>
      </c>
      <c r="O20" s="180">
        <v>5.2115957786299978</v>
      </c>
      <c r="P20" s="179">
        <v>14.946930863736279</v>
      </c>
      <c r="Q20" s="179">
        <v>0</v>
      </c>
      <c r="R20" s="180">
        <v>2.315365549106644</v>
      </c>
    </row>
    <row r="21" spans="1:18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179">
        <v>150.22218875523018</v>
      </c>
      <c r="E21" s="179">
        <v>0</v>
      </c>
      <c r="F21" s="180">
        <v>14.704334858023245</v>
      </c>
      <c r="G21" s="179">
        <v>800.95954514689106</v>
      </c>
      <c r="H21" s="179">
        <v>0</v>
      </c>
      <c r="I21" s="180">
        <v>130.71848532659484</v>
      </c>
      <c r="J21" s="179">
        <v>577.47546393141772</v>
      </c>
      <c r="K21" s="179">
        <v>0</v>
      </c>
      <c r="L21" s="180">
        <v>76.818581525906154</v>
      </c>
      <c r="M21" s="179">
        <v>435.56552506013622</v>
      </c>
      <c r="N21" s="179">
        <v>0</v>
      </c>
      <c r="O21" s="180">
        <v>71.765675361626052</v>
      </c>
      <c r="P21" s="179">
        <v>493.623860200058</v>
      </c>
      <c r="Q21" s="179">
        <v>0</v>
      </c>
      <c r="R21" s="180">
        <v>68.582435779028103</v>
      </c>
    </row>
    <row r="22" spans="1:18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179">
        <v>0</v>
      </c>
      <c r="E22" s="179">
        <v>0</v>
      </c>
      <c r="F22" s="180">
        <v>0</v>
      </c>
      <c r="G22" s="179">
        <v>0</v>
      </c>
      <c r="H22" s="179">
        <v>0</v>
      </c>
      <c r="I22" s="180">
        <v>0</v>
      </c>
      <c r="J22" s="179">
        <v>0</v>
      </c>
      <c r="K22" s="179">
        <v>0</v>
      </c>
      <c r="L22" s="180">
        <v>0</v>
      </c>
      <c r="M22" s="179">
        <v>0</v>
      </c>
      <c r="N22" s="179">
        <v>0</v>
      </c>
      <c r="O22" s="180">
        <v>0</v>
      </c>
      <c r="P22" s="179">
        <v>0</v>
      </c>
      <c r="Q22" s="179">
        <v>0</v>
      </c>
      <c r="R22" s="180">
        <v>0</v>
      </c>
    </row>
    <row r="23" spans="1:18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179">
        <v>387.58228072060183</v>
      </c>
      <c r="E23" s="179">
        <v>0</v>
      </c>
      <c r="F23" s="180">
        <v>60.976912653834695</v>
      </c>
      <c r="G23" s="179">
        <v>139.21100559259676</v>
      </c>
      <c r="H23" s="179">
        <v>0</v>
      </c>
      <c r="I23" s="180">
        <v>19.207716425405973</v>
      </c>
      <c r="J23" s="179">
        <v>51.321699070157763</v>
      </c>
      <c r="K23" s="179">
        <v>0</v>
      </c>
      <c r="L23" s="179">
        <v>9.1167056785602565</v>
      </c>
      <c r="M23" s="181">
        <v>83.806504473635528</v>
      </c>
      <c r="N23" s="179">
        <v>0</v>
      </c>
      <c r="O23" s="179">
        <v>15.53062525130389</v>
      </c>
      <c r="P23" s="181">
        <v>94.330016140800126</v>
      </c>
      <c r="Q23" s="179">
        <v>0</v>
      </c>
      <c r="R23" s="180">
        <v>17.206595740472192</v>
      </c>
    </row>
    <row r="24" spans="1:18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179">
        <v>242.1500916408404</v>
      </c>
      <c r="E24" s="179">
        <v>0</v>
      </c>
      <c r="F24" s="180">
        <v>39.317875412924877</v>
      </c>
      <c r="G24" s="179">
        <v>248.66236332585146</v>
      </c>
      <c r="H24" s="179">
        <v>0</v>
      </c>
      <c r="I24" s="180">
        <v>37.177599509018506</v>
      </c>
      <c r="J24" s="179">
        <v>277.63625087671539</v>
      </c>
      <c r="K24" s="179">
        <v>0</v>
      </c>
      <c r="L24" s="179">
        <v>46.772747866815671</v>
      </c>
      <c r="M24" s="181">
        <v>396.98877498112398</v>
      </c>
      <c r="N24" s="179">
        <v>0</v>
      </c>
      <c r="O24" s="180">
        <v>75.125619320544544</v>
      </c>
      <c r="P24" s="179">
        <v>493.87233597711895</v>
      </c>
      <c r="Q24" s="179">
        <v>0</v>
      </c>
      <c r="R24" s="180">
        <v>90.186292342716541</v>
      </c>
    </row>
    <row r="25" spans="1:18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179">
        <v>85.811278486358191</v>
      </c>
      <c r="E25" s="179">
        <v>0</v>
      </c>
      <c r="F25" s="180">
        <v>13.295004072181657</v>
      </c>
      <c r="G25" s="179">
        <v>97.284312417829796</v>
      </c>
      <c r="H25" s="179">
        <v>0</v>
      </c>
      <c r="I25" s="180">
        <v>17.278428285566203</v>
      </c>
      <c r="J25" s="179">
        <v>79.426746089582309</v>
      </c>
      <c r="K25" s="179">
        <v>0</v>
      </c>
      <c r="L25" s="180">
        <v>14.028020509547561</v>
      </c>
      <c r="M25" s="179">
        <v>156.88798364362256</v>
      </c>
      <c r="N25" s="179">
        <v>0</v>
      </c>
      <c r="O25" s="180">
        <v>29.427874508724894</v>
      </c>
      <c r="P25" s="179">
        <v>139.54187987544753</v>
      </c>
      <c r="Q25" s="179">
        <v>0</v>
      </c>
      <c r="R25" s="180">
        <v>23.449355075381874</v>
      </c>
    </row>
    <row r="26" spans="1:18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179">
        <v>390.34835587147768</v>
      </c>
      <c r="E26" s="179">
        <v>0</v>
      </c>
      <c r="F26" s="180">
        <v>49.597219924103705</v>
      </c>
      <c r="G26" s="179">
        <v>237.64501496211912</v>
      </c>
      <c r="H26" s="179">
        <v>0</v>
      </c>
      <c r="I26" s="180">
        <v>29.241487716900473</v>
      </c>
      <c r="J26" s="179">
        <v>202.85036653891143</v>
      </c>
      <c r="K26" s="179">
        <v>0</v>
      </c>
      <c r="L26" s="180">
        <v>29.90089987098531</v>
      </c>
      <c r="M26" s="179">
        <v>359.59152065751277</v>
      </c>
      <c r="N26" s="179">
        <v>0</v>
      </c>
      <c r="O26" s="180">
        <v>56.201589252845352</v>
      </c>
      <c r="P26" s="179">
        <v>278.306551429568</v>
      </c>
      <c r="Q26" s="179">
        <v>0</v>
      </c>
      <c r="R26" s="180">
        <v>47.975634722566348</v>
      </c>
    </row>
    <row r="27" spans="1:18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179">
        <v>42.465616931932473</v>
      </c>
      <c r="E27" s="179">
        <v>0</v>
      </c>
      <c r="F27" s="180">
        <v>5.9097765104663713</v>
      </c>
      <c r="G27" s="179">
        <v>49.57014162200845</v>
      </c>
      <c r="H27" s="179">
        <v>0</v>
      </c>
      <c r="I27" s="180">
        <v>6.6909583452715768</v>
      </c>
      <c r="J27" s="179">
        <v>9.0835288971120267</v>
      </c>
      <c r="K27" s="179">
        <v>0</v>
      </c>
      <c r="L27" s="180">
        <v>1.1004644022851096</v>
      </c>
      <c r="M27" s="179">
        <v>31.757747895625052</v>
      </c>
      <c r="N27" s="179">
        <v>0</v>
      </c>
      <c r="O27" s="180">
        <v>5.411393283684057</v>
      </c>
      <c r="P27" s="179">
        <v>38.034754895955778</v>
      </c>
      <c r="Q27" s="179">
        <v>0</v>
      </c>
      <c r="R27" s="180">
        <v>5.442443783954352</v>
      </c>
    </row>
    <row r="28" spans="1:18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179">
        <v>1.6359933813924386</v>
      </c>
      <c r="E28" s="179">
        <v>0</v>
      </c>
      <c r="F28" s="180">
        <v>0.30555831385863735</v>
      </c>
      <c r="G28" s="179">
        <v>27.313194521088981</v>
      </c>
      <c r="H28" s="179">
        <v>0</v>
      </c>
      <c r="I28" s="180">
        <v>4.8854077051109757</v>
      </c>
      <c r="J28" s="179">
        <v>58.25720361303317</v>
      </c>
      <c r="K28" s="179">
        <v>0</v>
      </c>
      <c r="L28" s="180">
        <v>10.579725931233163</v>
      </c>
      <c r="M28" s="179">
        <v>177.528447925558</v>
      </c>
      <c r="N28" s="179">
        <v>0</v>
      </c>
      <c r="O28" s="180">
        <v>32.797825176017476</v>
      </c>
      <c r="P28" s="179">
        <v>59.249137850345925</v>
      </c>
      <c r="Q28" s="179">
        <v>0</v>
      </c>
      <c r="R28" s="180">
        <v>9.6047068383860879</v>
      </c>
    </row>
    <row r="29" spans="1:18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179">
        <v>126.91242694870559</v>
      </c>
      <c r="E29" s="179">
        <v>0</v>
      </c>
      <c r="F29" s="180">
        <v>19.504421143094415</v>
      </c>
      <c r="G29" s="177"/>
      <c r="H29" s="177"/>
      <c r="I29" s="178"/>
      <c r="J29" s="177"/>
      <c r="K29" s="177"/>
      <c r="L29" s="178"/>
      <c r="M29" s="177"/>
      <c r="N29" s="177"/>
      <c r="O29" s="178"/>
      <c r="P29" s="177"/>
      <c r="Q29" s="177"/>
      <c r="R29" s="178"/>
    </row>
    <row r="30" spans="1:18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179">
        <v>29.268806199574204</v>
      </c>
      <c r="E30" s="179">
        <v>0</v>
      </c>
      <c r="F30" s="180">
        <v>0</v>
      </c>
      <c r="G30" s="179">
        <v>21.588206092498577</v>
      </c>
      <c r="H30" s="179">
        <v>0</v>
      </c>
      <c r="I30" s="180">
        <v>0</v>
      </c>
      <c r="J30" s="179">
        <v>30.21951014672776</v>
      </c>
      <c r="K30" s="179">
        <v>0</v>
      </c>
      <c r="L30" s="180">
        <v>0</v>
      </c>
      <c r="M30" s="179">
        <v>20.123043774389291</v>
      </c>
      <c r="N30" s="179">
        <v>0</v>
      </c>
      <c r="O30" s="180">
        <v>0</v>
      </c>
      <c r="P30" s="179">
        <v>18.12668794471039</v>
      </c>
      <c r="Q30" s="179">
        <v>0</v>
      </c>
      <c r="R30" s="180">
        <v>0</v>
      </c>
    </row>
    <row r="31" spans="1:18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179">
        <v>208.95374719164718</v>
      </c>
      <c r="E31" s="179">
        <v>0</v>
      </c>
      <c r="F31" s="180">
        <v>34.560633662558402</v>
      </c>
      <c r="G31" s="179">
        <v>198.26861598054802</v>
      </c>
      <c r="H31" s="179">
        <v>0</v>
      </c>
      <c r="I31" s="180">
        <v>32.872499056933705</v>
      </c>
      <c r="J31" s="179">
        <v>198.9485256391701</v>
      </c>
      <c r="K31" s="179">
        <v>0</v>
      </c>
      <c r="L31" s="180">
        <v>36.25468223983129</v>
      </c>
      <c r="M31" s="179">
        <v>306.45845486133283</v>
      </c>
      <c r="N31" s="179">
        <v>0</v>
      </c>
      <c r="O31" s="180">
        <v>57.810767899436897</v>
      </c>
      <c r="P31" s="179">
        <v>307.32076119538095</v>
      </c>
      <c r="Q31" s="179">
        <v>0</v>
      </c>
      <c r="R31" s="180">
        <v>54.887799038423822</v>
      </c>
    </row>
    <row r="32" spans="1:18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179">
        <v>38.564433942947147</v>
      </c>
      <c r="E32" s="179">
        <v>0</v>
      </c>
      <c r="F32" s="180">
        <v>5.1463219718994493</v>
      </c>
      <c r="G32" s="179">
        <v>22.98936229132115</v>
      </c>
      <c r="H32" s="179">
        <v>0</v>
      </c>
      <c r="I32" s="180">
        <v>3.9768292901421201</v>
      </c>
      <c r="J32" s="179">
        <v>38.407142835790111</v>
      </c>
      <c r="K32" s="179">
        <v>0</v>
      </c>
      <c r="L32" s="180">
        <v>6.7434740230301164</v>
      </c>
      <c r="M32" s="179">
        <v>46.987742068834272</v>
      </c>
      <c r="N32" s="179">
        <v>0</v>
      </c>
      <c r="O32" s="180">
        <v>8.7636088283906872</v>
      </c>
      <c r="P32" s="179">
        <v>54.005079653690331</v>
      </c>
      <c r="Q32" s="179">
        <v>0</v>
      </c>
      <c r="R32" s="180">
        <v>9.3017967372640395</v>
      </c>
    </row>
    <row r="33" spans="1:18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179">
        <v>430.27316067067619</v>
      </c>
      <c r="E33" s="179">
        <v>0</v>
      </c>
      <c r="F33" s="180">
        <v>57.8246460643538</v>
      </c>
      <c r="G33" s="179">
        <v>277.84319666122587</v>
      </c>
      <c r="H33" s="179">
        <v>0</v>
      </c>
      <c r="I33" s="180">
        <v>39.107402694490524</v>
      </c>
      <c r="J33" s="179">
        <v>156.65125971563455</v>
      </c>
      <c r="K33" s="179">
        <v>0</v>
      </c>
      <c r="L33" s="180">
        <v>19.464535389019066</v>
      </c>
      <c r="M33" s="179">
        <v>476.59637408209846</v>
      </c>
      <c r="N33" s="179">
        <v>0</v>
      </c>
      <c r="O33" s="180">
        <v>82.349612768101196</v>
      </c>
      <c r="P33" s="179">
        <v>245.46790966407431</v>
      </c>
      <c r="Q33" s="179">
        <v>0</v>
      </c>
      <c r="R33" s="180">
        <v>42.195616884172715</v>
      </c>
    </row>
    <row r="34" spans="1:18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179"/>
      <c r="E34" s="179"/>
      <c r="F34" s="180"/>
      <c r="G34" s="179">
        <v>37.887708635621713</v>
      </c>
      <c r="H34" s="179">
        <v>0</v>
      </c>
      <c r="I34" s="180">
        <v>5.3328276401577988</v>
      </c>
      <c r="J34" s="179">
        <v>21.361535415768348</v>
      </c>
      <c r="K34" s="179">
        <v>0</v>
      </c>
      <c r="L34" s="180">
        <v>2.6542548257753267</v>
      </c>
      <c r="M34" s="179">
        <v>64.990414647558879</v>
      </c>
      <c r="N34" s="179">
        <v>0</v>
      </c>
      <c r="O34" s="180">
        <v>11.229492650195619</v>
      </c>
      <c r="P34" s="179"/>
      <c r="Q34" s="179"/>
      <c r="R34" s="180"/>
    </row>
    <row r="35" spans="1:18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179">
        <v>24.435893044700862</v>
      </c>
      <c r="E35" s="179">
        <v>0</v>
      </c>
      <c r="F35" s="180">
        <v>3.0599657233464361</v>
      </c>
      <c r="G35" s="179">
        <v>22.851869969929641</v>
      </c>
      <c r="H35" s="179">
        <v>0</v>
      </c>
      <c r="I35" s="180">
        <v>2.3869422703861374</v>
      </c>
      <c r="J35" s="179">
        <v>45.287691112540244</v>
      </c>
      <c r="K35" s="179">
        <v>0</v>
      </c>
      <c r="L35" s="180">
        <v>3.9610498240706051</v>
      </c>
      <c r="M35" s="179">
        <v>122.44820499263392</v>
      </c>
      <c r="N35" s="179">
        <v>0</v>
      </c>
      <c r="O35" s="180">
        <v>18.257103916567733</v>
      </c>
      <c r="P35" s="179">
        <v>74.302201552436074</v>
      </c>
      <c r="Q35" s="179">
        <v>0</v>
      </c>
      <c r="R35" s="180">
        <v>14.247618507818832</v>
      </c>
    </row>
    <row r="36" spans="1:18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179">
        <v>128.72109003296251</v>
      </c>
      <c r="E36" s="179">
        <v>0</v>
      </c>
      <c r="F36" s="180">
        <v>5.8805094853382132</v>
      </c>
      <c r="G36" s="179">
        <v>-2.2566224893153707E-2</v>
      </c>
      <c r="H36" s="179">
        <v>0</v>
      </c>
      <c r="I36" s="180">
        <v>6.9587234953190338</v>
      </c>
      <c r="J36" s="179">
        <v>0</v>
      </c>
      <c r="K36" s="179">
        <v>0</v>
      </c>
      <c r="L36" s="180">
        <v>6.1773694068844334</v>
      </c>
      <c r="M36" s="179">
        <v>0</v>
      </c>
      <c r="N36" s="179">
        <v>0</v>
      </c>
      <c r="O36" s="180">
        <v>5.6193723209339286</v>
      </c>
      <c r="P36" s="179">
        <v>0</v>
      </c>
      <c r="Q36" s="179">
        <v>0</v>
      </c>
      <c r="R36" s="180">
        <v>4.5206976583560881</v>
      </c>
    </row>
    <row r="37" spans="1:18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179">
        <v>0</v>
      </c>
      <c r="E37" s="179">
        <v>0</v>
      </c>
      <c r="F37" s="180">
        <v>0</v>
      </c>
      <c r="G37" s="179">
        <v>0.2346972350400513</v>
      </c>
      <c r="H37" s="179">
        <v>0</v>
      </c>
      <c r="I37" s="180">
        <v>1.3368023247415636E-2</v>
      </c>
      <c r="J37" s="179">
        <v>24.27910386572006</v>
      </c>
      <c r="K37" s="179">
        <v>0</v>
      </c>
      <c r="L37" s="180">
        <v>3.8377378547974339</v>
      </c>
      <c r="M37" s="179">
        <v>30.602578647314534</v>
      </c>
      <c r="N37" s="179">
        <v>0</v>
      </c>
      <c r="O37" s="180">
        <v>4.8694874660157339</v>
      </c>
      <c r="P37" s="179">
        <v>16.44875778133968</v>
      </c>
      <c r="Q37" s="179">
        <v>0</v>
      </c>
      <c r="R37" s="180">
        <v>2.327311918429245</v>
      </c>
    </row>
    <row r="38" spans="1:18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179">
        <v>134.54523952424944</v>
      </c>
      <c r="E38" s="179">
        <v>0</v>
      </c>
      <c r="F38" s="180">
        <v>20.002486848149388</v>
      </c>
      <c r="G38" s="179">
        <v>284.16819080367168</v>
      </c>
      <c r="H38" s="179">
        <v>0</v>
      </c>
      <c r="I38" s="180">
        <v>39.073596150923166</v>
      </c>
      <c r="J38" s="179">
        <v>331.20291935755699</v>
      </c>
      <c r="K38" s="179">
        <v>0</v>
      </c>
      <c r="L38" s="180">
        <v>52.497087145930223</v>
      </c>
      <c r="M38" s="179">
        <v>466.9142175197083</v>
      </c>
      <c r="N38" s="179">
        <v>0</v>
      </c>
      <c r="O38" s="180">
        <v>82.73002953836577</v>
      </c>
      <c r="P38" s="179">
        <v>353.10492939002472</v>
      </c>
      <c r="Q38" s="179">
        <v>0</v>
      </c>
      <c r="R38" s="180">
        <v>61.630929689665848</v>
      </c>
    </row>
    <row r="39" spans="1:18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179">
        <v>426.12880283050237</v>
      </c>
      <c r="E39" s="179">
        <v>0</v>
      </c>
      <c r="F39" s="180">
        <v>50.097726271536843</v>
      </c>
      <c r="G39" s="179">
        <v>212.30016628251047</v>
      </c>
      <c r="H39" s="179">
        <v>0</v>
      </c>
      <c r="I39" s="180">
        <v>29.316289621193082</v>
      </c>
      <c r="J39" s="179">
        <v>173.08868992871217</v>
      </c>
      <c r="K39" s="179">
        <v>0</v>
      </c>
      <c r="L39" s="180">
        <v>25.166131909937537</v>
      </c>
      <c r="M39" s="179">
        <v>324.21963173135845</v>
      </c>
      <c r="N39" s="179">
        <v>0</v>
      </c>
      <c r="O39" s="180">
        <v>53.051748057054652</v>
      </c>
      <c r="P39" s="179">
        <v>320.5432510570983</v>
      </c>
      <c r="Q39" s="179">
        <v>0</v>
      </c>
      <c r="R39" s="180">
        <v>46.495516040959643</v>
      </c>
    </row>
    <row r="40" spans="1:18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179">
        <v>2394.474508996776</v>
      </c>
      <c r="E40" s="179">
        <v>0</v>
      </c>
      <c r="F40" s="180">
        <v>336.26847106086592</v>
      </c>
      <c r="G40" s="179">
        <v>517.84459761990036</v>
      </c>
      <c r="H40" s="179">
        <v>0</v>
      </c>
      <c r="I40" s="180">
        <v>80.7852986898979</v>
      </c>
      <c r="J40" s="179">
        <v>565.74984855607806</v>
      </c>
      <c r="K40" s="179">
        <v>0</v>
      </c>
      <c r="L40" s="180">
        <v>91.612385044832365</v>
      </c>
      <c r="M40" s="179">
        <v>388.08471439933152</v>
      </c>
      <c r="N40" s="179">
        <v>0</v>
      </c>
      <c r="O40" s="180">
        <v>51.413156971609084</v>
      </c>
      <c r="P40" s="179">
        <v>415.49490328222106</v>
      </c>
      <c r="Q40" s="179">
        <v>0</v>
      </c>
      <c r="R40" s="180">
        <v>52.338971504652747</v>
      </c>
    </row>
    <row r="41" spans="1:18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179">
        <v>48.330538020612309</v>
      </c>
      <c r="E41" s="179">
        <v>0</v>
      </c>
      <c r="F41" s="180">
        <v>5.5120437290898554</v>
      </c>
      <c r="G41" s="179">
        <v>26.912126993715187</v>
      </c>
      <c r="H41" s="179">
        <v>0</v>
      </c>
      <c r="I41" s="180">
        <v>5.0031062299128566</v>
      </c>
      <c r="J41" s="179">
        <v>2.1698211173624307</v>
      </c>
      <c r="K41" s="179">
        <v>0</v>
      </c>
      <c r="L41" s="180">
        <v>2.1836352371556003</v>
      </c>
      <c r="M41" s="179">
        <v>15.996220918781473</v>
      </c>
      <c r="N41" s="179">
        <v>0</v>
      </c>
      <c r="O41" s="180">
        <v>3.8408397691618648</v>
      </c>
      <c r="P41" s="179">
        <v>65.561194003142688</v>
      </c>
      <c r="Q41" s="179">
        <v>0</v>
      </c>
      <c r="R41" s="180">
        <v>15.812234332193254</v>
      </c>
    </row>
    <row r="42" spans="1:18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179">
        <v>1.6450711002189975</v>
      </c>
      <c r="E42" s="179">
        <v>0</v>
      </c>
      <c r="F42" s="180">
        <v>0.29561878628272159</v>
      </c>
      <c r="G42" s="179">
        <v>0.83242830562218717</v>
      </c>
      <c r="H42" s="179">
        <v>0</v>
      </c>
      <c r="I42" s="180">
        <v>0.10612810829320588</v>
      </c>
      <c r="J42" s="179">
        <v>0</v>
      </c>
      <c r="K42" s="179">
        <v>0</v>
      </c>
      <c r="L42" s="180">
        <v>0</v>
      </c>
      <c r="M42" s="179">
        <v>0</v>
      </c>
      <c r="N42" s="179">
        <v>0</v>
      </c>
      <c r="O42" s="180">
        <v>0</v>
      </c>
      <c r="P42" s="179">
        <v>0</v>
      </c>
      <c r="Q42" s="179">
        <v>0</v>
      </c>
      <c r="R42" s="180">
        <v>0</v>
      </c>
    </row>
    <row r="43" spans="1:18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179">
        <v>169.15018854177808</v>
      </c>
      <c r="E43" s="179">
        <v>0</v>
      </c>
      <c r="F43" s="180">
        <v>23.374806534612727</v>
      </c>
      <c r="G43" s="179">
        <v>62.342944635120062</v>
      </c>
      <c r="H43" s="179">
        <v>0</v>
      </c>
      <c r="I43" s="180">
        <v>7.9400915682311686</v>
      </c>
      <c r="J43" s="179">
        <v>95.120825903321887</v>
      </c>
      <c r="K43" s="179">
        <v>0</v>
      </c>
      <c r="L43" s="180">
        <v>14.391148708550924</v>
      </c>
      <c r="M43" s="179">
        <v>106.75650265016438</v>
      </c>
      <c r="N43" s="179">
        <v>0</v>
      </c>
      <c r="O43" s="180">
        <v>18.935281791842204</v>
      </c>
      <c r="P43" s="179">
        <v>224.31145955411603</v>
      </c>
      <c r="Q43" s="179">
        <v>0</v>
      </c>
      <c r="R43" s="180">
        <v>35.605712305800203</v>
      </c>
    </row>
    <row r="44" spans="1:18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179">
        <v>1492.8396882473601</v>
      </c>
      <c r="E44" s="179">
        <v>0</v>
      </c>
      <c r="F44" s="180">
        <v>240.976776948176</v>
      </c>
      <c r="G44" s="179">
        <v>1506.5426736012694</v>
      </c>
      <c r="H44" s="179">
        <v>0</v>
      </c>
      <c r="I44" s="180">
        <v>234.17555793815691</v>
      </c>
      <c r="J44" s="179">
        <v>460.90237261390354</v>
      </c>
      <c r="K44" s="179">
        <v>0</v>
      </c>
      <c r="L44" s="180">
        <v>71.984630949295223</v>
      </c>
      <c r="M44" s="179">
        <v>187.45181858593739</v>
      </c>
      <c r="N44" s="179">
        <v>0</v>
      </c>
      <c r="O44" s="180">
        <v>27.012003986697195</v>
      </c>
      <c r="P44" s="179">
        <v>474.11484426488397</v>
      </c>
      <c r="Q44" s="179">
        <v>0</v>
      </c>
      <c r="R44" s="180">
        <v>80.597664604470054</v>
      </c>
    </row>
    <row r="45" spans="1:18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179">
        <v>523.78330075512906</v>
      </c>
      <c r="E45" s="179">
        <v>0</v>
      </c>
      <c r="F45" s="180">
        <v>149.35692128009259</v>
      </c>
      <c r="G45" s="179">
        <v>3296.4204344801465</v>
      </c>
      <c r="H45" s="179">
        <v>0</v>
      </c>
      <c r="I45" s="180">
        <v>423.31691737175657</v>
      </c>
      <c r="J45" s="179">
        <v>1278.5613218639708</v>
      </c>
      <c r="K45" s="179">
        <v>0</v>
      </c>
      <c r="L45" s="180">
        <v>219.33342783931212</v>
      </c>
      <c r="M45" s="179">
        <v>1751.9342212135832</v>
      </c>
      <c r="N45" s="179">
        <v>0</v>
      </c>
      <c r="O45" s="180">
        <v>309.81716439135118</v>
      </c>
      <c r="P45" s="179">
        <v>2760.7678066326957</v>
      </c>
      <c r="Q45" s="179">
        <v>0</v>
      </c>
      <c r="R45" s="180">
        <v>448.84110408243907</v>
      </c>
    </row>
    <row r="46" spans="1:18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179">
        <v>55.215119047337886</v>
      </c>
      <c r="E46" s="179">
        <v>0</v>
      </c>
      <c r="F46" s="180">
        <v>4.4533013387999629</v>
      </c>
      <c r="G46" s="179">
        <v>79.416137208029753</v>
      </c>
      <c r="H46" s="179">
        <v>0</v>
      </c>
      <c r="I46" s="180">
        <v>6.4303389055935369</v>
      </c>
      <c r="J46" s="179">
        <v>74.626857814919177</v>
      </c>
      <c r="K46" s="179">
        <v>0</v>
      </c>
      <c r="L46" s="180">
        <v>12.821585221138021</v>
      </c>
      <c r="M46" s="179">
        <v>110.32276986005505</v>
      </c>
      <c r="N46" s="179">
        <v>0</v>
      </c>
      <c r="O46" s="180">
        <v>10.206846776297484</v>
      </c>
      <c r="P46" s="179">
        <v>111.33502622557764</v>
      </c>
      <c r="Q46" s="179">
        <v>0</v>
      </c>
      <c r="R46" s="180">
        <v>9.4557419964893779</v>
      </c>
    </row>
    <row r="47" spans="1:18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179">
        <v>0.1234454852578762</v>
      </c>
      <c r="E47" s="179">
        <v>0</v>
      </c>
      <c r="F47" s="180">
        <v>1.6569709554301173E-2</v>
      </c>
      <c r="G47" s="179">
        <v>0</v>
      </c>
      <c r="H47" s="179">
        <v>0</v>
      </c>
      <c r="I47" s="180">
        <v>0</v>
      </c>
      <c r="J47" s="179">
        <v>0</v>
      </c>
      <c r="K47" s="179">
        <v>0</v>
      </c>
      <c r="L47" s="180">
        <v>0</v>
      </c>
      <c r="M47" s="179">
        <v>0</v>
      </c>
      <c r="N47" s="179">
        <v>0</v>
      </c>
      <c r="O47" s="180">
        <v>0</v>
      </c>
      <c r="P47" s="179">
        <v>0</v>
      </c>
      <c r="Q47" s="179">
        <v>0</v>
      </c>
      <c r="R47" s="180">
        <v>0</v>
      </c>
    </row>
    <row r="48" spans="1:18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179">
        <v>0</v>
      </c>
      <c r="E48" s="179">
        <v>0</v>
      </c>
      <c r="F48" s="180">
        <v>0</v>
      </c>
      <c r="G48" s="179">
        <v>0</v>
      </c>
      <c r="H48" s="179">
        <v>0</v>
      </c>
      <c r="I48" s="180">
        <v>0</v>
      </c>
      <c r="J48" s="179">
        <v>0</v>
      </c>
      <c r="K48" s="179">
        <v>0</v>
      </c>
      <c r="L48" s="180">
        <v>0</v>
      </c>
      <c r="M48" s="179">
        <v>0</v>
      </c>
      <c r="N48" s="179">
        <v>0</v>
      </c>
      <c r="O48" s="180">
        <v>0</v>
      </c>
      <c r="P48" s="179">
        <v>3.3371511185743246</v>
      </c>
      <c r="Q48" s="179">
        <v>0</v>
      </c>
      <c r="R48" s="180">
        <v>0.60490204790511126</v>
      </c>
    </row>
    <row r="49" spans="1:18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179">
        <v>9.4396463270954634</v>
      </c>
      <c r="E49" s="179">
        <v>0</v>
      </c>
      <c r="F49" s="180">
        <v>0.74363523548837984</v>
      </c>
      <c r="G49" s="179">
        <v>178.57978710382096</v>
      </c>
      <c r="H49" s="179">
        <v>0</v>
      </c>
      <c r="I49" s="180">
        <v>31.454875975485738</v>
      </c>
      <c r="J49" s="179">
        <v>2.8059423275442223</v>
      </c>
      <c r="K49" s="179">
        <v>0</v>
      </c>
      <c r="L49" s="180">
        <v>0.79423845469994736</v>
      </c>
      <c r="M49" s="179">
        <v>0</v>
      </c>
      <c r="N49" s="179">
        <v>0</v>
      </c>
      <c r="O49" s="180">
        <v>0</v>
      </c>
      <c r="P49" s="179">
        <v>21.199957775610596</v>
      </c>
      <c r="Q49" s="179">
        <v>0</v>
      </c>
      <c r="R49" s="180">
        <v>4.0812561417020561</v>
      </c>
    </row>
    <row r="50" spans="1:18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179">
        <v>0</v>
      </c>
      <c r="E50" s="179">
        <v>0</v>
      </c>
      <c r="F50" s="180">
        <v>0</v>
      </c>
      <c r="G50" s="179">
        <v>0</v>
      </c>
      <c r="H50" s="179">
        <v>0</v>
      </c>
      <c r="I50" s="180">
        <v>0</v>
      </c>
      <c r="J50" s="179">
        <v>0</v>
      </c>
      <c r="K50" s="179">
        <v>0</v>
      </c>
      <c r="L50" s="180">
        <v>0</v>
      </c>
      <c r="M50" s="179">
        <v>0</v>
      </c>
      <c r="N50" s="179">
        <v>0</v>
      </c>
      <c r="O50" s="180">
        <v>0</v>
      </c>
      <c r="P50" s="179">
        <v>0</v>
      </c>
      <c r="Q50" s="179">
        <v>0</v>
      </c>
      <c r="R50" s="180">
        <v>0</v>
      </c>
    </row>
    <row r="51" spans="1:18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179">
        <v>95.596245833929274</v>
      </c>
      <c r="E51" s="179">
        <v>0</v>
      </c>
      <c r="F51" s="180">
        <v>7.7963861743284486</v>
      </c>
      <c r="G51" s="179">
        <v>83.670967274649627</v>
      </c>
      <c r="H51" s="179">
        <v>0</v>
      </c>
      <c r="I51" s="180">
        <v>10.936985952027737</v>
      </c>
      <c r="J51" s="179">
        <v>252.90700238417037</v>
      </c>
      <c r="K51" s="179">
        <v>0</v>
      </c>
      <c r="L51" s="180">
        <v>17.679736425060153</v>
      </c>
      <c r="M51" s="179">
        <v>215.13044593931886</v>
      </c>
      <c r="N51" s="179">
        <v>0</v>
      </c>
      <c r="O51" s="180">
        <v>29.221875215937519</v>
      </c>
      <c r="P51" s="179">
        <v>199.36326208087826</v>
      </c>
      <c r="Q51" s="179">
        <v>0</v>
      </c>
      <c r="R51" s="180">
        <v>36.851144106096115</v>
      </c>
    </row>
    <row r="52" spans="1:18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179">
        <v>30.144128110120977</v>
      </c>
      <c r="E52" s="179">
        <v>0</v>
      </c>
      <c r="F52" s="180">
        <v>3.8014958473297202</v>
      </c>
      <c r="G52" s="179">
        <v>0.21143119558318441</v>
      </c>
      <c r="H52" s="179">
        <v>0</v>
      </c>
      <c r="I52" s="180">
        <v>0</v>
      </c>
      <c r="J52" s="179">
        <v>3.2864408692493079</v>
      </c>
      <c r="K52" s="179">
        <v>0</v>
      </c>
      <c r="L52" s="180">
        <v>0.51288483412199803</v>
      </c>
      <c r="M52" s="179">
        <v>2.0303158173001257</v>
      </c>
      <c r="N52" s="179">
        <v>0</v>
      </c>
      <c r="O52" s="180">
        <v>0.38742858050223777</v>
      </c>
      <c r="P52" s="179">
        <v>0</v>
      </c>
      <c r="Q52" s="179">
        <v>0</v>
      </c>
      <c r="R52" s="180">
        <v>0</v>
      </c>
    </row>
    <row r="53" spans="1:18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179">
        <v>0</v>
      </c>
      <c r="E53" s="179">
        <v>0</v>
      </c>
      <c r="F53" s="180">
        <v>0</v>
      </c>
      <c r="G53" s="179">
        <v>0</v>
      </c>
      <c r="H53" s="179">
        <v>0</v>
      </c>
      <c r="I53" s="180">
        <v>0</v>
      </c>
      <c r="J53" s="179">
        <v>0</v>
      </c>
      <c r="K53" s="179">
        <v>0</v>
      </c>
      <c r="L53" s="180">
        <v>0</v>
      </c>
      <c r="M53" s="179">
        <v>0</v>
      </c>
      <c r="N53" s="179">
        <v>0</v>
      </c>
      <c r="O53" s="180">
        <v>0</v>
      </c>
      <c r="P53" s="179">
        <v>0</v>
      </c>
      <c r="Q53" s="179">
        <v>0</v>
      </c>
      <c r="R53" s="180">
        <v>0</v>
      </c>
    </row>
    <row r="54" spans="1:18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179">
        <v>0</v>
      </c>
      <c r="E54" s="179">
        <v>0</v>
      </c>
      <c r="F54" s="180">
        <v>0</v>
      </c>
      <c r="G54" s="179">
        <v>0</v>
      </c>
      <c r="H54" s="179">
        <v>0</v>
      </c>
      <c r="I54" s="180">
        <v>0</v>
      </c>
      <c r="J54" s="179">
        <v>0</v>
      </c>
      <c r="K54" s="179">
        <v>0</v>
      </c>
      <c r="L54" s="180">
        <v>0</v>
      </c>
      <c r="M54" s="179">
        <v>0</v>
      </c>
      <c r="N54" s="179">
        <v>0</v>
      </c>
      <c r="O54" s="180">
        <v>0</v>
      </c>
      <c r="P54" s="179">
        <v>0</v>
      </c>
      <c r="Q54" s="179">
        <v>0</v>
      </c>
      <c r="R54" s="180">
        <v>0</v>
      </c>
    </row>
    <row r="55" spans="1:18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179">
        <v>84.87748687394172</v>
      </c>
      <c r="E55" s="179">
        <v>0</v>
      </c>
      <c r="F55" s="180">
        <v>12.873273938909712</v>
      </c>
      <c r="G55" s="179">
        <v>21.761469446493432</v>
      </c>
      <c r="H55" s="179">
        <v>0</v>
      </c>
      <c r="I55" s="180">
        <v>2.7862144268504689</v>
      </c>
      <c r="J55" s="179">
        <v>77.020750175568367</v>
      </c>
      <c r="K55" s="179">
        <v>0</v>
      </c>
      <c r="L55" s="180">
        <v>12.205612842030414</v>
      </c>
      <c r="M55" s="179">
        <v>3.1147711342588043</v>
      </c>
      <c r="N55" s="179">
        <v>0</v>
      </c>
      <c r="O55" s="180">
        <v>0.7059662884571426</v>
      </c>
      <c r="P55" s="179">
        <v>52.307412280906163</v>
      </c>
      <c r="Q55" s="179">
        <v>0</v>
      </c>
      <c r="R55" s="180">
        <v>9.3121223465570999</v>
      </c>
    </row>
    <row r="56" spans="1:18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179">
        <v>0</v>
      </c>
      <c r="E56" s="179">
        <v>0</v>
      </c>
      <c r="F56" s="180">
        <v>0</v>
      </c>
      <c r="G56" s="179">
        <v>0</v>
      </c>
      <c r="H56" s="179">
        <v>0</v>
      </c>
      <c r="I56" s="180">
        <v>0</v>
      </c>
      <c r="J56" s="179">
        <v>0</v>
      </c>
      <c r="K56" s="179">
        <v>0</v>
      </c>
      <c r="L56" s="180">
        <v>0</v>
      </c>
      <c r="M56" s="179">
        <v>0</v>
      </c>
      <c r="N56" s="179">
        <v>0</v>
      </c>
      <c r="O56" s="180">
        <v>0</v>
      </c>
      <c r="P56" s="179">
        <v>11.192589481292007</v>
      </c>
      <c r="Q56" s="179">
        <v>0</v>
      </c>
      <c r="R56" s="180">
        <v>2.0720567218586492</v>
      </c>
    </row>
    <row r="57" spans="1:18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179">
        <v>277.31823612330874</v>
      </c>
      <c r="E57" s="179">
        <v>0</v>
      </c>
      <c r="F57" s="180">
        <v>173.76529849504399</v>
      </c>
      <c r="G57" s="179">
        <v>1000.1606204349159</v>
      </c>
      <c r="H57" s="179">
        <v>0</v>
      </c>
      <c r="I57" s="180">
        <v>211.8642757141468</v>
      </c>
      <c r="J57" s="179">
        <v>124.06449539272933</v>
      </c>
      <c r="K57" s="179">
        <v>0</v>
      </c>
      <c r="L57" s="179">
        <v>32.113156858531632</v>
      </c>
      <c r="M57" s="181">
        <v>886.47183164055252</v>
      </c>
      <c r="N57" s="179">
        <v>0</v>
      </c>
      <c r="O57" s="180">
        <v>168.89212502055008</v>
      </c>
      <c r="P57" s="179">
        <v>936.22522677383176</v>
      </c>
      <c r="Q57" s="179">
        <v>0</v>
      </c>
      <c r="R57" s="180">
        <v>177.77300788045568</v>
      </c>
    </row>
    <row r="58" spans="1:18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179">
        <v>0</v>
      </c>
      <c r="E58" s="179">
        <v>0</v>
      </c>
      <c r="F58" s="180">
        <v>0</v>
      </c>
      <c r="G58" s="179">
        <v>1.9064916245310773E-2</v>
      </c>
      <c r="H58" s="179">
        <v>0</v>
      </c>
      <c r="I58" s="180">
        <v>2.5220154244998891E-3</v>
      </c>
      <c r="J58" s="179">
        <v>0</v>
      </c>
      <c r="K58" s="179">
        <v>0</v>
      </c>
      <c r="L58" s="180">
        <v>0</v>
      </c>
      <c r="M58" s="179">
        <v>0</v>
      </c>
      <c r="N58" s="179">
        <v>0</v>
      </c>
      <c r="O58" s="180">
        <v>0</v>
      </c>
      <c r="P58" s="179">
        <v>0</v>
      </c>
      <c r="Q58" s="179">
        <v>0</v>
      </c>
      <c r="R58" s="180">
        <v>0</v>
      </c>
    </row>
    <row r="59" spans="1:18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179">
        <v>-11.579784037921675</v>
      </c>
      <c r="E59" s="179">
        <v>0</v>
      </c>
      <c r="F59" s="180">
        <v>-1.9237478755676962</v>
      </c>
      <c r="G59" s="179">
        <v>0</v>
      </c>
      <c r="H59" s="179">
        <v>0</v>
      </c>
      <c r="I59" s="180">
        <v>0</v>
      </c>
      <c r="J59" s="179">
        <v>6.0474570701803793E-4</v>
      </c>
      <c r="K59" s="179">
        <v>0</v>
      </c>
      <c r="L59" s="180">
        <v>0</v>
      </c>
      <c r="M59" s="179">
        <v>0</v>
      </c>
      <c r="N59" s="179">
        <v>0</v>
      </c>
      <c r="O59" s="180">
        <v>0</v>
      </c>
      <c r="P59" s="179">
        <v>0</v>
      </c>
      <c r="Q59" s="179">
        <v>0</v>
      </c>
      <c r="R59" s="180">
        <v>0</v>
      </c>
    </row>
    <row r="60" spans="1:18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179">
        <v>0</v>
      </c>
      <c r="E60" s="179">
        <v>0</v>
      </c>
      <c r="F60" s="180">
        <v>0</v>
      </c>
      <c r="G60" s="179">
        <v>0</v>
      </c>
      <c r="H60" s="179">
        <v>0</v>
      </c>
      <c r="I60" s="180">
        <v>0</v>
      </c>
      <c r="J60" s="179">
        <v>0</v>
      </c>
      <c r="K60" s="179">
        <v>0</v>
      </c>
      <c r="L60" s="180">
        <v>0</v>
      </c>
      <c r="M60" s="179">
        <v>0</v>
      </c>
      <c r="N60" s="179">
        <v>0</v>
      </c>
      <c r="O60" s="180">
        <v>0</v>
      </c>
      <c r="P60" s="179">
        <v>0</v>
      </c>
      <c r="Q60" s="179">
        <v>0</v>
      </c>
      <c r="R60" s="180">
        <v>0</v>
      </c>
    </row>
    <row r="61" spans="1:18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179">
        <v>-3.8227377093838681</v>
      </c>
      <c r="E61" s="179">
        <v>0</v>
      </c>
      <c r="F61" s="180">
        <v>7.3191693465379154E-2</v>
      </c>
      <c r="G61" s="179">
        <v>0</v>
      </c>
      <c r="H61" s="179">
        <v>0</v>
      </c>
      <c r="I61" s="180">
        <v>0</v>
      </c>
      <c r="J61" s="179">
        <v>0</v>
      </c>
      <c r="K61" s="179">
        <v>0</v>
      </c>
      <c r="L61" s="180">
        <v>0</v>
      </c>
      <c r="M61" s="179">
        <v>0</v>
      </c>
      <c r="N61" s="179">
        <v>0</v>
      </c>
      <c r="O61" s="180">
        <v>0</v>
      </c>
      <c r="P61" s="179">
        <v>0</v>
      </c>
      <c r="Q61" s="179">
        <v>0</v>
      </c>
      <c r="R61" s="180">
        <v>0</v>
      </c>
    </row>
    <row r="62" spans="1:18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179">
        <v>0</v>
      </c>
      <c r="E62" s="179">
        <v>0</v>
      </c>
      <c r="F62" s="180">
        <v>0</v>
      </c>
      <c r="G62" s="179">
        <v>0</v>
      </c>
      <c r="H62" s="179">
        <v>0</v>
      </c>
      <c r="I62" s="180">
        <v>0</v>
      </c>
      <c r="J62" s="179">
        <v>0</v>
      </c>
      <c r="K62" s="179">
        <v>0</v>
      </c>
      <c r="L62" s="180">
        <v>0</v>
      </c>
      <c r="M62" s="179">
        <v>0</v>
      </c>
      <c r="N62" s="179">
        <v>0</v>
      </c>
      <c r="O62" s="180">
        <v>0</v>
      </c>
      <c r="P62" s="179">
        <v>0</v>
      </c>
      <c r="Q62" s="179">
        <v>0</v>
      </c>
      <c r="R62" s="180">
        <v>0</v>
      </c>
    </row>
    <row r="63" spans="1:18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179">
        <v>0</v>
      </c>
      <c r="E63" s="179">
        <v>0</v>
      </c>
      <c r="F63" s="180">
        <v>0</v>
      </c>
      <c r="G63" s="179">
        <v>0</v>
      </c>
      <c r="H63" s="179">
        <v>0</v>
      </c>
      <c r="I63" s="180">
        <v>0</v>
      </c>
      <c r="J63" s="179">
        <v>0</v>
      </c>
      <c r="K63" s="179">
        <v>0</v>
      </c>
      <c r="L63" s="180">
        <v>0</v>
      </c>
      <c r="M63" s="179">
        <v>2.1173737566797712E-5</v>
      </c>
      <c r="N63" s="179">
        <v>0</v>
      </c>
      <c r="O63" s="180">
        <v>0</v>
      </c>
      <c r="P63" s="179">
        <v>0</v>
      </c>
      <c r="Q63" s="179">
        <v>0</v>
      </c>
      <c r="R63" s="180">
        <v>0</v>
      </c>
    </row>
    <row r="64" spans="1:18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179">
        <v>0</v>
      </c>
      <c r="E64" s="179">
        <v>0</v>
      </c>
      <c r="F64" s="180">
        <v>0</v>
      </c>
      <c r="G64" s="179">
        <v>0</v>
      </c>
      <c r="H64" s="179">
        <v>0</v>
      </c>
      <c r="I64" s="180">
        <v>0</v>
      </c>
      <c r="J64" s="179">
        <v>0</v>
      </c>
      <c r="K64" s="179">
        <v>0</v>
      </c>
      <c r="L64" s="180">
        <v>0</v>
      </c>
      <c r="M64" s="179">
        <v>0</v>
      </c>
      <c r="N64" s="179">
        <v>0</v>
      </c>
      <c r="O64" s="180">
        <v>0</v>
      </c>
      <c r="P64" s="179">
        <v>0</v>
      </c>
      <c r="Q64" s="179">
        <v>0</v>
      </c>
      <c r="R64" s="180">
        <v>0</v>
      </c>
    </row>
    <row r="65" spans="1:18">
      <c r="A65" s="128"/>
      <c r="B65" s="146" t="s">
        <v>121</v>
      </c>
      <c r="C65" s="147"/>
      <c r="D65" s="187">
        <f t="shared" ref="D65:R65" si="0">SUM(D7:D64)</f>
        <v>14331.400536079524</v>
      </c>
      <c r="E65" s="187">
        <f t="shared" si="0"/>
        <v>0</v>
      </c>
      <c r="F65" s="187">
        <f t="shared" si="0"/>
        <v>2116.8382930228354</v>
      </c>
      <c r="G65" s="187">
        <f t="shared" si="0"/>
        <v>14777.511572583533</v>
      </c>
      <c r="H65" s="187">
        <f t="shared" si="0"/>
        <v>0</v>
      </c>
      <c r="I65" s="187">
        <f t="shared" si="0"/>
        <v>2111.780330813111</v>
      </c>
      <c r="J65" s="187">
        <f t="shared" si="0"/>
        <v>11039.211008849261</v>
      </c>
      <c r="K65" s="187">
        <f t="shared" si="0"/>
        <v>0</v>
      </c>
      <c r="L65" s="187">
        <f t="shared" si="0"/>
        <v>1618.9100222097597</v>
      </c>
      <c r="M65" s="187">
        <f t="shared" si="0"/>
        <v>12583.206674198673</v>
      </c>
      <c r="N65" s="187">
        <f t="shared" si="0"/>
        <v>0</v>
      </c>
      <c r="O65" s="187">
        <f t="shared" si="0"/>
        <v>2130.1113330349017</v>
      </c>
      <c r="P65" s="187">
        <f t="shared" si="0"/>
        <v>13738.849915636185</v>
      </c>
      <c r="Q65" s="187">
        <f t="shared" si="0"/>
        <v>0</v>
      </c>
      <c r="R65" s="187">
        <f t="shared" si="0"/>
        <v>2234.695201083407</v>
      </c>
    </row>
    <row r="67" spans="1:18"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7"/>
  <sheetViews>
    <sheetView zoomScale="85" zoomScaleNormal="85" workbookViewId="0">
      <pane xSplit="3" ySplit="6" topLeftCell="D34" activePane="bottomRight" state="frozen"/>
      <selection activeCell="R40" sqref="R40"/>
      <selection pane="topRight" activeCell="R40" sqref="R40"/>
      <selection pane="bottomLeft" activeCell="R40" sqref="R40"/>
      <selection pane="bottomRight" activeCell="J69" sqref="J69"/>
    </sheetView>
  </sheetViews>
  <sheetFormatPr defaultRowHeight="12.75"/>
  <cols>
    <col min="2" max="2" width="35.25" customWidth="1"/>
    <col min="3" max="3" width="33.25" customWidth="1"/>
    <col min="4" max="8" width="7.75" style="116" customWidth="1"/>
  </cols>
  <sheetData>
    <row r="1" spans="1:18" ht="18">
      <c r="A1" s="1" t="s">
        <v>152</v>
      </c>
      <c r="B1" s="110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5.75">
      <c r="A2" s="112" t="s">
        <v>122</v>
      </c>
      <c r="B2" s="113"/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>
      <c r="A3" s="115" t="s">
        <v>43</v>
      </c>
    </row>
    <row r="5" spans="1:18">
      <c r="A5" s="117" t="s">
        <v>44</v>
      </c>
      <c r="B5" s="118" t="s">
        <v>45</v>
      </c>
      <c r="C5" s="119" t="s">
        <v>109</v>
      </c>
      <c r="D5" s="122"/>
      <c r="E5" s="151">
        <v>2010</v>
      </c>
      <c r="F5" s="152"/>
      <c r="G5" s="122"/>
      <c r="H5" s="151">
        <v>2011</v>
      </c>
      <c r="I5" s="152"/>
      <c r="J5" s="122"/>
      <c r="K5" s="151">
        <v>2012</v>
      </c>
      <c r="L5" s="152"/>
      <c r="M5" s="151"/>
      <c r="N5" s="151">
        <v>2013</v>
      </c>
      <c r="O5" s="152"/>
      <c r="P5" s="151"/>
      <c r="Q5" s="151">
        <v>2014</v>
      </c>
      <c r="R5" s="152"/>
    </row>
    <row r="6" spans="1:18">
      <c r="A6" s="123"/>
      <c r="B6" s="124"/>
      <c r="C6" s="125"/>
      <c r="D6" s="126" t="s">
        <v>46</v>
      </c>
      <c r="E6" s="126" t="s">
        <v>47</v>
      </c>
      <c r="F6" s="127" t="s">
        <v>48</v>
      </c>
      <c r="G6" s="126" t="s">
        <v>46</v>
      </c>
      <c r="H6" s="126" t="s">
        <v>47</v>
      </c>
      <c r="I6" s="127" t="s">
        <v>48</v>
      </c>
      <c r="J6" s="126" t="s">
        <v>46</v>
      </c>
      <c r="K6" s="126" t="s">
        <v>47</v>
      </c>
      <c r="L6" s="127" t="s">
        <v>48</v>
      </c>
      <c r="M6" s="126" t="s">
        <v>46</v>
      </c>
      <c r="N6" s="126" t="s">
        <v>47</v>
      </c>
      <c r="O6" s="127" t="s">
        <v>48</v>
      </c>
      <c r="P6" s="126" t="s">
        <v>46</v>
      </c>
      <c r="Q6" s="126" t="s">
        <v>47</v>
      </c>
      <c r="R6" s="127" t="s">
        <v>48</v>
      </c>
    </row>
    <row r="7" spans="1:18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179">
        <v>3.2331547627820116</v>
      </c>
      <c r="E7" s="179">
        <v>6.1750300934217225E-2</v>
      </c>
      <c r="F7" s="180">
        <v>3.5813405487855614</v>
      </c>
      <c r="G7" s="179">
        <v>27.378827845158391</v>
      </c>
      <c r="H7" s="179">
        <v>0.29237435475615431</v>
      </c>
      <c r="I7" s="180">
        <v>20.844191432309355</v>
      </c>
      <c r="J7" s="179">
        <v>98.954340475578007</v>
      </c>
      <c r="K7" s="179">
        <v>1.1495077698360501</v>
      </c>
      <c r="L7" s="180">
        <v>88.024549925340466</v>
      </c>
      <c r="M7" s="179">
        <v>117.44001451250875</v>
      </c>
      <c r="N7" s="179">
        <v>1.3642474753808791</v>
      </c>
      <c r="O7" s="180">
        <v>104.46842827718464</v>
      </c>
      <c r="P7" s="179">
        <v>143.67255320091093</v>
      </c>
      <c r="Q7" s="179">
        <v>1.6689790000408333</v>
      </c>
      <c r="R7" s="180">
        <v>127.80350787397678</v>
      </c>
    </row>
    <row r="8" spans="1:18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179">
        <v>3.8752375769604517</v>
      </c>
      <c r="E8" s="179">
        <v>7.4013495834943654E-2</v>
      </c>
      <c r="F8" s="180">
        <v>4.2925707208039725</v>
      </c>
      <c r="G8" s="179">
        <v>0</v>
      </c>
      <c r="H8" s="179">
        <v>0</v>
      </c>
      <c r="I8" s="180">
        <v>0</v>
      </c>
      <c r="J8" s="179">
        <v>0</v>
      </c>
      <c r="K8" s="179">
        <v>0</v>
      </c>
      <c r="L8" s="180">
        <v>0</v>
      </c>
      <c r="M8" s="179">
        <v>0</v>
      </c>
      <c r="N8" s="179">
        <v>0</v>
      </c>
      <c r="O8" s="180">
        <v>0</v>
      </c>
      <c r="P8" s="179">
        <v>0</v>
      </c>
      <c r="Q8" s="179">
        <v>0</v>
      </c>
      <c r="R8" s="180">
        <v>0</v>
      </c>
    </row>
    <row r="9" spans="1:18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179">
        <v>182.40318149701446</v>
      </c>
      <c r="E9" s="179">
        <v>3.4837340539515331</v>
      </c>
      <c r="F9" s="180">
        <v>202.04659475089716</v>
      </c>
      <c r="G9" s="179">
        <v>20.614488164276214</v>
      </c>
      <c r="H9" s="179">
        <v>0.22013899607920817</v>
      </c>
      <c r="I9" s="180">
        <v>15.694329209613501</v>
      </c>
      <c r="J9" s="179">
        <v>4.1715999830082042</v>
      </c>
      <c r="K9" s="179">
        <v>4.8459588230991696E-2</v>
      </c>
      <c r="L9" s="180">
        <v>3.7108348073269313</v>
      </c>
      <c r="M9" s="179">
        <v>28.677809401285273</v>
      </c>
      <c r="N9" s="179">
        <v>0.33313712738847068</v>
      </c>
      <c r="O9" s="180">
        <v>25.510263150264176</v>
      </c>
      <c r="P9" s="179">
        <v>3.4498561508454597</v>
      </c>
      <c r="Q9" s="179">
        <v>4.0075416916070132E-2</v>
      </c>
      <c r="R9" s="180">
        <v>3.0688096502475846</v>
      </c>
    </row>
    <row r="10" spans="1:18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179">
        <v>165.04915925672415</v>
      </c>
      <c r="E10" s="179">
        <v>3.1522880903704591</v>
      </c>
      <c r="F10" s="180">
        <v>182.82367840642877</v>
      </c>
      <c r="G10" s="179">
        <v>410.14549812846047</v>
      </c>
      <c r="H10" s="179">
        <v>4.3798816388209918</v>
      </c>
      <c r="I10" s="180">
        <v>312.25410110467232</v>
      </c>
      <c r="J10" s="179">
        <v>447.06854478306411</v>
      </c>
      <c r="K10" s="179">
        <v>5.1933928659174002</v>
      </c>
      <c r="L10" s="180">
        <v>397.68854252551444</v>
      </c>
      <c r="M10" s="179">
        <v>500.38194147925117</v>
      </c>
      <c r="N10" s="179">
        <v>5.8127104566777916</v>
      </c>
      <c r="O10" s="180">
        <v>445.11332173801588</v>
      </c>
      <c r="P10" s="179">
        <v>523.96561628274799</v>
      </c>
      <c r="Q10" s="179">
        <v>6.086671328910545</v>
      </c>
      <c r="R10" s="180">
        <v>466.09211205874703</v>
      </c>
    </row>
    <row r="11" spans="1:18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179">
        <v>125.30975965773261</v>
      </c>
      <c r="E11" s="179">
        <v>2.3933018789985878</v>
      </c>
      <c r="F11" s="180">
        <v>138.80465252911517</v>
      </c>
      <c r="G11" s="179">
        <v>293.51301710451867</v>
      </c>
      <c r="H11" s="179">
        <v>3.1343810434032577</v>
      </c>
      <c r="I11" s="180">
        <v>223.45885481299655</v>
      </c>
      <c r="J11" s="179">
        <v>415.73857971639882</v>
      </c>
      <c r="K11" s="179">
        <v>4.8294468469783709</v>
      </c>
      <c r="L11" s="180">
        <v>369.81906190530367</v>
      </c>
      <c r="M11" s="179">
        <v>551.59361767299526</v>
      </c>
      <c r="N11" s="179">
        <v>6.4076133119554264</v>
      </c>
      <c r="O11" s="180">
        <v>490.66852150198315</v>
      </c>
      <c r="P11" s="179">
        <v>654.06981637117485</v>
      </c>
      <c r="Q11" s="179">
        <v>7.5980329141748246</v>
      </c>
      <c r="R11" s="180">
        <v>581.82593031411363</v>
      </c>
    </row>
    <row r="12" spans="1:18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179">
        <v>0.89046368553942867</v>
      </c>
      <c r="E12" s="179">
        <v>1.7007042528869885E-2</v>
      </c>
      <c r="F12" s="180">
        <v>0.98635974403505722</v>
      </c>
      <c r="G12" s="179">
        <v>32.058482288606861</v>
      </c>
      <c r="H12" s="179">
        <v>0.342347675605497</v>
      </c>
      <c r="I12" s="180">
        <v>24.406930261303685</v>
      </c>
      <c r="J12" s="179">
        <v>49.6938593209033</v>
      </c>
      <c r="K12" s="179">
        <v>0.57727106388644023</v>
      </c>
      <c r="L12" s="180">
        <v>44.205030115432621</v>
      </c>
      <c r="M12" s="179">
        <v>31.394502391054537</v>
      </c>
      <c r="N12" s="179">
        <v>0.36469571981595111</v>
      </c>
      <c r="O12" s="180">
        <v>27.926889612130051</v>
      </c>
      <c r="P12" s="179">
        <v>59.703690600933385</v>
      </c>
      <c r="Q12" s="179">
        <v>0.69355074172414255</v>
      </c>
      <c r="R12" s="180">
        <v>53.109246838201834</v>
      </c>
    </row>
    <row r="13" spans="1:18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179">
        <v>767.64389387037215</v>
      </c>
      <c r="E13" s="179">
        <v>14.661296762677052</v>
      </c>
      <c r="F13" s="180">
        <v>850.31320980750797</v>
      </c>
      <c r="G13" s="179">
        <v>159.74816742496481</v>
      </c>
      <c r="H13" s="179">
        <v>1.7059264786096981</v>
      </c>
      <c r="I13" s="180">
        <v>121.62030462364774</v>
      </c>
      <c r="J13" s="179">
        <v>157.24182368006245</v>
      </c>
      <c r="K13" s="179">
        <v>1.8266070714506093</v>
      </c>
      <c r="L13" s="180">
        <v>139.87401353347653</v>
      </c>
      <c r="M13" s="179">
        <v>11.314277851262339</v>
      </c>
      <c r="N13" s="179">
        <v>0.13143284304259331</v>
      </c>
      <c r="O13" s="180">
        <v>10.064583431117027</v>
      </c>
      <c r="P13" s="179">
        <v>-7.5734891225503027</v>
      </c>
      <c r="Q13" s="179">
        <v>-8.7977794094731734E-2</v>
      </c>
      <c r="R13" s="180">
        <v>-6.7369755401632148</v>
      </c>
    </row>
    <row r="14" spans="1:18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179">
        <v>20.145456417017343</v>
      </c>
      <c r="E14" s="179">
        <v>0.38475980504489438</v>
      </c>
      <c r="F14" s="180">
        <v>22.314966413168545</v>
      </c>
      <c r="G14" s="179">
        <v>47.024826877497674</v>
      </c>
      <c r="H14" s="179">
        <v>0.50217100211832333</v>
      </c>
      <c r="I14" s="180">
        <v>35.801185465253695</v>
      </c>
      <c r="J14" s="179">
        <v>49.242276045327415</v>
      </c>
      <c r="K14" s="179">
        <v>0.57202522543703338</v>
      </c>
      <c r="L14" s="180">
        <v>43.803325507071456</v>
      </c>
      <c r="M14" s="179">
        <v>60.397642038392028</v>
      </c>
      <c r="N14" s="179">
        <v>0.70161206137332432</v>
      </c>
      <c r="O14" s="180">
        <v>53.726549350236823</v>
      </c>
      <c r="P14" s="179">
        <v>67.145455019552884</v>
      </c>
      <c r="Q14" s="179">
        <v>0.77999834957418701</v>
      </c>
      <c r="R14" s="180">
        <v>59.729047045561728</v>
      </c>
    </row>
    <row r="15" spans="1:18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179">
        <v>0</v>
      </c>
      <c r="E15" s="179">
        <v>0</v>
      </c>
      <c r="F15" s="180">
        <v>0</v>
      </c>
      <c r="G15" s="179">
        <v>0</v>
      </c>
      <c r="H15" s="179">
        <v>0</v>
      </c>
      <c r="I15" s="180">
        <v>0</v>
      </c>
      <c r="J15" s="179">
        <v>0</v>
      </c>
      <c r="K15" s="179">
        <v>0</v>
      </c>
      <c r="L15" s="180">
        <v>0</v>
      </c>
      <c r="M15" s="179">
        <v>0</v>
      </c>
      <c r="N15" s="179">
        <v>0</v>
      </c>
      <c r="O15" s="180">
        <v>0</v>
      </c>
      <c r="P15" s="179">
        <v>0</v>
      </c>
      <c r="Q15" s="179">
        <v>0</v>
      </c>
      <c r="R15" s="180">
        <v>0</v>
      </c>
    </row>
    <row r="16" spans="1:18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179">
        <v>943.32244368438967</v>
      </c>
      <c r="E16" s="179">
        <v>18.016596497654156</v>
      </c>
      <c r="F16" s="180">
        <v>1044.9109820030499</v>
      </c>
      <c r="G16" s="179">
        <v>1377.1902523187334</v>
      </c>
      <c r="H16" s="179">
        <v>14.706806064722004</v>
      </c>
      <c r="I16" s="180">
        <v>1048.4896366050409</v>
      </c>
      <c r="J16" s="179">
        <v>2161.0423843828835</v>
      </c>
      <c r="K16" s="179">
        <v>25.103850926137337</v>
      </c>
      <c r="L16" s="180">
        <v>1922.349058572479</v>
      </c>
      <c r="M16" s="179">
        <v>1410.8729514307111</v>
      </c>
      <c r="N16" s="179">
        <v>16.389472277078998</v>
      </c>
      <c r="O16" s="180">
        <v>1255.03798979061</v>
      </c>
      <c r="P16" s="179">
        <v>1698.6843565082879</v>
      </c>
      <c r="Q16" s="179">
        <v>19.732847057751275</v>
      </c>
      <c r="R16" s="180">
        <v>1511.0598001889737</v>
      </c>
    </row>
    <row r="17" spans="1:18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179">
        <v>23.075555961990183</v>
      </c>
      <c r="E17" s="179">
        <v>0.44072202830500157</v>
      </c>
      <c r="F17" s="180">
        <v>25.560615038834683</v>
      </c>
      <c r="G17" s="179">
        <v>14.598392531234621</v>
      </c>
      <c r="H17" s="179">
        <v>0.15589402223264145</v>
      </c>
      <c r="I17" s="180">
        <v>11.114124032116292</v>
      </c>
      <c r="J17" s="179">
        <v>19.07622240952638</v>
      </c>
      <c r="K17" s="179">
        <v>0.22159983860721161</v>
      </c>
      <c r="L17" s="180">
        <v>16.969198963926953</v>
      </c>
      <c r="M17" s="179">
        <v>14.544620868347634</v>
      </c>
      <c r="N17" s="179">
        <v>0.16895827527253798</v>
      </c>
      <c r="O17" s="180">
        <v>12.938125802445111</v>
      </c>
      <c r="P17" s="179">
        <v>17.95646024767164</v>
      </c>
      <c r="Q17" s="179">
        <v>0.20859206856666324</v>
      </c>
      <c r="R17" s="180">
        <v>15.973117742557825</v>
      </c>
    </row>
    <row r="18" spans="1:18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179">
        <v>109.14466744736711</v>
      </c>
      <c r="E18" s="179">
        <v>2.0845633923322318</v>
      </c>
      <c r="F18" s="180">
        <v>120.89870479216709</v>
      </c>
      <c r="G18" s="179">
        <v>97.437160805517649</v>
      </c>
      <c r="H18" s="179">
        <v>1.0405166788330074</v>
      </c>
      <c r="I18" s="180">
        <v>74.181365394358068</v>
      </c>
      <c r="J18" s="179">
        <v>105.31281998857253</v>
      </c>
      <c r="K18" s="179">
        <v>1.2233713474153927</v>
      </c>
      <c r="L18" s="180">
        <v>93.680717150051294</v>
      </c>
      <c r="M18" s="179">
        <v>98.183038878704409</v>
      </c>
      <c r="N18" s="179">
        <v>1.1405479084067069</v>
      </c>
      <c r="O18" s="180">
        <v>87.338440800715901</v>
      </c>
      <c r="P18" s="179">
        <v>127.7679535021667</v>
      </c>
      <c r="Q18" s="179">
        <v>1.4842224664519839</v>
      </c>
      <c r="R18" s="180">
        <v>113.65561680122305</v>
      </c>
    </row>
    <row r="19" spans="1:18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179">
        <v>585.39080418155436</v>
      </c>
      <c r="E19" s="179">
        <v>11.180429325081342</v>
      </c>
      <c r="F19" s="180">
        <v>648.43287059282045</v>
      </c>
      <c r="G19" s="179">
        <v>697.3644430625867</v>
      </c>
      <c r="H19" s="179">
        <v>7.4470492390478435</v>
      </c>
      <c r="I19" s="180">
        <v>530.92112019882791</v>
      </c>
      <c r="J19" s="179">
        <v>1103.5258045474948</v>
      </c>
      <c r="K19" s="179">
        <v>12.819159629031059</v>
      </c>
      <c r="L19" s="180">
        <v>981.63821626668323</v>
      </c>
      <c r="M19" s="179">
        <v>960.4828285852102</v>
      </c>
      <c r="N19" s="179">
        <v>11.157494142718214</v>
      </c>
      <c r="O19" s="180">
        <v>854.39474702069333</v>
      </c>
      <c r="P19" s="179">
        <v>713.81783855437538</v>
      </c>
      <c r="Q19" s="179">
        <v>8.2920986358181938</v>
      </c>
      <c r="R19" s="180">
        <v>634.97461218424826</v>
      </c>
    </row>
    <row r="20" spans="1:18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179">
        <v>23.628518973392399</v>
      </c>
      <c r="E20" s="179">
        <v>0.4512831164263128</v>
      </c>
      <c r="F20" s="180">
        <v>26.173127893928974</v>
      </c>
      <c r="G20" s="179">
        <v>70.198071971351041</v>
      </c>
      <c r="H20" s="179">
        <v>0.74963457580523407</v>
      </c>
      <c r="I20" s="180">
        <v>53.443560791760611</v>
      </c>
      <c r="J20" s="179">
        <v>22.395147328742649</v>
      </c>
      <c r="K20" s="179">
        <v>0.26015428668706264</v>
      </c>
      <c r="L20" s="180">
        <v>19.921539112382707</v>
      </c>
      <c r="M20" s="179">
        <v>28.52302388351341</v>
      </c>
      <c r="N20" s="179">
        <v>0.33133905411061626</v>
      </c>
      <c r="O20" s="180">
        <v>25.372574136610538</v>
      </c>
      <c r="P20" s="179">
        <v>12.113952344784535</v>
      </c>
      <c r="Q20" s="179">
        <v>0.14072229956593138</v>
      </c>
      <c r="R20" s="180">
        <v>10.775931584626656</v>
      </c>
    </row>
    <row r="21" spans="1:18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179">
        <v>72.527473775306206</v>
      </c>
      <c r="E21" s="179">
        <v>1.3852084605347008</v>
      </c>
      <c r="F21" s="180">
        <v>80.338122295446183</v>
      </c>
      <c r="G21" s="179">
        <v>478.08300928005588</v>
      </c>
      <c r="H21" s="179">
        <v>5.1053760280995792</v>
      </c>
      <c r="I21" s="180">
        <v>363.97663999082584</v>
      </c>
      <c r="J21" s="179">
        <v>413.44331588330596</v>
      </c>
      <c r="K21" s="179">
        <v>4.8027838062538963</v>
      </c>
      <c r="L21" s="180">
        <v>367.77731654176637</v>
      </c>
      <c r="M21" s="179">
        <v>298.71159746458682</v>
      </c>
      <c r="N21" s="179">
        <v>3.4699973803617565</v>
      </c>
      <c r="O21" s="180">
        <v>265.71804529169776</v>
      </c>
      <c r="P21" s="179">
        <v>348.40224844012295</v>
      </c>
      <c r="Q21" s="179">
        <v>4.0472311743527056</v>
      </c>
      <c r="R21" s="180">
        <v>309.92022143270543</v>
      </c>
    </row>
    <row r="22" spans="1:18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179">
        <v>0</v>
      </c>
      <c r="E22" s="179">
        <v>0</v>
      </c>
      <c r="F22" s="180">
        <v>0</v>
      </c>
      <c r="G22" s="179">
        <v>0</v>
      </c>
      <c r="H22" s="179">
        <v>0</v>
      </c>
      <c r="I22" s="180">
        <v>0</v>
      </c>
      <c r="J22" s="179">
        <v>0</v>
      </c>
      <c r="K22" s="179">
        <v>0</v>
      </c>
      <c r="L22" s="180">
        <v>0</v>
      </c>
      <c r="M22" s="179">
        <v>0</v>
      </c>
      <c r="N22" s="179">
        <v>0</v>
      </c>
      <c r="O22" s="180">
        <v>0</v>
      </c>
      <c r="P22" s="179">
        <v>0</v>
      </c>
      <c r="Q22" s="179">
        <v>0</v>
      </c>
      <c r="R22" s="180">
        <v>0</v>
      </c>
    </row>
    <row r="23" spans="1:18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179">
        <v>174.62572439600456</v>
      </c>
      <c r="E23" s="179">
        <v>3.3351917317531732</v>
      </c>
      <c r="F23" s="180">
        <v>193.43156561498287</v>
      </c>
      <c r="G23" s="179">
        <v>73.052425802057769</v>
      </c>
      <c r="H23" s="179">
        <v>0.78011578793814196</v>
      </c>
      <c r="I23" s="180">
        <v>55.616652276877559</v>
      </c>
      <c r="J23" s="179">
        <v>24.7351145036648</v>
      </c>
      <c r="K23" s="179">
        <v>0.28733662589327641</v>
      </c>
      <c r="L23" s="179">
        <v>22.003050205505772</v>
      </c>
      <c r="M23" s="181">
        <v>44.012345382651183</v>
      </c>
      <c r="N23" s="179">
        <v>0.5112714888797788</v>
      </c>
      <c r="O23" s="179">
        <v>39.15105567726615</v>
      </c>
      <c r="P23" s="181">
        <v>56.103070004750577</v>
      </c>
      <c r="Q23" s="179">
        <v>0.65172396250807219</v>
      </c>
      <c r="R23" s="180">
        <v>49.906325107758647</v>
      </c>
    </row>
    <row r="24" spans="1:18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179">
        <v>110.92997030390325</v>
      </c>
      <c r="E24" s="179">
        <v>2.1186610451631043</v>
      </c>
      <c r="F24" s="180">
        <v>122.8762709716697</v>
      </c>
      <c r="G24" s="179">
        <v>137.80304212933981</v>
      </c>
      <c r="H24" s="179">
        <v>1.4715778101919619</v>
      </c>
      <c r="I24" s="180">
        <v>104.91292784130268</v>
      </c>
      <c r="J24" s="179">
        <v>189.80923064264724</v>
      </c>
      <c r="K24" s="179">
        <v>2.2049278926190672</v>
      </c>
      <c r="L24" s="179">
        <v>168.84425704517409</v>
      </c>
      <c r="M24" s="181">
        <v>260.3325795644098</v>
      </c>
      <c r="N24" s="179">
        <v>3.0241657062492049</v>
      </c>
      <c r="O24" s="180">
        <v>231.57809992898342</v>
      </c>
      <c r="P24" s="179">
        <v>333.96703928545054</v>
      </c>
      <c r="Q24" s="179">
        <v>3.8795438854196882</v>
      </c>
      <c r="R24" s="180">
        <v>297.07942250654014</v>
      </c>
    </row>
    <row r="25" spans="1:18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179">
        <v>38.392782163185352</v>
      </c>
      <c r="E25" s="179">
        <v>0.73326704912776441</v>
      </c>
      <c r="F25" s="180">
        <v>42.527388148717954</v>
      </c>
      <c r="G25" s="179">
        <v>55.888898185936164</v>
      </c>
      <c r="H25" s="179">
        <v>0.59682907674351371</v>
      </c>
      <c r="I25" s="180">
        <v>42.549626277536532</v>
      </c>
      <c r="J25" s="179">
        <v>53.357596395445398</v>
      </c>
      <c r="K25" s="179">
        <v>0.61983103865441869</v>
      </c>
      <c r="L25" s="180">
        <v>47.464096928281961</v>
      </c>
      <c r="M25" s="179">
        <v>104.27506519086282</v>
      </c>
      <c r="N25" s="179">
        <v>1.2113162197937155</v>
      </c>
      <c r="O25" s="180">
        <v>92.757585344389781</v>
      </c>
      <c r="P25" s="179">
        <v>85.563709396042626</v>
      </c>
      <c r="Q25" s="179">
        <v>0.99395487144921324</v>
      </c>
      <c r="R25" s="180">
        <v>76.112952431713751</v>
      </c>
    </row>
    <row r="26" spans="1:18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179">
        <v>178.0024875195447</v>
      </c>
      <c r="E26" s="179">
        <v>3.3996848211228738</v>
      </c>
      <c r="F26" s="180">
        <v>197.17198003534685</v>
      </c>
      <c r="G26" s="179">
        <v>136.00460421225512</v>
      </c>
      <c r="H26" s="179">
        <v>1.4523725641328384</v>
      </c>
      <c r="I26" s="180">
        <v>103.54373174441913</v>
      </c>
      <c r="J26" s="179">
        <v>151.56654414740083</v>
      </c>
      <c r="K26" s="179">
        <v>1.7606799187109456</v>
      </c>
      <c r="L26" s="180">
        <v>134.82558489293262</v>
      </c>
      <c r="M26" s="179">
        <v>238.592809922811</v>
      </c>
      <c r="N26" s="179">
        <v>2.7716246454189197</v>
      </c>
      <c r="O26" s="180">
        <v>212.23955015961172</v>
      </c>
      <c r="P26" s="179">
        <v>189.32659349877497</v>
      </c>
      <c r="Q26" s="179">
        <v>2.1993213154418929</v>
      </c>
      <c r="R26" s="180">
        <v>168.41492855728322</v>
      </c>
    </row>
    <row r="27" spans="1:18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179">
        <v>19.12599164815855</v>
      </c>
      <c r="E27" s="179">
        <v>0.36528895972888026</v>
      </c>
      <c r="F27" s="180">
        <v>21.18571316590651</v>
      </c>
      <c r="G27" s="179">
        <v>28.136768455522429</v>
      </c>
      <c r="H27" s="179">
        <v>0.30046828770872441</v>
      </c>
      <c r="I27" s="180">
        <v>21.421230714856407</v>
      </c>
      <c r="J27" s="179">
        <v>6.2565763424201508</v>
      </c>
      <c r="K27" s="179">
        <v>7.267981458538815E-2</v>
      </c>
      <c r="L27" s="180">
        <v>5.5655195514236961</v>
      </c>
      <c r="M27" s="179">
        <v>22.36665767092558</v>
      </c>
      <c r="N27" s="179">
        <v>0.2598233352314388</v>
      </c>
      <c r="O27" s="180">
        <v>19.896196218934854</v>
      </c>
      <c r="P27" s="179">
        <v>28.772396073526586</v>
      </c>
      <c r="Q27" s="179">
        <v>0.33423589793397457</v>
      </c>
      <c r="R27" s="180">
        <v>25.5944024534313</v>
      </c>
    </row>
    <row r="28" spans="1:18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179">
        <v>0.70584751973404758</v>
      </c>
      <c r="E28" s="179">
        <v>1.3481042497249298E-2</v>
      </c>
      <c r="F28" s="180">
        <v>0.78186184366507494</v>
      </c>
      <c r="G28" s="179">
        <v>15.401314592992401</v>
      </c>
      <c r="H28" s="179">
        <v>0.16446830529010353</v>
      </c>
      <c r="I28" s="180">
        <v>11.725408826891144</v>
      </c>
      <c r="J28" s="179">
        <v>40.665437215762282</v>
      </c>
      <c r="K28" s="179">
        <v>0.47239197208166489</v>
      </c>
      <c r="L28" s="180">
        <v>36.173823111054951</v>
      </c>
      <c r="M28" s="179">
        <v>113.97870717915112</v>
      </c>
      <c r="N28" s="179">
        <v>1.3240390352623068</v>
      </c>
      <c r="O28" s="180">
        <v>101.38943226035727</v>
      </c>
      <c r="P28" s="179">
        <v>37.307934494470203</v>
      </c>
      <c r="Q28" s="179">
        <v>0.43338938314193604</v>
      </c>
      <c r="R28" s="180">
        <v>33.187166189342847</v>
      </c>
    </row>
    <row r="29" spans="1:18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179">
        <v>56.590603476077931</v>
      </c>
      <c r="E29" s="179">
        <v>1.0808288037810765</v>
      </c>
      <c r="F29" s="180">
        <v>62.684974206039165</v>
      </c>
      <c r="G29" s="177"/>
      <c r="H29" s="177"/>
      <c r="I29" s="178"/>
      <c r="J29" s="177"/>
      <c r="K29" s="177"/>
      <c r="L29" s="178"/>
      <c r="M29" s="177"/>
      <c r="N29" s="177"/>
      <c r="O29" s="178"/>
      <c r="P29" s="177"/>
      <c r="Q29" s="177"/>
      <c r="R29" s="178"/>
    </row>
    <row r="30" spans="1:18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179">
        <v>15.91189281797225</v>
      </c>
      <c r="E30" s="179">
        <v>0.30390260969052268</v>
      </c>
      <c r="F30" s="180">
        <v>17.625480726415798</v>
      </c>
      <c r="G30" s="179">
        <v>15.165777077173976</v>
      </c>
      <c r="H30" s="179">
        <v>0.16195303584183685</v>
      </c>
      <c r="I30" s="180">
        <v>11.546088181866596</v>
      </c>
      <c r="J30" s="179">
        <v>26.710945410312746</v>
      </c>
      <c r="K30" s="179">
        <v>0.31028895894060304</v>
      </c>
      <c r="L30" s="180">
        <v>23.760644924953038</v>
      </c>
      <c r="M30" s="179">
        <v>17.335749676797871</v>
      </c>
      <c r="N30" s="179">
        <v>0.20138155490339585</v>
      </c>
      <c r="O30" s="180">
        <v>15.420966433454318</v>
      </c>
      <c r="P30" s="179">
        <v>15.353858962347568</v>
      </c>
      <c r="Q30" s="179">
        <v>0.17835882781252302</v>
      </c>
      <c r="R30" s="180">
        <v>13.65798122934642</v>
      </c>
    </row>
    <row r="31" spans="1:18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179">
        <v>95.362391767887274</v>
      </c>
      <c r="E31" s="179">
        <v>1.8213345235619913</v>
      </c>
      <c r="F31" s="180">
        <v>105.63218451492843</v>
      </c>
      <c r="G31" s="179">
        <v>110.91690312401957</v>
      </c>
      <c r="H31" s="179">
        <v>1.1844648049157012</v>
      </c>
      <c r="I31" s="180">
        <v>84.443832835773478</v>
      </c>
      <c r="J31" s="179">
        <v>141.45455734204052</v>
      </c>
      <c r="K31" s="179">
        <v>1.6432135463883486</v>
      </c>
      <c r="L31" s="180">
        <v>125.83049601542655</v>
      </c>
      <c r="M31" s="179">
        <v>206.4042493612759</v>
      </c>
      <c r="N31" s="179">
        <v>2.3977047113615071</v>
      </c>
      <c r="O31" s="180">
        <v>183.60630837803495</v>
      </c>
      <c r="P31" s="179">
        <v>208.19831313924769</v>
      </c>
      <c r="Q31" s="179">
        <v>2.4185455379735448</v>
      </c>
      <c r="R31" s="180">
        <v>185.20221266918935</v>
      </c>
    </row>
    <row r="32" spans="1:18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179">
        <v>16.73092512136029</v>
      </c>
      <c r="E32" s="179">
        <v>0.31954537810707023</v>
      </c>
      <c r="F32" s="180">
        <v>18.532716480377939</v>
      </c>
      <c r="G32" s="179">
        <v>13.204907543113837</v>
      </c>
      <c r="H32" s="179">
        <v>0.14101320715288818</v>
      </c>
      <c r="I32" s="180">
        <v>10.05322880260867</v>
      </c>
      <c r="J32" s="179">
        <v>25.494599856395268</v>
      </c>
      <c r="K32" s="179">
        <v>0.29615922336443856</v>
      </c>
      <c r="L32" s="180">
        <v>22.678648224023089</v>
      </c>
      <c r="M32" s="179">
        <v>31.088912922830097</v>
      </c>
      <c r="N32" s="179">
        <v>0.36114582532505968</v>
      </c>
      <c r="O32" s="180">
        <v>27.655053376618795</v>
      </c>
      <c r="P32" s="179">
        <v>35.286440507058899</v>
      </c>
      <c r="Q32" s="179">
        <v>0.40990660276021401</v>
      </c>
      <c r="R32" s="180">
        <v>31.388952007292108</v>
      </c>
    </row>
    <row r="33" spans="1:18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179">
        <v>191.40310341826017</v>
      </c>
      <c r="E33" s="179">
        <v>3.6556243369094634</v>
      </c>
      <c r="F33" s="180">
        <v>212.01573872244248</v>
      </c>
      <c r="G33" s="179">
        <v>155.62786269204267</v>
      </c>
      <c r="H33" s="179">
        <v>1.6619263685794261</v>
      </c>
      <c r="I33" s="180">
        <v>118.48341282177068</v>
      </c>
      <c r="J33" s="179">
        <v>105.20952289168495</v>
      </c>
      <c r="K33" s="179">
        <v>1.2221713918105845</v>
      </c>
      <c r="L33" s="180">
        <v>93.58882951360782</v>
      </c>
      <c r="M33" s="179">
        <v>307.25674146487825</v>
      </c>
      <c r="N33" s="179">
        <v>3.5692624492358913</v>
      </c>
      <c r="O33" s="180">
        <v>273.31935364318451</v>
      </c>
      <c r="P33" s="179">
        <v>178.3294285511667</v>
      </c>
      <c r="Q33" s="179">
        <v>2.071572229422121</v>
      </c>
      <c r="R33" s="180">
        <v>158.63243200063286</v>
      </c>
    </row>
    <row r="34" spans="1:18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179"/>
      <c r="E34" s="179"/>
      <c r="F34" s="180"/>
      <c r="G34" s="179">
        <v>21.221981276187634</v>
      </c>
      <c r="H34" s="179">
        <v>0.22662632298810356</v>
      </c>
      <c r="I34" s="180">
        <v>16.156829021150546</v>
      </c>
      <c r="J34" s="179">
        <v>14.346753121593403</v>
      </c>
      <c r="K34" s="179">
        <v>0.16665973524689789</v>
      </c>
      <c r="L34" s="180">
        <v>12.762113115491974</v>
      </c>
      <c r="M34" s="179">
        <v>41.898646563392489</v>
      </c>
      <c r="N34" s="179">
        <v>0.48671760671398517</v>
      </c>
      <c r="O34" s="180">
        <v>37.270820951343346</v>
      </c>
      <c r="P34" s="179"/>
      <c r="Q34" s="179"/>
      <c r="R34" s="180"/>
    </row>
    <row r="35" spans="1:18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179">
        <v>11.383388480002306</v>
      </c>
      <c r="E35" s="179">
        <v>0.21741231579226983</v>
      </c>
      <c r="F35" s="180">
        <v>12.609291462104803</v>
      </c>
      <c r="G35" s="179">
        <v>15.140819626723253</v>
      </c>
      <c r="H35" s="179">
        <v>0.1616865190094452</v>
      </c>
      <c r="I35" s="180">
        <v>11.52708744604988</v>
      </c>
      <c r="J35" s="179">
        <v>33.999510043319212</v>
      </c>
      <c r="K35" s="179">
        <v>0.39495691424531182</v>
      </c>
      <c r="L35" s="180">
        <v>30.244166702155823</v>
      </c>
      <c r="M35" s="179">
        <v>83.601514728363895</v>
      </c>
      <c r="N35" s="179">
        <v>0.97116094441592382</v>
      </c>
      <c r="O35" s="180">
        <v>74.367487789554346</v>
      </c>
      <c r="P35" s="179">
        <v>47.758076170222154</v>
      </c>
      <c r="Q35" s="179">
        <v>0.55478394748779292</v>
      </c>
      <c r="R35" s="180">
        <v>42.4830597625119</v>
      </c>
    </row>
    <row r="36" spans="1:18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179">
        <v>69.969748358026905</v>
      </c>
      <c r="E36" s="179">
        <v>1.3363582427714806</v>
      </c>
      <c r="F36" s="180">
        <v>77.504949613764865</v>
      </c>
      <c r="G36" s="179">
        <v>84.567532257399662</v>
      </c>
      <c r="H36" s="179">
        <v>0.90308386527401585</v>
      </c>
      <c r="I36" s="180">
        <v>64.383392937800807</v>
      </c>
      <c r="J36" s="179">
        <v>91.183150157453369</v>
      </c>
      <c r="K36" s="179">
        <v>1.0592333704653256</v>
      </c>
      <c r="L36" s="180">
        <v>81.111709853348756</v>
      </c>
      <c r="M36" s="179">
        <v>90.586954629339544</v>
      </c>
      <c r="N36" s="179">
        <v>1.0523076369541462</v>
      </c>
      <c r="O36" s="180">
        <v>80.58136583026193</v>
      </c>
      <c r="P36" s="179">
        <v>79.072116922101912</v>
      </c>
      <c r="Q36" s="179">
        <v>0.91854498087199576</v>
      </c>
      <c r="R36" s="180">
        <v>70.338374954150922</v>
      </c>
    </row>
    <row r="37" spans="1:18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179">
        <v>0</v>
      </c>
      <c r="E37" s="179">
        <v>0</v>
      </c>
      <c r="F37" s="180">
        <v>0</v>
      </c>
      <c r="G37" s="179">
        <v>0.16573740667110834</v>
      </c>
      <c r="H37" s="179">
        <v>1.7698846571692348E-3</v>
      </c>
      <c r="I37" s="180">
        <v>0.12618006335716825</v>
      </c>
      <c r="J37" s="179">
        <v>16.641020643865676</v>
      </c>
      <c r="K37" s="179">
        <v>0.19331120227966908</v>
      </c>
      <c r="L37" s="180">
        <v>14.802972213594753</v>
      </c>
      <c r="M37" s="179">
        <v>20.928838535485436</v>
      </c>
      <c r="N37" s="179">
        <v>0.24312084133512196</v>
      </c>
      <c r="O37" s="180">
        <v>18.617188328397734</v>
      </c>
      <c r="P37" s="179">
        <v>14.6984132752844</v>
      </c>
      <c r="Q37" s="179">
        <v>0.1707448120314711</v>
      </c>
      <c r="R37" s="180">
        <v>13.074931397202066</v>
      </c>
    </row>
    <row r="38" spans="1:18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179">
        <v>62.918912822917896</v>
      </c>
      <c r="E38" s="179">
        <v>1.2016937283651192</v>
      </c>
      <c r="F38" s="180">
        <v>69.694793571937765</v>
      </c>
      <c r="G38" s="179">
        <v>164.43831964332483</v>
      </c>
      <c r="H38" s="179">
        <v>1.7560119036069428</v>
      </c>
      <c r="I38" s="180">
        <v>125.1910356731676</v>
      </c>
      <c r="J38" s="179">
        <v>236.3183545929212</v>
      </c>
      <c r="K38" s="179">
        <v>2.7452033276547079</v>
      </c>
      <c r="L38" s="180">
        <v>210.21631494045275</v>
      </c>
      <c r="M38" s="179">
        <v>314.26363839409822</v>
      </c>
      <c r="N38" s="179">
        <v>3.650658398356148</v>
      </c>
      <c r="O38" s="180">
        <v>279.55231872186192</v>
      </c>
      <c r="P38" s="179">
        <v>221.74859130684084</v>
      </c>
      <c r="Q38" s="179">
        <v>2.5759529842990787</v>
      </c>
      <c r="R38" s="180">
        <v>197.2558237723822</v>
      </c>
    </row>
    <row r="39" spans="1:18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179">
        <v>197.09444106865217</v>
      </c>
      <c r="E39" s="179">
        <v>3.7643236842699794</v>
      </c>
      <c r="F39" s="180">
        <v>218.31998946194014</v>
      </c>
      <c r="G39" s="179">
        <v>120.11641745518689</v>
      </c>
      <c r="H39" s="179">
        <v>1.2827050247620992</v>
      </c>
      <c r="I39" s="180">
        <v>91.447654872553429</v>
      </c>
      <c r="J39" s="179">
        <v>125.79703861952913</v>
      </c>
      <c r="K39" s="179">
        <v>1.4613272406297622</v>
      </c>
      <c r="L39" s="180">
        <v>111.90239511684283</v>
      </c>
      <c r="M39" s="179">
        <v>216.9621686375144</v>
      </c>
      <c r="N39" s="179">
        <v>2.5203512792938478</v>
      </c>
      <c r="O39" s="180">
        <v>192.99807520678098</v>
      </c>
      <c r="P39" s="179">
        <v>231.50870724414597</v>
      </c>
      <c r="Q39" s="179">
        <v>2.6893318320637385</v>
      </c>
      <c r="R39" s="180">
        <v>205.93790692781954</v>
      </c>
    </row>
    <row r="40" spans="1:18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179">
        <v>1092.6726859686166</v>
      </c>
      <c r="E40" s="179">
        <v>20.86904962232726</v>
      </c>
      <c r="F40" s="180">
        <v>1210.3450913814736</v>
      </c>
      <c r="G40" s="179">
        <v>306.86281160593666</v>
      </c>
      <c r="H40" s="179">
        <v>3.2769414764339788</v>
      </c>
      <c r="I40" s="180">
        <v>233.62238970730559</v>
      </c>
      <c r="J40" s="179">
        <v>408.55943318677987</v>
      </c>
      <c r="K40" s="179">
        <v>4.7460499522395789</v>
      </c>
      <c r="L40" s="180">
        <v>363.43287268833103</v>
      </c>
      <c r="M40" s="179">
        <v>268.60333065093283</v>
      </c>
      <c r="N40" s="179">
        <v>3.1202432768807284</v>
      </c>
      <c r="O40" s="180">
        <v>238.93532285055289</v>
      </c>
      <c r="P40" s="179">
        <v>302.72036531400107</v>
      </c>
      <c r="Q40" s="179">
        <v>3.5165654214221473</v>
      </c>
      <c r="R40" s="180">
        <v>269.28403324133149</v>
      </c>
    </row>
    <row r="41" spans="1:18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179">
        <v>23.768339920272041</v>
      </c>
      <c r="E41" s="179">
        <v>0.45395356871833226</v>
      </c>
      <c r="F41" s="180">
        <v>26.328006476418725</v>
      </c>
      <c r="G41" s="179">
        <v>16.648316506791819</v>
      </c>
      <c r="H41" s="179">
        <v>0.17778484981088252</v>
      </c>
      <c r="I41" s="180">
        <v>12.674782801361264</v>
      </c>
      <c r="J41" s="179">
        <v>7.4004309117852403</v>
      </c>
      <c r="K41" s="179">
        <v>8.5967455215686203E-2</v>
      </c>
      <c r="L41" s="180">
        <v>6.5830321048346878</v>
      </c>
      <c r="M41" s="179">
        <v>8.3091077798031403</v>
      </c>
      <c r="N41" s="179">
        <v>9.6523142970632636E-2</v>
      </c>
      <c r="O41" s="180">
        <v>7.3913430081303755</v>
      </c>
      <c r="P41" s="179">
        <v>58.45938108803832</v>
      </c>
      <c r="Q41" s="179">
        <v>0.67909616149775209</v>
      </c>
      <c r="R41" s="180">
        <v>52.002374877719824</v>
      </c>
    </row>
    <row r="42" spans="1:18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179">
        <v>0.70866781936970491</v>
      </c>
      <c r="E42" s="179">
        <v>1.3534907642596267E-2</v>
      </c>
      <c r="F42" s="180">
        <v>0.78498586777959434</v>
      </c>
      <c r="G42" s="179">
        <v>0.4053251457426581</v>
      </c>
      <c r="H42" s="179">
        <v>4.328405825960527E-3</v>
      </c>
      <c r="I42" s="180">
        <v>0.30858424538736046</v>
      </c>
      <c r="J42" s="179">
        <v>0</v>
      </c>
      <c r="K42" s="179">
        <v>0</v>
      </c>
      <c r="L42" s="180">
        <v>0</v>
      </c>
      <c r="M42" s="179">
        <v>0</v>
      </c>
      <c r="N42" s="179">
        <v>0</v>
      </c>
      <c r="O42" s="180">
        <v>0</v>
      </c>
      <c r="P42" s="179">
        <v>0</v>
      </c>
      <c r="Q42" s="179">
        <v>0</v>
      </c>
      <c r="R42" s="180">
        <v>0</v>
      </c>
    </row>
    <row r="43" spans="1:18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179">
        <v>76.092316306158395</v>
      </c>
      <c r="E43" s="179">
        <v>1.4532936946834696</v>
      </c>
      <c r="F43" s="180">
        <v>84.286870822037258</v>
      </c>
      <c r="G43" s="179">
        <v>36.878594941568693</v>
      </c>
      <c r="H43" s="179">
        <v>0.39382092839527644</v>
      </c>
      <c r="I43" s="180">
        <v>28.076603463964194</v>
      </c>
      <c r="J43" s="179">
        <v>66.223053447539471</v>
      </c>
      <c r="K43" s="179">
        <v>0.76928322814704708</v>
      </c>
      <c r="L43" s="180">
        <v>58.908527371167636</v>
      </c>
      <c r="M43" s="179">
        <v>72.982323864413374</v>
      </c>
      <c r="N43" s="179">
        <v>0.84780261219101505</v>
      </c>
      <c r="O43" s="180">
        <v>64.921216995589248</v>
      </c>
      <c r="P43" s="179">
        <v>156.85116667689098</v>
      </c>
      <c r="Q43" s="179">
        <v>1.8220689859221888</v>
      </c>
      <c r="R43" s="180">
        <v>139.52650571609232</v>
      </c>
    </row>
    <row r="44" spans="1:18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179">
        <v>708.92631982194257</v>
      </c>
      <c r="E44" s="179">
        <v>13.539844764970072</v>
      </c>
      <c r="F44" s="180">
        <v>785.27220673315617</v>
      </c>
      <c r="G44" s="179">
        <v>865.29788456679489</v>
      </c>
      <c r="H44" s="179">
        <v>9.2403850195077037</v>
      </c>
      <c r="I44" s="180">
        <v>658.77308020226724</v>
      </c>
      <c r="J44" s="179">
        <v>346.19139258668775</v>
      </c>
      <c r="K44" s="179">
        <v>4.0215486629105888</v>
      </c>
      <c r="L44" s="180">
        <v>307.95356094552392</v>
      </c>
      <c r="M44" s="179">
        <v>128.9308456390969</v>
      </c>
      <c r="N44" s="179">
        <v>1.497731257885063</v>
      </c>
      <c r="O44" s="180">
        <v>114.69006416829191</v>
      </c>
      <c r="P44" s="179">
        <v>371.30953747882097</v>
      </c>
      <c r="Q44" s="179">
        <v>4.3133347794023749</v>
      </c>
      <c r="R44" s="180">
        <v>330.29733473516575</v>
      </c>
    </row>
    <row r="45" spans="1:18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179">
        <v>179.89873380905934</v>
      </c>
      <c r="E45" s="179">
        <v>3.4359013921236894</v>
      </c>
      <c r="F45" s="180">
        <v>199.27243739832178</v>
      </c>
      <c r="G45" s="179">
        <v>1874.935007293496</v>
      </c>
      <c r="H45" s="179">
        <v>20.022146896405609</v>
      </c>
      <c r="I45" s="180">
        <v>1427.4352589595999</v>
      </c>
      <c r="J45" s="179">
        <v>921.46441283310412</v>
      </c>
      <c r="K45" s="179">
        <v>10.704234873259406</v>
      </c>
      <c r="L45" s="180">
        <v>819.68602713157873</v>
      </c>
      <c r="M45" s="179">
        <v>1131.8573043576621</v>
      </c>
      <c r="N45" s="179">
        <v>13.148273834697793</v>
      </c>
      <c r="O45" s="180">
        <v>1006.8404207128368</v>
      </c>
      <c r="P45" s="179">
        <v>1959.0908125122257</v>
      </c>
      <c r="Q45" s="179">
        <v>22.75787095314951</v>
      </c>
      <c r="R45" s="180">
        <v>1742.7036166929784</v>
      </c>
    </row>
    <row r="46" spans="1:18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179">
        <v>25.298357875488982</v>
      </c>
      <c r="E46" s="179">
        <v>0.48317551325899688</v>
      </c>
      <c r="F46" s="180">
        <v>28.022795543266081</v>
      </c>
      <c r="G46" s="179">
        <v>50.808694327278694</v>
      </c>
      <c r="H46" s="179">
        <v>0.54257834937107208</v>
      </c>
      <c r="I46" s="180">
        <v>38.681939087131894</v>
      </c>
      <c r="J46" s="179">
        <v>56.947649638956797</v>
      </c>
      <c r="K46" s="179">
        <v>0.66153506171907606</v>
      </c>
      <c r="L46" s="180">
        <v>50.657618500446773</v>
      </c>
      <c r="M46" s="179">
        <v>75.567920269804134</v>
      </c>
      <c r="N46" s="179">
        <v>0.87783831495425413</v>
      </c>
      <c r="O46" s="180">
        <v>67.221226866599082</v>
      </c>
      <c r="P46" s="179">
        <v>92.663499781921431</v>
      </c>
      <c r="Q46" s="179">
        <v>1.0764299217961879</v>
      </c>
      <c r="R46" s="180">
        <v>82.428550618490391</v>
      </c>
    </row>
    <row r="47" spans="1:18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179">
        <v>5.7173200660010033E-2</v>
      </c>
      <c r="E47" s="179">
        <v>1.091955877512703E-3</v>
      </c>
      <c r="F47" s="180">
        <v>6.3330312605067413E-2</v>
      </c>
      <c r="G47" s="179">
        <v>0</v>
      </c>
      <c r="H47" s="179">
        <v>0</v>
      </c>
      <c r="I47" s="180">
        <v>0</v>
      </c>
      <c r="J47" s="179">
        <v>0</v>
      </c>
      <c r="K47" s="179">
        <v>0</v>
      </c>
      <c r="L47" s="180">
        <v>0</v>
      </c>
      <c r="M47" s="179">
        <v>0</v>
      </c>
      <c r="N47" s="179">
        <v>0</v>
      </c>
      <c r="O47" s="180">
        <v>0</v>
      </c>
      <c r="P47" s="179">
        <v>0</v>
      </c>
      <c r="Q47" s="179">
        <v>0</v>
      </c>
      <c r="R47" s="180">
        <v>0</v>
      </c>
    </row>
    <row r="48" spans="1:18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179">
        <v>0</v>
      </c>
      <c r="E48" s="179">
        <v>0</v>
      </c>
      <c r="F48" s="180">
        <v>0</v>
      </c>
      <c r="G48" s="179">
        <v>0</v>
      </c>
      <c r="H48" s="179">
        <v>0</v>
      </c>
      <c r="I48" s="180">
        <v>0</v>
      </c>
      <c r="J48" s="179">
        <v>0</v>
      </c>
      <c r="K48" s="179">
        <v>0</v>
      </c>
      <c r="L48" s="180">
        <v>0</v>
      </c>
      <c r="M48" s="179">
        <v>0</v>
      </c>
      <c r="N48" s="179">
        <v>0</v>
      </c>
      <c r="O48" s="180">
        <v>0</v>
      </c>
      <c r="P48" s="179">
        <v>2.0860917473336706</v>
      </c>
      <c r="Q48" s="179">
        <v>2.4233183310869912E-2</v>
      </c>
      <c r="R48" s="180">
        <v>1.8556769342253632</v>
      </c>
    </row>
    <row r="49" spans="1:18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179">
        <v>1.5328436577254572</v>
      </c>
      <c r="E49" s="179">
        <v>2.9275912875945137E-2</v>
      </c>
      <c r="F49" s="180">
        <v>1.6979190756823919</v>
      </c>
      <c r="G49" s="179">
        <v>98.403624825828004</v>
      </c>
      <c r="H49" s="179">
        <v>1.0508374016897843</v>
      </c>
      <c r="I49" s="180">
        <v>74.917158802524398</v>
      </c>
      <c r="J49" s="179">
        <v>3.5616691775493106</v>
      </c>
      <c r="K49" s="179">
        <v>4.1374298221804121E-2</v>
      </c>
      <c r="L49" s="180">
        <v>3.1682726076488894</v>
      </c>
      <c r="M49" s="179">
        <v>0</v>
      </c>
      <c r="N49" s="179">
        <v>0</v>
      </c>
      <c r="O49" s="180">
        <v>0</v>
      </c>
      <c r="P49" s="179">
        <v>16.231355020346328</v>
      </c>
      <c r="Q49" s="179">
        <v>0.18855230221518479</v>
      </c>
      <c r="R49" s="180">
        <v>14.438555332466882</v>
      </c>
    </row>
    <row r="50" spans="1:18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179">
        <v>0</v>
      </c>
      <c r="E50" s="179">
        <v>0</v>
      </c>
      <c r="F50" s="180">
        <v>0</v>
      </c>
      <c r="G50" s="179">
        <v>0</v>
      </c>
      <c r="H50" s="179">
        <v>0</v>
      </c>
      <c r="I50" s="180">
        <v>0</v>
      </c>
      <c r="J50" s="179">
        <v>0</v>
      </c>
      <c r="K50" s="179">
        <v>0</v>
      </c>
      <c r="L50" s="180">
        <v>0</v>
      </c>
      <c r="M50" s="179">
        <v>0</v>
      </c>
      <c r="N50" s="179">
        <v>0</v>
      </c>
      <c r="O50" s="180">
        <v>0</v>
      </c>
      <c r="P50" s="179">
        <v>0</v>
      </c>
      <c r="Q50" s="179">
        <v>0</v>
      </c>
      <c r="R50" s="180">
        <v>0</v>
      </c>
    </row>
    <row r="51" spans="1:18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179">
        <v>46.463880001548411</v>
      </c>
      <c r="E51" s="179">
        <v>0.88741764102815979</v>
      </c>
      <c r="F51" s="180">
        <v>51.467680860494347</v>
      </c>
      <c r="G51" s="179">
        <v>50.985049375281591</v>
      </c>
      <c r="H51" s="179">
        <v>0.54446161821148575</v>
      </c>
      <c r="I51" s="180">
        <v>38.816202628340307</v>
      </c>
      <c r="J51" s="179">
        <v>207.71230558143438</v>
      </c>
      <c r="K51" s="179">
        <v>2.4128998082236377</v>
      </c>
      <c r="L51" s="180">
        <v>184.76988603923843</v>
      </c>
      <c r="M51" s="179">
        <v>153.68034048791324</v>
      </c>
      <c r="N51" s="179">
        <v>1.7852349337369882</v>
      </c>
      <c r="O51" s="180">
        <v>136.70590636860706</v>
      </c>
      <c r="P51" s="179">
        <v>155.54435797276562</v>
      </c>
      <c r="Q51" s="179">
        <v>1.8068883808889797</v>
      </c>
      <c r="R51" s="180">
        <v>138.36403777920034</v>
      </c>
    </row>
    <row r="52" spans="1:18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179">
        <v>9.7989906093966912</v>
      </c>
      <c r="E52" s="179">
        <v>0.18715176456977145</v>
      </c>
      <c r="F52" s="180">
        <v>10.854266183164277</v>
      </c>
      <c r="G52" s="179">
        <v>0.13545536365708835</v>
      </c>
      <c r="H52" s="179">
        <v>1.4465073074523482E-3</v>
      </c>
      <c r="I52" s="180">
        <v>0.10312558107197137</v>
      </c>
      <c r="J52" s="179">
        <v>2.0606820528040029</v>
      </c>
      <c r="K52" s="179">
        <v>2.3938010394243567E-2</v>
      </c>
      <c r="L52" s="180">
        <v>1.8330738132913569</v>
      </c>
      <c r="M52" s="179">
        <v>1.4250224337622173</v>
      </c>
      <c r="N52" s="179">
        <v>1.6553840406875565E-2</v>
      </c>
      <c r="O52" s="180">
        <v>1.2676246212402407</v>
      </c>
      <c r="P52" s="179">
        <v>0</v>
      </c>
      <c r="Q52" s="179">
        <v>0</v>
      </c>
      <c r="R52" s="180">
        <v>0</v>
      </c>
    </row>
    <row r="53" spans="1:18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179">
        <v>0</v>
      </c>
      <c r="E53" s="179">
        <v>0</v>
      </c>
      <c r="F53" s="180">
        <v>0</v>
      </c>
      <c r="G53" s="179">
        <v>0</v>
      </c>
      <c r="H53" s="179">
        <v>0</v>
      </c>
      <c r="I53" s="180">
        <v>0</v>
      </c>
      <c r="J53" s="179">
        <v>0</v>
      </c>
      <c r="K53" s="179">
        <v>0</v>
      </c>
      <c r="L53" s="180">
        <v>0</v>
      </c>
      <c r="M53" s="179">
        <v>0</v>
      </c>
      <c r="N53" s="179">
        <v>0</v>
      </c>
      <c r="O53" s="180">
        <v>0</v>
      </c>
      <c r="P53" s="179">
        <v>0</v>
      </c>
      <c r="Q53" s="179">
        <v>0</v>
      </c>
      <c r="R53" s="180">
        <v>0</v>
      </c>
    </row>
    <row r="54" spans="1:18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179">
        <v>0</v>
      </c>
      <c r="E54" s="179">
        <v>0</v>
      </c>
      <c r="F54" s="180">
        <v>0</v>
      </c>
      <c r="G54" s="179">
        <v>0</v>
      </c>
      <c r="H54" s="179">
        <v>0</v>
      </c>
      <c r="I54" s="180">
        <v>0</v>
      </c>
      <c r="J54" s="179">
        <v>0</v>
      </c>
      <c r="K54" s="179">
        <v>0</v>
      </c>
      <c r="L54" s="180">
        <v>0</v>
      </c>
      <c r="M54" s="179">
        <v>0</v>
      </c>
      <c r="N54" s="179">
        <v>0</v>
      </c>
      <c r="O54" s="180">
        <v>0</v>
      </c>
      <c r="P54" s="179">
        <v>0</v>
      </c>
      <c r="Q54" s="179">
        <v>0</v>
      </c>
      <c r="R54" s="180">
        <v>0</v>
      </c>
    </row>
    <row r="55" spans="1:18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179">
        <v>37.538895926943617</v>
      </c>
      <c r="E55" s="179">
        <v>0.71695860244946719</v>
      </c>
      <c r="F55" s="180">
        <v>41.581544962643243</v>
      </c>
      <c r="G55" s="179">
        <v>11.768131851000927</v>
      </c>
      <c r="H55" s="179">
        <v>0.12567009720360217</v>
      </c>
      <c r="I55" s="180">
        <v>8.9593752694675022</v>
      </c>
      <c r="J55" s="179">
        <v>54.958356607768089</v>
      </c>
      <c r="K55" s="179">
        <v>0.6384263452661938</v>
      </c>
      <c r="L55" s="180">
        <v>48.888048586702382</v>
      </c>
      <c r="M55" s="179">
        <v>1.0759030190554606</v>
      </c>
      <c r="N55" s="179">
        <v>1.2498278236714112E-2</v>
      </c>
      <c r="O55" s="180">
        <v>0.95706644661075102</v>
      </c>
      <c r="P55" s="179">
        <v>33.172326054150943</v>
      </c>
      <c r="Q55" s="179">
        <v>0.38534789236650308</v>
      </c>
      <c r="R55" s="180">
        <v>29.508347555647983</v>
      </c>
    </row>
    <row r="56" spans="1:18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179">
        <v>0</v>
      </c>
      <c r="E56" s="179">
        <v>0</v>
      </c>
      <c r="F56" s="180">
        <v>0</v>
      </c>
      <c r="G56" s="179">
        <v>0</v>
      </c>
      <c r="H56" s="179">
        <v>0</v>
      </c>
      <c r="I56" s="180">
        <v>0</v>
      </c>
      <c r="J56" s="179">
        <v>0</v>
      </c>
      <c r="K56" s="179">
        <v>0</v>
      </c>
      <c r="L56" s="180">
        <v>0</v>
      </c>
      <c r="M56" s="179">
        <v>0</v>
      </c>
      <c r="N56" s="179">
        <v>0</v>
      </c>
      <c r="O56" s="180">
        <v>0</v>
      </c>
      <c r="P56" s="179">
        <v>8.5808566030374998</v>
      </c>
      <c r="Q56" s="179">
        <v>9.9679926010673159E-2</v>
      </c>
      <c r="R56" s="180">
        <v>7.6330763948922113</v>
      </c>
    </row>
    <row r="57" spans="1:18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179">
        <v>34.320231669186192</v>
      </c>
      <c r="E57" s="179">
        <v>0.65548505691720516</v>
      </c>
      <c r="F57" s="180">
        <v>38.016255434308142</v>
      </c>
      <c r="G57" s="179">
        <v>524.96472196051752</v>
      </c>
      <c r="H57" s="179">
        <v>5.6060187353890836</v>
      </c>
      <c r="I57" s="180">
        <v>399.66886901219635</v>
      </c>
      <c r="J57" s="179">
        <v>75.344017718510912</v>
      </c>
      <c r="K57" s="179">
        <v>0.87523734039204015</v>
      </c>
      <c r="L57" s="179">
        <v>67.022054993894997</v>
      </c>
      <c r="M57" s="181">
        <v>594.74006404602437</v>
      </c>
      <c r="N57" s="179">
        <v>6.9088260440927503</v>
      </c>
      <c r="O57" s="180">
        <v>529.04931919727028</v>
      </c>
      <c r="P57" s="179">
        <v>686.31772019104051</v>
      </c>
      <c r="Q57" s="179">
        <v>7.9726422119954679</v>
      </c>
      <c r="R57" s="180">
        <v>610.51196072103551</v>
      </c>
    </row>
    <row r="58" spans="1:18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179">
        <v>0</v>
      </c>
      <c r="E58" s="179">
        <v>0</v>
      </c>
      <c r="F58" s="180">
        <v>0</v>
      </c>
      <c r="G58" s="179">
        <v>1.0472539875681927E-2</v>
      </c>
      <c r="H58" s="179">
        <v>1.1183466677708994E-4</v>
      </c>
      <c r="I58" s="180">
        <v>7.9730084569639252E-3</v>
      </c>
      <c r="J58" s="179">
        <v>0</v>
      </c>
      <c r="K58" s="179">
        <v>0</v>
      </c>
      <c r="L58" s="180">
        <v>0</v>
      </c>
      <c r="M58" s="179">
        <v>0</v>
      </c>
      <c r="N58" s="179">
        <v>0</v>
      </c>
      <c r="O58" s="180">
        <v>0</v>
      </c>
      <c r="P58" s="179">
        <v>0</v>
      </c>
      <c r="Q58" s="179">
        <v>0</v>
      </c>
      <c r="R58" s="180">
        <v>0</v>
      </c>
    </row>
    <row r="59" spans="1:18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179">
        <v>-5.1147430582132269</v>
      </c>
      <c r="E59" s="179">
        <v>-9.7686917645135901E-2</v>
      </c>
      <c r="F59" s="180">
        <v>-5.6655613649737084</v>
      </c>
      <c r="G59" s="179">
        <v>0</v>
      </c>
      <c r="H59" s="179">
        <v>0</v>
      </c>
      <c r="I59" s="180">
        <v>0</v>
      </c>
      <c r="J59" s="179">
        <v>-2.1584841035815483E-4</v>
      </c>
      <c r="K59" s="179">
        <v>-2.5074132536378747E-6</v>
      </c>
      <c r="L59" s="180">
        <v>-1.9200733472187587E-4</v>
      </c>
      <c r="M59" s="179">
        <v>0</v>
      </c>
      <c r="N59" s="179">
        <v>0</v>
      </c>
      <c r="O59" s="180">
        <v>0</v>
      </c>
      <c r="P59" s="179">
        <v>0</v>
      </c>
      <c r="Q59" s="179">
        <v>0</v>
      </c>
      <c r="R59" s="180">
        <v>0</v>
      </c>
    </row>
    <row r="60" spans="1:18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179">
        <v>0</v>
      </c>
      <c r="E60" s="179">
        <v>0</v>
      </c>
      <c r="F60" s="180">
        <v>0</v>
      </c>
      <c r="G60" s="179">
        <v>0</v>
      </c>
      <c r="H60" s="179">
        <v>0</v>
      </c>
      <c r="I60" s="180">
        <v>0</v>
      </c>
      <c r="J60" s="179">
        <v>0</v>
      </c>
      <c r="K60" s="179">
        <v>0</v>
      </c>
      <c r="L60" s="180">
        <v>0</v>
      </c>
      <c r="M60" s="179">
        <v>0</v>
      </c>
      <c r="N60" s="179">
        <v>0</v>
      </c>
      <c r="O60" s="180">
        <v>0</v>
      </c>
      <c r="P60" s="179">
        <v>0</v>
      </c>
      <c r="Q60" s="179">
        <v>0</v>
      </c>
      <c r="R60" s="180">
        <v>0</v>
      </c>
    </row>
    <row r="61" spans="1:18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179">
        <v>-2.1238801290730738</v>
      </c>
      <c r="E61" s="179">
        <v>-4.0564169283878147E-2</v>
      </c>
      <c r="F61" s="180">
        <v>-2.3526056081721047</v>
      </c>
      <c r="G61" s="179">
        <v>0</v>
      </c>
      <c r="H61" s="179">
        <v>0</v>
      </c>
      <c r="I61" s="180">
        <v>0</v>
      </c>
      <c r="J61" s="179">
        <v>0</v>
      </c>
      <c r="K61" s="179">
        <v>0</v>
      </c>
      <c r="L61" s="180">
        <v>0</v>
      </c>
      <c r="M61" s="179">
        <v>0</v>
      </c>
      <c r="N61" s="179">
        <v>0</v>
      </c>
      <c r="O61" s="180">
        <v>0</v>
      </c>
      <c r="P61" s="179">
        <v>0</v>
      </c>
      <c r="Q61" s="179">
        <v>0</v>
      </c>
      <c r="R61" s="180">
        <v>0</v>
      </c>
    </row>
    <row r="62" spans="1:18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179">
        <v>0</v>
      </c>
      <c r="E62" s="179">
        <v>0</v>
      </c>
      <c r="F62" s="180">
        <v>0</v>
      </c>
      <c r="G62" s="179">
        <v>0</v>
      </c>
      <c r="H62" s="179">
        <v>0</v>
      </c>
      <c r="I62" s="180">
        <v>0</v>
      </c>
      <c r="J62" s="179">
        <v>0</v>
      </c>
      <c r="K62" s="179">
        <v>0</v>
      </c>
      <c r="L62" s="180">
        <v>0</v>
      </c>
      <c r="M62" s="179">
        <v>0</v>
      </c>
      <c r="N62" s="179">
        <v>0</v>
      </c>
      <c r="O62" s="180">
        <v>0</v>
      </c>
      <c r="P62" s="179">
        <v>0</v>
      </c>
      <c r="Q62" s="179">
        <v>0</v>
      </c>
      <c r="R62" s="180">
        <v>0</v>
      </c>
    </row>
    <row r="63" spans="1:18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179">
        <v>0</v>
      </c>
      <c r="E63" s="179">
        <v>0</v>
      </c>
      <c r="F63" s="180">
        <v>0</v>
      </c>
      <c r="G63" s="179">
        <v>0</v>
      </c>
      <c r="H63" s="179">
        <v>0</v>
      </c>
      <c r="I63" s="180">
        <v>0</v>
      </c>
      <c r="J63" s="179">
        <v>0</v>
      </c>
      <c r="K63" s="179">
        <v>0</v>
      </c>
      <c r="L63" s="180">
        <v>0</v>
      </c>
      <c r="M63" s="179">
        <v>1.1137251242758691E-5</v>
      </c>
      <c r="N63" s="179">
        <v>1.2937640508378651E-7</v>
      </c>
      <c r="O63" s="180">
        <v>9.9071099189552314E-6</v>
      </c>
      <c r="P63" s="179">
        <v>0</v>
      </c>
      <c r="Q63" s="179">
        <v>0</v>
      </c>
      <c r="R63" s="180">
        <v>0</v>
      </c>
    </row>
    <row r="64" spans="1:18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179">
        <v>0</v>
      </c>
      <c r="E64" s="179">
        <v>0</v>
      </c>
      <c r="F64" s="180">
        <v>0</v>
      </c>
      <c r="G64" s="179">
        <v>0</v>
      </c>
      <c r="H64" s="179">
        <v>0</v>
      </c>
      <c r="I64" s="180">
        <v>0</v>
      </c>
      <c r="J64" s="179">
        <v>0</v>
      </c>
      <c r="K64" s="179">
        <v>0</v>
      </c>
      <c r="L64" s="180">
        <v>0</v>
      </c>
      <c r="M64" s="179">
        <v>0</v>
      </c>
      <c r="N64" s="179">
        <v>0</v>
      </c>
      <c r="O64" s="180">
        <v>0</v>
      </c>
      <c r="P64" s="179">
        <v>0</v>
      </c>
      <c r="Q64" s="179">
        <v>0</v>
      </c>
      <c r="R64" s="180">
        <v>0</v>
      </c>
    </row>
    <row r="65" spans="1:18">
      <c r="A65" s="128"/>
      <c r="B65" s="146" t="s">
        <v>123</v>
      </c>
      <c r="C65" s="147"/>
      <c r="D65" s="187">
        <f t="shared" ref="D65:R65" si="0">SUM(D7:D64)</f>
        <v>6494.626795028913</v>
      </c>
      <c r="E65" s="187">
        <f t="shared" si="0"/>
        <v>124.04143583382977</v>
      </c>
      <c r="F65" s="187">
        <f t="shared" si="0"/>
        <v>7194.0479181554347</v>
      </c>
      <c r="G65" s="187">
        <f t="shared" si="0"/>
        <v>8710.3120395866808</v>
      </c>
      <c r="H65" s="187">
        <f t="shared" si="0"/>
        <v>93.016102687144993</v>
      </c>
      <c r="I65" s="187">
        <f t="shared" si="0"/>
        <v>6631.3800070297839</v>
      </c>
      <c r="J65" s="187">
        <f t="shared" si="0"/>
        <v>8480.8758583658346</v>
      </c>
      <c r="K65" s="187">
        <f t="shared" si="0"/>
        <v>98.518494968015318</v>
      </c>
      <c r="L65" s="187">
        <f t="shared" si="0"/>
        <v>7544.1388100563508</v>
      </c>
      <c r="M65" s="187">
        <f t="shared" si="0"/>
        <v>8663.5756199683292</v>
      </c>
      <c r="N65" s="187">
        <f t="shared" si="0"/>
        <v>100.64083537774289</v>
      </c>
      <c r="O65" s="187">
        <f t="shared" si="0"/>
        <v>7706.6588592955804</v>
      </c>
      <c r="P65" s="187">
        <f t="shared" si="0"/>
        <v>9969.1984673730276</v>
      </c>
      <c r="Q65" s="187">
        <f t="shared" si="0"/>
        <v>115.80766485034772</v>
      </c>
      <c r="R65" s="187">
        <f t="shared" si="0"/>
        <v>8868.071920740862</v>
      </c>
    </row>
    <row r="67" spans="1:18"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9"/>
  <sheetViews>
    <sheetView zoomScale="85" zoomScaleNormal="85" workbookViewId="0">
      <pane xSplit="3" ySplit="6" topLeftCell="D7" activePane="bottomRight" state="frozen"/>
      <selection activeCell="R40" sqref="R40"/>
      <selection pane="topRight" activeCell="R40" sqref="R40"/>
      <selection pane="bottomLeft" activeCell="R40" sqref="R40"/>
      <selection pane="bottomRight" activeCell="A2" sqref="A2"/>
    </sheetView>
  </sheetViews>
  <sheetFormatPr defaultRowHeight="12.75"/>
  <cols>
    <col min="2" max="2" width="35.25" customWidth="1"/>
    <col min="3" max="3" width="33.25" customWidth="1"/>
    <col min="4" max="9" width="7.75" customWidth="1"/>
  </cols>
  <sheetData>
    <row r="1" spans="1:19" ht="18">
      <c r="A1" s="1" t="s">
        <v>152</v>
      </c>
      <c r="B1" s="110"/>
      <c r="C1" s="110"/>
      <c r="D1" s="111"/>
      <c r="E1" s="111"/>
      <c r="F1" s="111"/>
      <c r="G1" s="111"/>
      <c r="H1" s="111"/>
      <c r="I1" s="111"/>
    </row>
    <row r="2" spans="1:19" ht="15.75">
      <c r="A2" s="112" t="s">
        <v>173</v>
      </c>
      <c r="B2" s="113"/>
      <c r="C2" s="113"/>
      <c r="D2" s="114"/>
      <c r="E2" s="114"/>
      <c r="F2" s="114"/>
      <c r="G2" s="114"/>
      <c r="H2" s="114"/>
      <c r="I2" s="114"/>
    </row>
    <row r="3" spans="1:19">
      <c r="A3" s="115" t="s">
        <v>43</v>
      </c>
      <c r="D3" s="116"/>
      <c r="E3" s="116"/>
      <c r="F3" s="116"/>
      <c r="G3" s="116"/>
      <c r="H3" s="116"/>
      <c r="I3" s="116"/>
    </row>
    <row r="4" spans="1:19">
      <c r="D4" s="116"/>
      <c r="E4" s="116"/>
      <c r="F4" s="116"/>
      <c r="G4" s="116"/>
      <c r="H4" s="116"/>
      <c r="I4" s="116"/>
    </row>
    <row r="5" spans="1:19">
      <c r="A5" s="123" t="s">
        <v>44</v>
      </c>
      <c r="B5" s="124" t="s">
        <v>45</v>
      </c>
      <c r="C5" s="125" t="s">
        <v>109</v>
      </c>
      <c r="D5" s="126">
        <v>2015</v>
      </c>
      <c r="E5" s="126">
        <v>2016</v>
      </c>
      <c r="F5" s="126">
        <v>2017</v>
      </c>
      <c r="G5" s="126">
        <v>2018</v>
      </c>
      <c r="H5" s="126">
        <v>2019</v>
      </c>
      <c r="I5" s="126">
        <v>2020</v>
      </c>
    </row>
    <row r="6" spans="1:19">
      <c r="A6" s="123"/>
      <c r="B6" s="124"/>
      <c r="C6" s="125"/>
      <c r="D6" s="126"/>
      <c r="E6" s="126"/>
      <c r="F6" s="126"/>
      <c r="G6" s="126"/>
      <c r="H6" s="126"/>
      <c r="I6" s="126"/>
      <c r="J6" s="195" t="s">
        <v>158</v>
      </c>
    </row>
    <row r="7" spans="1:19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188">
        <f>[12]Export!C7/1000</f>
        <v>3979.6752179579548</v>
      </c>
      <c r="E7" s="188">
        <f>[12]Export!D7/1000</f>
        <v>4101.6262343333519</v>
      </c>
      <c r="F7" s="188">
        <f>[12]Export!E7/1000</f>
        <v>3422.0950049052408</v>
      </c>
      <c r="G7" s="188">
        <f>[12]Export!F7/1000</f>
        <v>3341.1167287450089</v>
      </c>
      <c r="H7" s="188">
        <f>[12]Export!G7/1000</f>
        <v>3367.0768648317876</v>
      </c>
      <c r="I7" s="188">
        <f>[12]Export!H7/1000</f>
        <v>3454.4284429415998</v>
      </c>
      <c r="J7" t="s">
        <v>157</v>
      </c>
      <c r="N7" s="249"/>
      <c r="O7" s="249"/>
      <c r="P7" s="249"/>
      <c r="Q7" s="249"/>
      <c r="R7" s="249"/>
      <c r="S7" s="249"/>
    </row>
    <row r="8" spans="1:19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188">
        <f>[12]Export!C8/1000</f>
        <v>0</v>
      </c>
      <c r="E8" s="188">
        <f>[12]Export!D8/1000</f>
        <v>0</v>
      </c>
      <c r="F8" s="188">
        <f>[12]Export!E8/1000</f>
        <v>0</v>
      </c>
      <c r="G8" s="188">
        <f>[12]Export!F8/1000</f>
        <v>0</v>
      </c>
      <c r="H8" s="188">
        <f>[12]Export!G8/1000</f>
        <v>0</v>
      </c>
      <c r="I8" s="188">
        <f>[12]Export!H8/1000</f>
        <v>0</v>
      </c>
      <c r="J8" t="s">
        <v>157</v>
      </c>
      <c r="N8" s="249"/>
      <c r="O8" s="249"/>
      <c r="P8" s="249"/>
      <c r="Q8" s="249"/>
      <c r="R8" s="249"/>
      <c r="S8" s="249"/>
    </row>
    <row r="9" spans="1:19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188">
        <f>[12]Export!C9/1000</f>
        <v>0</v>
      </c>
      <c r="E9" s="188">
        <f>[12]Export!D9/1000</f>
        <v>0</v>
      </c>
      <c r="F9" s="188">
        <f>[12]Export!E9/1000</f>
        <v>0</v>
      </c>
      <c r="G9" s="188">
        <f>[12]Export!F9/1000</f>
        <v>0</v>
      </c>
      <c r="H9" s="188">
        <f>[12]Export!G9/1000</f>
        <v>0</v>
      </c>
      <c r="I9" s="188">
        <f>[12]Export!H9/1000</f>
        <v>0</v>
      </c>
      <c r="J9" t="s">
        <v>157</v>
      </c>
      <c r="N9" s="249"/>
      <c r="O9" s="249"/>
      <c r="P9" s="249"/>
      <c r="Q9" s="249"/>
      <c r="R9" s="249"/>
      <c r="S9" s="249"/>
    </row>
    <row r="10" spans="1:19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188">
        <f>[12]Export!C10/1000</f>
        <v>4785.6337951793948</v>
      </c>
      <c r="E10" s="188">
        <f>[12]Export!D10/1000</f>
        <v>4931.9862618876159</v>
      </c>
      <c r="F10" s="188">
        <f>[12]Export!E10/1000</f>
        <v>4098.121063102627</v>
      </c>
      <c r="G10" s="188">
        <f>[12]Export!F10/1000</f>
        <v>4110.7095116910423</v>
      </c>
      <c r="H10" s="188">
        <f>[12]Export!G10/1000</f>
        <v>4147.8895074543061</v>
      </c>
      <c r="I10" s="188">
        <f>[12]Export!H10/1000</f>
        <v>4252.0568939898885</v>
      </c>
      <c r="J10" t="s">
        <v>157</v>
      </c>
      <c r="N10" s="249"/>
      <c r="O10" s="249"/>
      <c r="P10" s="249"/>
      <c r="Q10" s="249"/>
      <c r="R10" s="249"/>
      <c r="S10" s="249"/>
    </row>
    <row r="11" spans="1:19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188">
        <f>[12]Export!C11/1000</f>
        <v>12223.490681654341</v>
      </c>
      <c r="E11" s="188">
        <f>[12]Export!D11/1000</f>
        <v>12594.269053817286</v>
      </c>
      <c r="F11" s="188">
        <f>[12]Export!E11/1000</f>
        <v>10292.90734255739</v>
      </c>
      <c r="G11" s="188">
        <f>[12]Export!F11/1000</f>
        <v>10642.967174136698</v>
      </c>
      <c r="H11" s="188">
        <f>[12]Export!G11/1000</f>
        <v>10799.103892596329</v>
      </c>
      <c r="I11" s="188">
        <f>[12]Export!H11/1000</f>
        <v>11056.196705538929</v>
      </c>
      <c r="J11" t="s">
        <v>157</v>
      </c>
      <c r="N11" s="249"/>
      <c r="O11" s="249"/>
      <c r="P11" s="249"/>
      <c r="Q11" s="249"/>
      <c r="R11" s="249"/>
      <c r="S11" s="249"/>
    </row>
    <row r="12" spans="1:19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188">
        <f>[12]Export!C12/1000</f>
        <v>1840</v>
      </c>
      <c r="E12" s="188">
        <f>[12]Export!D12/1000</f>
        <v>9115.5830000000005</v>
      </c>
      <c r="F12" s="188">
        <f>[12]Export!E12/1000</f>
        <v>6985.5829999999996</v>
      </c>
      <c r="G12" s="188">
        <f>[12]Export!F12/1000</f>
        <v>1695.5830000000001</v>
      </c>
      <c r="H12" s="188">
        <f>[12]Export!G12/1000</f>
        <v>3423.25</v>
      </c>
      <c r="I12" s="188">
        <f>[12]Export!H12/1000</f>
        <v>2237</v>
      </c>
      <c r="J12" t="s">
        <v>157</v>
      </c>
      <c r="N12" s="249"/>
      <c r="O12" s="249"/>
      <c r="P12" s="249"/>
      <c r="Q12" s="249"/>
      <c r="R12" s="249"/>
      <c r="S12" s="249"/>
    </row>
    <row r="13" spans="1:19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188">
        <f>[12]Export!C13/1000</f>
        <v>0</v>
      </c>
      <c r="E13" s="188">
        <f>[12]Export!D13/1000</f>
        <v>0</v>
      </c>
      <c r="F13" s="188">
        <f>[12]Export!E13/1000</f>
        <v>0</v>
      </c>
      <c r="G13" s="188">
        <f>[12]Export!F13/1000</f>
        <v>0</v>
      </c>
      <c r="H13" s="188">
        <f>[12]Export!G13/1000</f>
        <v>0</v>
      </c>
      <c r="I13" s="188">
        <f>[12]Export!H13/1000</f>
        <v>0</v>
      </c>
      <c r="J13" t="s">
        <v>157</v>
      </c>
      <c r="N13" s="249"/>
      <c r="O13" s="249"/>
      <c r="P13" s="249"/>
      <c r="Q13" s="249"/>
      <c r="R13" s="249"/>
      <c r="S13" s="249"/>
    </row>
    <row r="14" spans="1:19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188">
        <f>[12]Export!C14/1000</f>
        <v>3429.9560840035701</v>
      </c>
      <c r="E14" s="188">
        <f>[12]Export!D14/1000</f>
        <v>3532.8393680512945</v>
      </c>
      <c r="F14" s="188">
        <f>[12]Export!E14/1000</f>
        <v>2821.6250906289961</v>
      </c>
      <c r="G14" s="188">
        <f>[12]Export!F14/1000</f>
        <v>2887.2540704029052</v>
      </c>
      <c r="H14" s="188">
        <f>[12]Export!G14/1000</f>
        <v>2954.409533266426</v>
      </c>
      <c r="I14" s="188">
        <f>[12]Export!H14/1000</f>
        <v>3023.1269841235608</v>
      </c>
      <c r="J14" t="s">
        <v>157</v>
      </c>
      <c r="N14" s="249"/>
      <c r="O14" s="249"/>
      <c r="P14" s="249"/>
      <c r="Q14" s="249"/>
      <c r="R14" s="249"/>
      <c r="S14" s="249"/>
    </row>
    <row r="15" spans="1:19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188">
        <f>[12]Export!C15/1000</f>
        <v>0</v>
      </c>
      <c r="E15" s="188">
        <f>[12]Export!D15/1000</f>
        <v>0</v>
      </c>
      <c r="F15" s="188">
        <f>[12]Export!E15/1000</f>
        <v>0</v>
      </c>
      <c r="G15" s="188">
        <f>[12]Export!F15/1000</f>
        <v>0</v>
      </c>
      <c r="H15" s="188">
        <f>[12]Export!G15/1000</f>
        <v>0</v>
      </c>
      <c r="I15" s="188">
        <f>[12]Export!H15/1000</f>
        <v>0</v>
      </c>
      <c r="J15" t="s">
        <v>157</v>
      </c>
      <c r="N15" s="249"/>
      <c r="O15" s="249"/>
      <c r="P15" s="249"/>
      <c r="Q15" s="249"/>
      <c r="R15" s="249"/>
      <c r="S15" s="249"/>
    </row>
    <row r="16" spans="1:19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188">
        <f>[12]Export!C16/1000</f>
        <v>14670.34495834611</v>
      </c>
      <c r="E16" s="188">
        <f>[12]Export!D16/1000</f>
        <v>15115.61525302438</v>
      </c>
      <c r="F16" s="188">
        <f>[12]Export!E16/1000</f>
        <v>12368.875598420302</v>
      </c>
      <c r="G16" s="188">
        <f>[12]Export!F16/1000</f>
        <v>12882.763211617437</v>
      </c>
      <c r="H16" s="188">
        <f>[12]Export!G16/1000</f>
        <v>13064.697385644582</v>
      </c>
      <c r="I16" s="188">
        <f>[12]Export!H16/1000</f>
        <v>13374.054557154253</v>
      </c>
      <c r="J16" t="s">
        <v>157</v>
      </c>
      <c r="N16" s="249"/>
      <c r="O16" s="249"/>
      <c r="P16" s="249"/>
      <c r="Q16" s="249"/>
      <c r="R16" s="249"/>
      <c r="S16" s="249"/>
    </row>
    <row r="17" spans="1:19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188">
        <f>[12]Export!C17/1000</f>
        <v>318.76720879767436</v>
      </c>
      <c r="E17" s="188">
        <f>[12]Export!D17/1000</f>
        <v>326.12345090857872</v>
      </c>
      <c r="F17" s="188">
        <f>[12]Export!E17/1000</f>
        <v>331.87834469570862</v>
      </c>
      <c r="G17" s="188">
        <f>[12]Export!F17/1000</f>
        <v>327.75346891377723</v>
      </c>
      <c r="H17" s="188">
        <f>[12]Export!G17/1000</f>
        <v>331.07143910932933</v>
      </c>
      <c r="I17" s="188">
        <f>[12]Export!H17/1000</f>
        <v>338.67111889790908</v>
      </c>
      <c r="J17" t="s">
        <v>157</v>
      </c>
      <c r="N17" s="249"/>
      <c r="O17" s="249"/>
      <c r="P17" s="249"/>
      <c r="Q17" s="249"/>
      <c r="R17" s="249"/>
      <c r="S17" s="249"/>
    </row>
    <row r="18" spans="1:19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188">
        <f>[12]Export!C18/1000</f>
        <v>1358.9549427690329</v>
      </c>
      <c r="E18" s="188">
        <f>[12]Export!D18/1000</f>
        <v>1390.3157643997301</v>
      </c>
      <c r="F18" s="188">
        <f>[12]Export!E18/1000</f>
        <v>1414.849785281705</v>
      </c>
      <c r="G18" s="188">
        <f>[12]Export!F18/1000</f>
        <v>1397.2647885271554</v>
      </c>
      <c r="H18" s="188">
        <f>[12]Export!G18/1000</f>
        <v>1411.4098193608252</v>
      </c>
      <c r="I18" s="188">
        <f>[12]Export!H18/1000</f>
        <v>1443.8084542489805</v>
      </c>
      <c r="J18" t="s">
        <v>157</v>
      </c>
      <c r="N18" s="249"/>
      <c r="O18" s="249"/>
      <c r="P18" s="249"/>
      <c r="Q18" s="249"/>
      <c r="R18" s="249"/>
      <c r="S18" s="249"/>
    </row>
    <row r="19" spans="1:19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188">
        <f>[12]Export!C19/1000</f>
        <v>15102.488922099998</v>
      </c>
      <c r="E19" s="188">
        <f>[12]Export!D19/1000</f>
        <v>10877.488922099998</v>
      </c>
      <c r="F19" s="188">
        <f>[12]Export!E19/1000</f>
        <v>19327.488922100001</v>
      </c>
      <c r="G19" s="188">
        <f>[12]Export!F19/1000</f>
        <v>15102.488922099998</v>
      </c>
      <c r="H19" s="188">
        <f>[12]Export!G19/1000</f>
        <v>10877.488922099998</v>
      </c>
      <c r="I19" s="188">
        <f>[12]Export!H19/1000</f>
        <v>10877.488922099998</v>
      </c>
      <c r="J19" t="s">
        <v>157</v>
      </c>
      <c r="N19" s="249"/>
      <c r="O19" s="249"/>
      <c r="P19" s="249"/>
      <c r="Q19" s="249"/>
      <c r="R19" s="249"/>
      <c r="S19" s="249"/>
    </row>
    <row r="20" spans="1:19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188">
        <f>[12]Export!C20/1000</f>
        <v>350.46170844239998</v>
      </c>
      <c r="E20" s="188">
        <f>[12]Export!D20/1000</f>
        <v>350.46170844239998</v>
      </c>
      <c r="F20" s="188">
        <f>[12]Export!E20/1000</f>
        <v>350.46170844239998</v>
      </c>
      <c r="G20" s="188">
        <f>[12]Export!F20/1000</f>
        <v>350.46170844239998</v>
      </c>
      <c r="H20" s="188">
        <f>[12]Export!G20/1000</f>
        <v>350.46170844239998</v>
      </c>
      <c r="I20" s="188">
        <f>[12]Export!H20/1000</f>
        <v>350.46170844239998</v>
      </c>
      <c r="J20" t="s">
        <v>157</v>
      </c>
      <c r="N20" s="249"/>
      <c r="O20" s="249"/>
      <c r="P20" s="249"/>
      <c r="Q20" s="249"/>
      <c r="R20" s="249"/>
      <c r="S20" s="249"/>
    </row>
    <row r="21" spans="1:19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188">
        <f>[12]Export!C21/1000</f>
        <v>8347.5765229985136</v>
      </c>
      <c r="E21" s="188">
        <f>[12]Export!D21/1000</f>
        <v>8615.3856999858453</v>
      </c>
      <c r="F21" s="188">
        <f>[12]Export!E21/1000</f>
        <v>7868.5226079764016</v>
      </c>
      <c r="G21" s="188">
        <f>[12]Export!F21/1000</f>
        <v>8805.5268809711743</v>
      </c>
      <c r="H21" s="188">
        <f>[12]Export!G21/1000</f>
        <v>8617.9715453061181</v>
      </c>
      <c r="I21" s="188">
        <f>[12]Export!H21/1000</f>
        <v>8836.6916028947999</v>
      </c>
      <c r="J21" t="s">
        <v>157</v>
      </c>
      <c r="N21" s="249"/>
      <c r="O21" s="249"/>
      <c r="P21" s="249"/>
      <c r="Q21" s="249"/>
      <c r="R21" s="249"/>
      <c r="S21" s="249"/>
    </row>
    <row r="22" spans="1:19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227"/>
      <c r="E22" s="227"/>
      <c r="F22" s="227"/>
      <c r="G22" s="227"/>
      <c r="H22" s="227"/>
      <c r="I22" s="227"/>
      <c r="N22" s="249"/>
      <c r="O22" s="249"/>
      <c r="P22" s="249"/>
      <c r="Q22" s="249"/>
      <c r="R22" s="249"/>
      <c r="S22" s="249"/>
    </row>
    <row r="23" spans="1:19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188">
        <f>'[13]FC Expenditure Forecast Export'!D29</f>
        <v>775.36801283322166</v>
      </c>
      <c r="E23" s="188">
        <f>'[13]FC Expenditure Forecast Export'!E29</f>
        <v>775.36801283322166</v>
      </c>
      <c r="F23" s="188">
        <f>'[13]FC Expenditure Forecast Export'!F29</f>
        <v>775.36801283322166</v>
      </c>
      <c r="G23" s="188">
        <f>'[13]FC Expenditure Forecast Export'!G29</f>
        <v>775.36801283322166</v>
      </c>
      <c r="H23" s="188">
        <f>'[13]FC Expenditure Forecast Export'!H29</f>
        <v>775.36801283322166</v>
      </c>
      <c r="I23" s="188">
        <f>'[13]FC Expenditure Forecast Export'!I29</f>
        <v>775.36801283322166</v>
      </c>
      <c r="J23" t="s">
        <v>163</v>
      </c>
      <c r="N23" s="249"/>
      <c r="O23" s="249"/>
      <c r="P23" s="249"/>
      <c r="Q23" s="249"/>
      <c r="R23" s="249"/>
      <c r="S23" s="249"/>
    </row>
    <row r="24" spans="1:19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188">
        <f>'[13]FC Expenditure Forecast Export'!D30</f>
        <v>3483.3374695143034</v>
      </c>
      <c r="E24" s="188">
        <f>'[13]FC Expenditure Forecast Export'!E30</f>
        <v>3483.3374695143034</v>
      </c>
      <c r="F24" s="188">
        <f>'[13]FC Expenditure Forecast Export'!F30</f>
        <v>3483.3374695143034</v>
      </c>
      <c r="G24" s="188">
        <f>'[13]FC Expenditure Forecast Export'!G30</f>
        <v>3483.3374695143034</v>
      </c>
      <c r="H24" s="188">
        <f>'[13]FC Expenditure Forecast Export'!H30</f>
        <v>3483.3374695143034</v>
      </c>
      <c r="I24" s="188">
        <f>'[13]FC Expenditure Forecast Export'!I30</f>
        <v>3483.3374695143034</v>
      </c>
      <c r="J24" t="s">
        <v>163</v>
      </c>
      <c r="N24" s="249"/>
      <c r="O24" s="249"/>
      <c r="P24" s="249"/>
      <c r="Q24" s="249"/>
      <c r="R24" s="249"/>
      <c r="S24" s="249"/>
    </row>
    <row r="25" spans="1:19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188">
        <f>'[14]Expenditure Forecast'!D21</f>
        <v>1525.5174607135848</v>
      </c>
      <c r="E25" s="188">
        <f>'[14]Expenditure Forecast'!E21</f>
        <v>1541.5490049431442</v>
      </c>
      <c r="F25" s="188">
        <f>'[14]Expenditure Forecast'!F21</f>
        <v>1581.5149673182423</v>
      </c>
      <c r="G25" s="188">
        <f>'[14]Expenditure Forecast'!G21</f>
        <v>1413.2966511066707</v>
      </c>
      <c r="H25" s="188">
        <f>'[14]Expenditure Forecast'!H21</f>
        <v>1548.4357950699266</v>
      </c>
      <c r="I25" s="188">
        <f>'[14]Expenditure Forecast'!I21</f>
        <v>1524.275580526788</v>
      </c>
      <c r="J25" t="s">
        <v>161</v>
      </c>
      <c r="N25" s="249"/>
      <c r="O25" s="249"/>
      <c r="P25" s="249"/>
      <c r="Q25" s="249"/>
      <c r="R25" s="249"/>
      <c r="S25" s="249"/>
    </row>
    <row r="26" spans="1:19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188">
        <f>'[15]Expenditure Export- FC'!C32</f>
        <v>5632.4344256743889</v>
      </c>
      <c r="E26" s="188">
        <f>'[15]Expenditure Export- FC'!D32</f>
        <v>4064.3783097529777</v>
      </c>
      <c r="F26" s="188">
        <f>'[15]Expenditure Export- FC'!E32</f>
        <v>4006.1789144721993</v>
      </c>
      <c r="G26" s="188">
        <f>'[15]Expenditure Export- FC'!F32</f>
        <v>3997.3770495640993</v>
      </c>
      <c r="H26" s="188">
        <f>'[15]Expenditure Export- FC'!G32</f>
        <v>4504.2408739185139</v>
      </c>
      <c r="I26" s="188">
        <f>'[15]Expenditure Export- FC'!H32</f>
        <v>4504.2408739185139</v>
      </c>
      <c r="J26" t="s">
        <v>162</v>
      </c>
      <c r="N26" s="249"/>
      <c r="O26" s="249"/>
      <c r="P26" s="249"/>
      <c r="Q26" s="249"/>
      <c r="R26" s="249"/>
      <c r="S26" s="249"/>
    </row>
    <row r="27" spans="1:19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188">
        <f>'[15]Expenditure Export- FC'!C33</f>
        <v>839.08713603356318</v>
      </c>
      <c r="E27" s="188">
        <f>'[15]Expenditure Export- FC'!D33</f>
        <v>1621.1323528715125</v>
      </c>
      <c r="F27" s="188">
        <f>'[15]Expenditure Export- FC'!E33</f>
        <v>1621.1323528715125</v>
      </c>
      <c r="G27" s="188">
        <f>'[15]Expenditure Export- FC'!F33</f>
        <v>1621.1323528715125</v>
      </c>
      <c r="H27" s="188">
        <f>'[15]Expenditure Export- FC'!G33</f>
        <v>1621.1323528715125</v>
      </c>
      <c r="I27" s="188">
        <f>'[15]Expenditure Export- FC'!H33</f>
        <v>1621.1323528715125</v>
      </c>
      <c r="J27" t="s">
        <v>162</v>
      </c>
      <c r="N27" s="249"/>
      <c r="O27" s="249"/>
      <c r="P27" s="249"/>
      <c r="Q27" s="249"/>
      <c r="R27" s="249"/>
      <c r="S27" s="249"/>
    </row>
    <row r="28" spans="1:19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188">
        <f>'[14]Expenditure Forecast'!D22</f>
        <v>532.02330392092676</v>
      </c>
      <c r="E28" s="188">
        <f>'[14]Expenditure Forecast'!E22</f>
        <v>561.11291460030134</v>
      </c>
      <c r="F28" s="188">
        <f>'[14]Expenditure Forecast'!F22</f>
        <v>600.4616019946302</v>
      </c>
      <c r="G28" s="188">
        <f>'[14]Expenditure Forecast'!G22</f>
        <v>552.99826453552168</v>
      </c>
      <c r="H28" s="188">
        <f>'[14]Expenditure Forecast'!H22</f>
        <v>633.37497297050902</v>
      </c>
      <c r="I28" s="188">
        <f>'[14]Expenditure Forecast'!I22</f>
        <v>645.56372710581729</v>
      </c>
      <c r="J28" t="s">
        <v>161</v>
      </c>
      <c r="N28" s="249"/>
      <c r="O28" s="249"/>
      <c r="P28" s="249"/>
      <c r="Q28" s="249"/>
      <c r="R28" s="249"/>
      <c r="S28" s="249"/>
    </row>
    <row r="29" spans="1:19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188">
        <f>'[13]FC Expenditure Forecast Export'!D31</f>
        <v>0</v>
      </c>
      <c r="E29" s="188">
        <f>'[13]FC Expenditure Forecast Export'!E31</f>
        <v>0</v>
      </c>
      <c r="F29" s="188">
        <f>'[13]FC Expenditure Forecast Export'!F31</f>
        <v>0</v>
      </c>
      <c r="G29" s="188">
        <f>'[13]FC Expenditure Forecast Export'!G31</f>
        <v>0</v>
      </c>
      <c r="H29" s="188">
        <f>'[13]FC Expenditure Forecast Export'!H31</f>
        <v>0</v>
      </c>
      <c r="I29" s="188">
        <f>'[13]FC Expenditure Forecast Export'!I31</f>
        <v>0</v>
      </c>
      <c r="J29" t="s">
        <v>163</v>
      </c>
      <c r="N29" s="249"/>
      <c r="O29" s="249"/>
      <c r="P29" s="249"/>
      <c r="Q29" s="249"/>
      <c r="R29" s="249"/>
      <c r="S29" s="249"/>
    </row>
    <row r="30" spans="1:19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227"/>
      <c r="E30" s="227"/>
      <c r="F30" s="227"/>
      <c r="G30" s="227"/>
      <c r="H30" s="227"/>
      <c r="I30" s="227"/>
      <c r="N30" s="249"/>
      <c r="O30" s="249"/>
      <c r="P30" s="249"/>
      <c r="Q30" s="249"/>
      <c r="R30" s="249"/>
      <c r="S30" s="249"/>
    </row>
    <row r="31" spans="1:19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188">
        <f>'[14]Expenditure Forecast'!D23</f>
        <v>3990.6613581583292</v>
      </c>
      <c r="E31" s="188">
        <f>'[14]Expenditure Forecast'!E23</f>
        <v>4016.7659466876362</v>
      </c>
      <c r="F31" s="188">
        <f>'[14]Expenditure Forecast'!F23</f>
        <v>4076.1956063898569</v>
      </c>
      <c r="G31" s="188">
        <f>'[14]Expenditure Forecast'!G23</f>
        <v>3846.1725208699945</v>
      </c>
      <c r="H31" s="188">
        <f>'[14]Expenditure Forecast'!H23</f>
        <v>4038.1562844676282</v>
      </c>
      <c r="I31" s="188">
        <f>'[14]Expenditure Forecast'!I23</f>
        <v>4008.3555234351934</v>
      </c>
      <c r="J31" t="s">
        <v>161</v>
      </c>
      <c r="N31" s="249"/>
      <c r="O31" s="249"/>
      <c r="P31" s="249"/>
      <c r="Q31" s="249"/>
      <c r="R31" s="249"/>
      <c r="S31" s="249"/>
    </row>
    <row r="32" spans="1:19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188">
        <f>'[14]Expenditure Forecast'!D24</f>
        <v>508.2358157233399</v>
      </c>
      <c r="E32" s="188">
        <f>'[14]Expenditure Forecast'!E24</f>
        <v>589.85099065959071</v>
      </c>
      <c r="F32" s="188">
        <f>'[14]Expenditure Forecast'!F24</f>
        <v>684.26465291816442</v>
      </c>
      <c r="G32" s="188">
        <f>'[14]Expenditure Forecast'!G24</f>
        <v>675.31998821377647</v>
      </c>
      <c r="H32" s="188">
        <f>'[14]Expenditure Forecast'!H24</f>
        <v>821.3939613738014</v>
      </c>
      <c r="I32" s="188">
        <f>'[14]Expenditure Forecast'!I24</f>
        <v>882.59121286887637</v>
      </c>
      <c r="J32" t="s">
        <v>161</v>
      </c>
      <c r="N32" s="249"/>
      <c r="O32" s="249"/>
      <c r="P32" s="249"/>
      <c r="Q32" s="249"/>
      <c r="R32" s="249"/>
      <c r="S32" s="249"/>
    </row>
    <row r="33" spans="1:19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188">
        <f>'[15]Expenditure Export- FC'!C34</f>
        <v>3648.612957098243</v>
      </c>
      <c r="E33" s="188">
        <f>'[15]Expenditure Export- FC'!D34</f>
        <v>4134.0472024657611</v>
      </c>
      <c r="F33" s="188">
        <f>'[15]Expenditure Export- FC'!E34</f>
        <v>5650.4059922358583</v>
      </c>
      <c r="G33" s="188">
        <f>'[15]Expenditure Export- FC'!F34</f>
        <v>5892.7271107685528</v>
      </c>
      <c r="H33" s="188">
        <f>'[15]Expenditure Export- FC'!G34</f>
        <v>5438.7718275784819</v>
      </c>
      <c r="I33" s="188">
        <f>'[15]Expenditure Export- FC'!H34</f>
        <v>3922.4130378083851</v>
      </c>
      <c r="J33" t="s">
        <v>162</v>
      </c>
      <c r="N33" s="249"/>
      <c r="O33" s="249"/>
      <c r="P33" s="249"/>
      <c r="Q33" s="249"/>
      <c r="R33" s="249"/>
      <c r="S33" s="249"/>
    </row>
    <row r="34" spans="1:19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227"/>
      <c r="E34" s="227"/>
      <c r="F34" s="227"/>
      <c r="G34" s="227"/>
      <c r="H34" s="227"/>
      <c r="I34" s="227"/>
      <c r="N34" s="249"/>
      <c r="O34" s="249"/>
      <c r="P34" s="249"/>
      <c r="Q34" s="249"/>
      <c r="R34" s="249"/>
      <c r="S34" s="249"/>
    </row>
    <row r="35" spans="1:19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188">
        <f>'[14]Expenditure Forecast'!D25</f>
        <v>699.29894218873665</v>
      </c>
      <c r="E35" s="188">
        <f>'[14]Expenditure Forecast'!E25</f>
        <v>769.9656699827525</v>
      </c>
      <c r="F35" s="188">
        <f>'[14]Expenditure Forecast'!F25</f>
        <v>852.67594537353841</v>
      </c>
      <c r="G35" s="188">
        <f>'[14]Expenditure Forecast'!G25</f>
        <v>837.45579298022585</v>
      </c>
      <c r="H35" s="188">
        <f>'[14]Expenditure Forecast'!H25</f>
        <v>968.71459545147979</v>
      </c>
      <c r="I35" s="188">
        <f>'[14]Expenditure Forecast'!I25</f>
        <v>1020.0775985013855</v>
      </c>
      <c r="J35" t="s">
        <v>161</v>
      </c>
      <c r="N35" s="249"/>
      <c r="O35" s="249"/>
      <c r="P35" s="249"/>
      <c r="Q35" s="249"/>
      <c r="R35" s="249"/>
      <c r="S35" s="249"/>
    </row>
    <row r="36" spans="1:19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232">
        <f>AVERAGE(SUM('Base Capex Actual'!$G36:$I36),SUM('Base Capex Actual'!$J36:$L36),SUM('Base Capex Actual'!$M36:$O36),SUM('Base Capex Actual'!$P36:$R36))</f>
        <v>1222.7804753482687</v>
      </c>
      <c r="E36" s="232">
        <f>AVERAGE(SUM('Base Capex Actual'!$G36:$I36),SUM('Base Capex Actual'!$J36:$L36),SUM('Base Capex Actual'!$M36:$O36),SUM('Base Capex Actual'!$P36:$R36))</f>
        <v>1222.7804753482687</v>
      </c>
      <c r="F36" s="232">
        <f>AVERAGE(SUM('Base Capex Actual'!$G36:$I36),SUM('Base Capex Actual'!$J36:$L36),SUM('Base Capex Actual'!$M36:$O36),SUM('Base Capex Actual'!$P36:$R36))</f>
        <v>1222.7804753482687</v>
      </c>
      <c r="G36" s="232">
        <f>AVERAGE(SUM('Base Capex Actual'!$G36:$I36),SUM('Base Capex Actual'!$J36:$L36),SUM('Base Capex Actual'!$M36:$O36),SUM('Base Capex Actual'!$P36:$R36))</f>
        <v>1222.7804753482687</v>
      </c>
      <c r="H36" s="232">
        <f>AVERAGE(SUM('Base Capex Actual'!$G36:$I36),SUM('Base Capex Actual'!$J36:$L36),SUM('Base Capex Actual'!$M36:$O36),SUM('Base Capex Actual'!$P36:$R36))</f>
        <v>1222.7804753482687</v>
      </c>
      <c r="I36" s="232">
        <f>AVERAGE(SUM('Base Capex Actual'!$G36:$I36),SUM('Base Capex Actual'!$J36:$L36),SUM('Base Capex Actual'!$M36:$O36),SUM('Base Capex Actual'!$P36:$R36))</f>
        <v>1222.7804753482687</v>
      </c>
      <c r="N36" s="249"/>
      <c r="O36" s="249"/>
      <c r="P36" s="249"/>
      <c r="Q36" s="249"/>
      <c r="R36" s="249"/>
      <c r="S36" s="249"/>
    </row>
    <row r="37" spans="1:19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188">
        <f>'[15]Expenditure Export- FC'!C35</f>
        <v>317.45124698606355</v>
      </c>
      <c r="E37" s="188">
        <f>'[15]Expenditure Export- FC'!D35</f>
        <v>317.45124698606355</v>
      </c>
      <c r="F37" s="188">
        <f>'[15]Expenditure Export- FC'!E35</f>
        <v>317.45124698606355</v>
      </c>
      <c r="G37" s="188">
        <f>'[15]Expenditure Export- FC'!F35</f>
        <v>317.45124698606355</v>
      </c>
      <c r="H37" s="188">
        <f>'[15]Expenditure Export- FC'!G35</f>
        <v>317.45124698606355</v>
      </c>
      <c r="I37" s="188">
        <f>'[15]Expenditure Export- FC'!H35</f>
        <v>317.45124698606355</v>
      </c>
      <c r="J37" t="s">
        <v>162</v>
      </c>
      <c r="N37" s="249"/>
      <c r="O37" s="249"/>
      <c r="P37" s="249"/>
      <c r="Q37" s="249"/>
      <c r="R37" s="249"/>
      <c r="S37" s="249"/>
    </row>
    <row r="38" spans="1:19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188">
        <f>'[14]Expenditure Forecast'!D26</f>
        <v>2201.6178055561122</v>
      </c>
      <c r="E38" s="188">
        <f>'[14]Expenditure Forecast'!E26</f>
        <v>2122.1540598966731</v>
      </c>
      <c r="F38" s="188">
        <f>'[14]Expenditure Forecast'!F26</f>
        <v>2074.013231059565</v>
      </c>
      <c r="G38" s="188">
        <f>'[14]Expenditure Forecast'!G26</f>
        <v>1742.4699673758932</v>
      </c>
      <c r="H38" s="188">
        <f>'[14]Expenditure Forecast'!H26</f>
        <v>1817.825653694518</v>
      </c>
      <c r="I38" s="188">
        <f>'[14]Expenditure Forecast'!I26</f>
        <v>1684.2863121809562</v>
      </c>
      <c r="J38" t="s">
        <v>161</v>
      </c>
      <c r="N38" s="249"/>
      <c r="O38" s="249"/>
      <c r="P38" s="249"/>
      <c r="Q38" s="249"/>
      <c r="R38" s="249"/>
      <c r="S38" s="249"/>
    </row>
    <row r="39" spans="1:19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188">
        <f>[16]Summary!C17</f>
        <v>3366.1459874308698</v>
      </c>
      <c r="E39" s="188">
        <f>[16]Summary!D17</f>
        <v>4102.4989132956725</v>
      </c>
      <c r="F39" s="188">
        <f>[16]Summary!E17</f>
        <v>4025.8233867347144</v>
      </c>
      <c r="G39" s="188">
        <f>[16]Summary!F17</f>
        <v>3972.0612278488429</v>
      </c>
      <c r="H39" s="188">
        <f>[16]Summary!G17</f>
        <v>4154.5925136714668</v>
      </c>
      <c r="I39" s="188">
        <f>[16]Summary!H17</f>
        <v>4177.0985123318624</v>
      </c>
      <c r="J39" t="s">
        <v>164</v>
      </c>
      <c r="N39" s="249"/>
      <c r="O39" s="249"/>
      <c r="P39" s="249"/>
      <c r="Q39" s="249"/>
      <c r="R39" s="249"/>
      <c r="S39" s="249"/>
    </row>
    <row r="40" spans="1:19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188">
        <f>'[15]Expenditure Export- FC'!C36</f>
        <v>7160.578024249483</v>
      </c>
      <c r="E40" s="188">
        <f>'[15]Expenditure Export- FC'!D36</f>
        <v>10971.144560126129</v>
      </c>
      <c r="F40" s="188">
        <f>'[15]Expenditure Export- FC'!E36</f>
        <v>15409.993868396141</v>
      </c>
      <c r="G40" s="188">
        <f>'[15]Expenditure Export- FC'!F36</f>
        <v>18512.117449065714</v>
      </c>
      <c r="H40" s="188">
        <f>'[15]Expenditure Export- FC'!G36</f>
        <v>21290.466289679607</v>
      </c>
      <c r="I40" s="188">
        <f>'[15]Expenditure Export- FC'!H36</f>
        <v>6903.2474193041708</v>
      </c>
      <c r="J40" t="s">
        <v>162</v>
      </c>
      <c r="N40" s="249"/>
      <c r="O40" s="249"/>
      <c r="P40" s="249"/>
      <c r="Q40" s="249"/>
      <c r="R40" s="249"/>
      <c r="S40" s="249"/>
    </row>
    <row r="41" spans="1:19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188">
        <f>'[14]Expenditure Forecast'!$D$27</f>
        <v>412.99142400000005</v>
      </c>
      <c r="E41" s="188">
        <f>'[14]Expenditure Forecast'!$D$27</f>
        <v>412.99142400000005</v>
      </c>
      <c r="F41" s="188">
        <f>'[14]Expenditure Forecast'!$D$27</f>
        <v>412.99142400000005</v>
      </c>
      <c r="G41" s="188">
        <f>'[14]Expenditure Forecast'!$D$27</f>
        <v>412.99142400000005</v>
      </c>
      <c r="H41" s="188">
        <f>'[14]Expenditure Forecast'!$D$27</f>
        <v>412.99142400000005</v>
      </c>
      <c r="I41" s="188">
        <f>'[14]Expenditure Forecast'!$D$27</f>
        <v>412.99142400000005</v>
      </c>
      <c r="J41" t="s">
        <v>161</v>
      </c>
      <c r="N41" s="249"/>
      <c r="O41" s="249"/>
      <c r="P41" s="249"/>
      <c r="Q41" s="249"/>
      <c r="R41" s="249"/>
      <c r="S41" s="249"/>
    </row>
    <row r="42" spans="1:19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188">
        <f>'[13]FC Expenditure Forecast Export'!$D$32</f>
        <v>5.5142195336507136</v>
      </c>
      <c r="E42" s="188">
        <f>'[13]FC Expenditure Forecast Export'!$D$32</f>
        <v>5.5142195336507136</v>
      </c>
      <c r="F42" s="188">
        <f>'[13]FC Expenditure Forecast Export'!$D$32</f>
        <v>5.5142195336507136</v>
      </c>
      <c r="G42" s="188">
        <f>'[13]FC Expenditure Forecast Export'!$D$32</f>
        <v>5.5142195336507136</v>
      </c>
      <c r="H42" s="188">
        <f>'[13]FC Expenditure Forecast Export'!$D$32</f>
        <v>5.5142195336507136</v>
      </c>
      <c r="I42" s="188">
        <f>'[13]FC Expenditure Forecast Export'!$D$32</f>
        <v>5.5142195336507136</v>
      </c>
      <c r="J42" t="s">
        <v>163</v>
      </c>
      <c r="N42" s="249"/>
      <c r="O42" s="249"/>
      <c r="P42" s="249"/>
      <c r="Q42" s="249"/>
      <c r="R42" s="249"/>
      <c r="S42" s="249"/>
    </row>
    <row r="43" spans="1:19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188">
        <f>[17]Outputs!C8</f>
        <v>2679.3889368337309</v>
      </c>
      <c r="E43" s="188">
        <f>[17]Outputs!D8</f>
        <v>3107.3593214597381</v>
      </c>
      <c r="F43" s="188">
        <f>[17]Outputs!E8</f>
        <v>3107.3593214597381</v>
      </c>
      <c r="G43" s="188">
        <f>[17]Outputs!F8</f>
        <v>3107.3593214597381</v>
      </c>
      <c r="H43" s="188">
        <f>[17]Outputs!G8</f>
        <v>3107.3593214597381</v>
      </c>
      <c r="I43" s="188">
        <f>[17]Outputs!H8</f>
        <v>3107.3593214597381</v>
      </c>
      <c r="J43" t="s">
        <v>160</v>
      </c>
      <c r="N43" s="249"/>
      <c r="O43" s="249"/>
      <c r="P43" s="249"/>
      <c r="Q43" s="249"/>
      <c r="R43" s="249"/>
      <c r="S43" s="249"/>
    </row>
    <row r="44" spans="1:19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188">
        <f>[17]Outputs!C9</f>
        <v>6219.4604107018604</v>
      </c>
      <c r="E44" s="188">
        <f>[17]Outputs!D9</f>
        <v>15024.339623672931</v>
      </c>
      <c r="F44" s="188">
        <f>[17]Outputs!E9</f>
        <v>14095.983795716404</v>
      </c>
      <c r="G44" s="188">
        <f>[17]Outputs!F9</f>
        <v>15086.131664181217</v>
      </c>
      <c r="H44" s="188">
        <f>[17]Outputs!G9</f>
        <v>8801.8666349276355</v>
      </c>
      <c r="I44" s="188">
        <f>[17]Outputs!H9</f>
        <v>725.05050834060546</v>
      </c>
      <c r="J44" t="s">
        <v>160</v>
      </c>
      <c r="N44" s="249"/>
      <c r="O44" s="249"/>
      <c r="P44" s="249"/>
      <c r="Q44" s="249"/>
      <c r="R44" s="249"/>
      <c r="S44" s="249"/>
    </row>
    <row r="45" spans="1:19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188">
        <f>[17]Outputs!C10</f>
        <v>27345.243327796368</v>
      </c>
      <c r="E45" s="188">
        <f>[17]Outputs!D10</f>
        <v>14687.466848270384</v>
      </c>
      <c r="F45" s="188">
        <f>[17]Outputs!E10</f>
        <v>40433.996363541009</v>
      </c>
      <c r="G45" s="188">
        <f>[17]Outputs!F10</f>
        <v>23103.652947641309</v>
      </c>
      <c r="H45" s="188">
        <f>[17]Outputs!G10</f>
        <v>11202.653891606384</v>
      </c>
      <c r="I45" s="188">
        <f>[17]Outputs!H10</f>
        <v>6558.1227558120299</v>
      </c>
      <c r="J45" t="s">
        <v>160</v>
      </c>
      <c r="N45" s="249"/>
      <c r="O45" s="249"/>
      <c r="P45" s="249"/>
      <c r="Q45" s="249"/>
      <c r="R45" s="249"/>
      <c r="S45" s="249"/>
    </row>
    <row r="46" spans="1:19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188">
        <f>[18]Outputs!C15</f>
        <v>1481.1746098958083</v>
      </c>
      <c r="E46" s="188">
        <f>[18]Outputs!D15</f>
        <v>7390.4565820798844</v>
      </c>
      <c r="F46" s="188">
        <f>[18]Outputs!E15</f>
        <v>1588.8963997064127</v>
      </c>
      <c r="G46" s="188">
        <f>[18]Outputs!F15</f>
        <v>10442.461493577661</v>
      </c>
      <c r="H46" s="188">
        <f>[18]Outputs!G15</f>
        <v>963.28138965251878</v>
      </c>
      <c r="I46" s="188">
        <f>[18]Outputs!H15</f>
        <v>1170.4386777498346</v>
      </c>
      <c r="J46" t="s">
        <v>166</v>
      </c>
      <c r="N46" s="249"/>
      <c r="O46" s="249"/>
      <c r="P46" s="249"/>
      <c r="Q46" s="249"/>
      <c r="R46" s="249"/>
      <c r="S46" s="249"/>
    </row>
    <row r="47" spans="1:19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227"/>
      <c r="E47" s="227"/>
      <c r="F47" s="227"/>
      <c r="G47" s="227"/>
      <c r="H47" s="227"/>
      <c r="I47" s="227"/>
      <c r="N47" s="249"/>
      <c r="O47" s="249"/>
      <c r="P47" s="249"/>
      <c r="Q47" s="249"/>
      <c r="R47" s="249"/>
      <c r="S47" s="249"/>
    </row>
    <row r="48" spans="1:19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227"/>
      <c r="E48" s="227"/>
      <c r="F48" s="227"/>
      <c r="G48" s="227"/>
      <c r="H48" s="227"/>
      <c r="I48" s="227"/>
      <c r="N48" s="249"/>
      <c r="O48" s="249"/>
      <c r="P48" s="249"/>
      <c r="Q48" s="249"/>
      <c r="R48" s="249"/>
      <c r="S48" s="249"/>
    </row>
    <row r="49" spans="1:19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227"/>
      <c r="E49" s="227"/>
      <c r="F49" s="227"/>
      <c r="G49" s="227"/>
      <c r="H49" s="227"/>
      <c r="I49" s="227"/>
      <c r="N49" s="249"/>
      <c r="O49" s="249"/>
      <c r="P49" s="249"/>
      <c r="Q49" s="249"/>
      <c r="R49" s="249"/>
      <c r="S49" s="249"/>
    </row>
    <row r="50" spans="1:19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188">
        <f>'[19]VBRC Capex Summary'!B39</f>
        <v>0</v>
      </c>
      <c r="E50" s="188">
        <f>'[19]VBRC Capex Summary'!C39</f>
        <v>634.64853297453828</v>
      </c>
      <c r="F50" s="188">
        <f>'[19]VBRC Capex Summary'!D39</f>
        <v>2541.4680991835785</v>
      </c>
      <c r="G50" s="188">
        <f>'[19]VBRC Capex Summary'!E39</f>
        <v>2162.741323769872</v>
      </c>
      <c r="H50" s="188">
        <f>'[19]VBRC Capex Summary'!F39</f>
        <v>2162.2959356004631</v>
      </c>
      <c r="I50" s="188">
        <f>'[19]VBRC Capex Summary'!G39</f>
        <v>1918.2868456455496</v>
      </c>
      <c r="J50" t="s">
        <v>159</v>
      </c>
      <c r="N50" s="249"/>
      <c r="O50" s="249"/>
      <c r="P50" s="249"/>
      <c r="Q50" s="249"/>
      <c r="R50" s="249"/>
      <c r="S50" s="249"/>
    </row>
    <row r="51" spans="1:19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188">
        <f>[20]Summary!C17</f>
        <v>1715.08</v>
      </c>
      <c r="E51" s="188">
        <f>[20]Summary!D17</f>
        <v>2708.5</v>
      </c>
      <c r="F51" s="188">
        <f>[20]Summary!E17</f>
        <v>2462</v>
      </c>
      <c r="G51" s="188">
        <f>[20]Summary!F17</f>
        <v>2501.6</v>
      </c>
      <c r="H51" s="188">
        <f>[20]Summary!G17</f>
        <v>2501.6</v>
      </c>
      <c r="I51" s="188">
        <f>[20]Summary!H17</f>
        <v>2860.28</v>
      </c>
      <c r="J51" t="s">
        <v>165</v>
      </c>
      <c r="N51" s="249"/>
      <c r="O51" s="249"/>
      <c r="P51" s="249"/>
      <c r="Q51" s="249"/>
      <c r="R51" s="249"/>
      <c r="S51" s="249"/>
    </row>
    <row r="52" spans="1:19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227"/>
      <c r="E52" s="227"/>
      <c r="F52" s="227"/>
      <c r="G52" s="227"/>
      <c r="H52" s="227"/>
      <c r="I52" s="227"/>
      <c r="N52" s="249"/>
      <c r="O52" s="249"/>
      <c r="P52" s="249"/>
      <c r="Q52" s="249"/>
      <c r="R52" s="249"/>
      <c r="S52" s="249"/>
    </row>
    <row r="53" spans="1:19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188">
        <v>0</v>
      </c>
      <c r="E53" s="188">
        <f>[21]Summary!D10</f>
        <v>306.85000000000002</v>
      </c>
      <c r="F53" s="188">
        <f>[21]Summary!E10</f>
        <v>306.85000000000002</v>
      </c>
      <c r="G53" s="188">
        <f>[21]Summary!F10</f>
        <v>306.85000000000002</v>
      </c>
      <c r="H53" s="188">
        <f>[21]Summary!G10</f>
        <v>306.85000000000002</v>
      </c>
      <c r="I53" s="188">
        <f>[21]Summary!H10</f>
        <v>306.85000000000002</v>
      </c>
      <c r="J53" t="s">
        <v>167</v>
      </c>
      <c r="N53" s="249"/>
      <c r="O53" s="249"/>
      <c r="P53" s="249"/>
      <c r="Q53" s="249"/>
      <c r="R53" s="249"/>
      <c r="S53" s="249"/>
    </row>
    <row r="54" spans="1:19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227"/>
      <c r="E54" s="227"/>
      <c r="F54" s="227"/>
      <c r="G54" s="227"/>
      <c r="H54" s="227"/>
      <c r="I54" s="227"/>
      <c r="N54" s="249"/>
      <c r="O54" s="249"/>
      <c r="P54" s="249"/>
      <c r="Q54" s="249"/>
      <c r="R54" s="249"/>
      <c r="S54" s="249"/>
    </row>
    <row r="55" spans="1:19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227"/>
      <c r="E55" s="227"/>
      <c r="F55" s="227"/>
      <c r="G55" s="227"/>
      <c r="H55" s="227"/>
      <c r="I55" s="227"/>
      <c r="N55" s="249"/>
      <c r="O55" s="249"/>
      <c r="P55" s="249"/>
      <c r="Q55" s="249"/>
      <c r="R55" s="249"/>
      <c r="S55" s="249"/>
    </row>
    <row r="56" spans="1:19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227"/>
      <c r="E56" s="227"/>
      <c r="F56" s="227"/>
      <c r="G56" s="227"/>
      <c r="H56" s="227"/>
      <c r="I56" s="227"/>
      <c r="N56" s="249"/>
      <c r="O56" s="249"/>
      <c r="P56" s="249"/>
      <c r="Q56" s="249"/>
      <c r="R56" s="249"/>
      <c r="S56" s="249"/>
    </row>
    <row r="57" spans="1:19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188">
        <f>[17]Outputs!C11</f>
        <v>4825.000000783366</v>
      </c>
      <c r="E57" s="188">
        <f>[17]Outputs!D11</f>
        <v>5702.3606665232446</v>
      </c>
      <c r="F57" s="188">
        <f>[17]Outputs!E11</f>
        <v>3320.8149564332994</v>
      </c>
      <c r="G57" s="188">
        <f>[17]Outputs!F11</f>
        <v>0</v>
      </c>
      <c r="H57" s="188">
        <f>[17]Outputs!G11</f>
        <v>0</v>
      </c>
      <c r="I57" s="188">
        <f>[17]Outputs!H11</f>
        <v>0</v>
      </c>
      <c r="J57" t="s">
        <v>160</v>
      </c>
      <c r="N57" s="249"/>
      <c r="O57" s="249"/>
      <c r="P57" s="249"/>
      <c r="Q57" s="249"/>
      <c r="R57" s="249"/>
      <c r="S57" s="249"/>
    </row>
    <row r="58" spans="1:19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186">
        <v>15500.636999999999</v>
      </c>
      <c r="E58" s="188">
        <f>'[11]Export CP'!I9</f>
        <v>18458.071001218424</v>
      </c>
      <c r="F58" s="188">
        <f>'[11]Export CP'!J9</f>
        <v>18328.160961821606</v>
      </c>
      <c r="G58" s="188">
        <f>'[11]Export CP'!K9</f>
        <v>16857.602724567932</v>
      </c>
      <c r="H58" s="188">
        <f>'[11]Export CP'!L9</f>
        <v>14608.371439284772</v>
      </c>
      <c r="I58" s="188">
        <f>'[11]Export CP'!M9</f>
        <v>10522.841123251888</v>
      </c>
      <c r="J58" t="s">
        <v>168</v>
      </c>
      <c r="N58" s="249"/>
      <c r="O58" s="249"/>
      <c r="P58" s="249"/>
      <c r="Q58" s="249"/>
      <c r="R58" s="249"/>
      <c r="S58" s="249"/>
    </row>
    <row r="59" spans="1:19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232">
        <f>AVERAGE(SUM('Base Capex Actual'!$G59:$I59),SUM('Base Capex Actual'!$J59:$L59),SUM('Base Capex Actual'!$M59:$O59),SUM('Base Capex Actual'!$P59:$R59))</f>
        <v>180.75332300271927</v>
      </c>
      <c r="E59" s="232">
        <f>AVERAGE(SUM('Base Capex Actual'!$G59:$I59),SUM('Base Capex Actual'!$J59:$L59),SUM('Base Capex Actual'!$M59:$O59),SUM('Base Capex Actual'!$P59:$R59))</f>
        <v>180.75332300271927</v>
      </c>
      <c r="F59" s="232">
        <f>AVERAGE(SUM('Base Capex Actual'!$G59:$I59),SUM('Base Capex Actual'!$J59:$L59),SUM('Base Capex Actual'!$M59:$O59),SUM('Base Capex Actual'!$P59:$R59))</f>
        <v>180.75332300271927</v>
      </c>
      <c r="G59" s="232">
        <f>AVERAGE(SUM('Base Capex Actual'!$G59:$I59),SUM('Base Capex Actual'!$J59:$L59),SUM('Base Capex Actual'!$M59:$O59),SUM('Base Capex Actual'!$P59:$R59))</f>
        <v>180.75332300271927</v>
      </c>
      <c r="H59" s="232">
        <f>AVERAGE(SUM('Base Capex Actual'!$G59:$I59),SUM('Base Capex Actual'!$J59:$L59),SUM('Base Capex Actual'!$M59:$O59),SUM('Base Capex Actual'!$P59:$R59))</f>
        <v>180.75332300271927</v>
      </c>
      <c r="I59" s="232">
        <f>AVERAGE(SUM('Base Capex Actual'!$G59:$I59),SUM('Base Capex Actual'!$J59:$L59),SUM('Base Capex Actual'!$M59:$O59),SUM('Base Capex Actual'!$P59:$R59))</f>
        <v>180.75332300271927</v>
      </c>
      <c r="N59" s="249"/>
      <c r="O59" s="249"/>
      <c r="P59" s="249"/>
      <c r="Q59" s="249"/>
      <c r="R59" s="249"/>
      <c r="S59" s="249"/>
    </row>
    <row r="60" spans="1:19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232">
        <f>AVERAGE(SUM('Base Capex Actual'!$G60:$I60),SUM('Base Capex Actual'!$J60:$L60),SUM('Base Capex Actual'!$M60:$O60),SUM('Base Capex Actual'!$P60:$R60))</f>
        <v>67.337278325431981</v>
      </c>
      <c r="E60" s="232">
        <f>AVERAGE(SUM('Base Capex Actual'!$G60:$I60),SUM('Base Capex Actual'!$J60:$L60),SUM('Base Capex Actual'!$M60:$O60),SUM('Base Capex Actual'!$P60:$R60))</f>
        <v>67.337278325431981</v>
      </c>
      <c r="F60" s="232">
        <f>AVERAGE(SUM('Base Capex Actual'!$G60:$I60),SUM('Base Capex Actual'!$J60:$L60),SUM('Base Capex Actual'!$M60:$O60),SUM('Base Capex Actual'!$P60:$R60))</f>
        <v>67.337278325431981</v>
      </c>
      <c r="G60" s="232">
        <f>AVERAGE(SUM('Base Capex Actual'!$G60:$I60),SUM('Base Capex Actual'!$J60:$L60),SUM('Base Capex Actual'!$M60:$O60),SUM('Base Capex Actual'!$P60:$R60))</f>
        <v>67.337278325431981</v>
      </c>
      <c r="H60" s="232">
        <f>AVERAGE(SUM('Base Capex Actual'!$G60:$I60),SUM('Base Capex Actual'!$J60:$L60),SUM('Base Capex Actual'!$M60:$O60),SUM('Base Capex Actual'!$P60:$R60))</f>
        <v>67.337278325431981</v>
      </c>
      <c r="I60" s="232">
        <f>AVERAGE(SUM('Base Capex Actual'!$G60:$I60),SUM('Base Capex Actual'!$J60:$L60),SUM('Base Capex Actual'!$M60:$O60),SUM('Base Capex Actual'!$P60:$R60))</f>
        <v>67.337278325431981</v>
      </c>
      <c r="N60" s="249"/>
      <c r="O60" s="249"/>
      <c r="P60" s="249"/>
      <c r="Q60" s="249"/>
      <c r="R60" s="249"/>
      <c r="S60" s="249"/>
    </row>
    <row r="61" spans="1:19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232">
        <f>AVERAGE(SUM('Base Capex Actual'!$G61:$I61),SUM('Base Capex Actual'!$J61:$L61),SUM('Base Capex Actual'!$M61:$O61),SUM('Base Capex Actual'!$P61:$R61))</f>
        <v>364.9731111904029</v>
      </c>
      <c r="E61" s="186">
        <v>1000</v>
      </c>
      <c r="F61" s="186">
        <v>6500</v>
      </c>
      <c r="G61" s="186">
        <v>2000</v>
      </c>
      <c r="H61" s="186">
        <v>1550</v>
      </c>
      <c r="I61" s="186">
        <v>80</v>
      </c>
      <c r="N61" s="249"/>
      <c r="O61" s="249"/>
      <c r="P61" s="249"/>
      <c r="Q61" s="249"/>
      <c r="R61" s="249"/>
      <c r="S61" s="249"/>
    </row>
    <row r="62" spans="1:19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232">
        <f>AVERAGE(SUM('Base Capex Actual'!$G62:$I62),SUM('Base Capex Actual'!$J62:$L62),SUM('Base Capex Actual'!$M62:$O62),SUM('Base Capex Actual'!$P62:$R62))</f>
        <v>1931.0593944623783</v>
      </c>
      <c r="E62" s="232">
        <f>AVERAGE(SUM('Base Capex Actual'!$G62:$I62),SUM('Base Capex Actual'!$J62:$L62),SUM('Base Capex Actual'!$M62:$O62),SUM('Base Capex Actual'!$P62:$R62))</f>
        <v>1931.0593944623783</v>
      </c>
      <c r="F62" s="232">
        <f>AVERAGE(SUM('Base Capex Actual'!$G62:$I62),SUM('Base Capex Actual'!$J62:$L62),SUM('Base Capex Actual'!$M62:$O62),SUM('Base Capex Actual'!$P62:$R62))</f>
        <v>1931.0593944623783</v>
      </c>
      <c r="G62" s="232">
        <f>AVERAGE(SUM('Base Capex Actual'!$G62:$I62),SUM('Base Capex Actual'!$J62:$L62),SUM('Base Capex Actual'!$M62:$O62),SUM('Base Capex Actual'!$P62:$R62))</f>
        <v>1931.0593944623783</v>
      </c>
      <c r="H62" s="232">
        <f>AVERAGE(SUM('Base Capex Actual'!$G62:$I62),SUM('Base Capex Actual'!$J62:$L62),SUM('Base Capex Actual'!$M62:$O62),SUM('Base Capex Actual'!$P62:$R62))</f>
        <v>1931.0593944623783</v>
      </c>
      <c r="I62" s="232">
        <f>AVERAGE(SUM('Base Capex Actual'!$G62:$I62),SUM('Base Capex Actual'!$J62:$L62),SUM('Base Capex Actual'!$M62:$O62),SUM('Base Capex Actual'!$P62:$R62))</f>
        <v>1931.0593944623783</v>
      </c>
      <c r="N62" s="249"/>
      <c r="O62" s="249"/>
      <c r="P62" s="249"/>
      <c r="Q62" s="249"/>
      <c r="R62" s="249"/>
      <c r="S62" s="249"/>
    </row>
    <row r="63" spans="1:19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232">
        <f>AVERAGE(SUM('Base Capex Actual'!$G63:$I63),SUM('Base Capex Actual'!$J63:$L63),SUM('Base Capex Actual'!$M63:$O63),SUM('Base Capex Actual'!$P63:$R63))</f>
        <v>62.575344789243537</v>
      </c>
      <c r="E63" s="232">
        <f>AVERAGE(SUM('Base Capex Actual'!$G63:$I63),SUM('Base Capex Actual'!$J63:$L63),SUM('Base Capex Actual'!$M63:$O63),SUM('Base Capex Actual'!$P63:$R63))</f>
        <v>62.575344789243537</v>
      </c>
      <c r="F63" s="232">
        <f>AVERAGE(SUM('Base Capex Actual'!$G63:$I63),SUM('Base Capex Actual'!$J63:$L63),SUM('Base Capex Actual'!$M63:$O63),SUM('Base Capex Actual'!$P63:$R63))</f>
        <v>62.575344789243537</v>
      </c>
      <c r="G63" s="232">
        <f>AVERAGE(SUM('Base Capex Actual'!$G63:$I63),SUM('Base Capex Actual'!$J63:$L63),SUM('Base Capex Actual'!$M63:$O63),SUM('Base Capex Actual'!$P63:$R63))</f>
        <v>62.575344789243537</v>
      </c>
      <c r="H63" s="232">
        <f>AVERAGE(SUM('Base Capex Actual'!$G63:$I63),SUM('Base Capex Actual'!$J63:$L63),SUM('Base Capex Actual'!$M63:$O63),SUM('Base Capex Actual'!$P63:$R63))</f>
        <v>62.575344789243537</v>
      </c>
      <c r="I63" s="232">
        <f>AVERAGE(SUM('Base Capex Actual'!$G63:$I63),SUM('Base Capex Actual'!$J63:$L63),SUM('Base Capex Actual'!$M63:$O63),SUM('Base Capex Actual'!$P63:$R63))</f>
        <v>62.575344789243537</v>
      </c>
      <c r="N63" s="249"/>
      <c r="O63" s="249"/>
      <c r="P63" s="249"/>
      <c r="Q63" s="249"/>
      <c r="R63" s="249"/>
      <c r="S63" s="249"/>
    </row>
    <row r="64" spans="1:19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232">
        <f>AVERAGE(SUM('Base Capex Actual'!$G64:$I64),SUM('Base Capex Actual'!$J64:$L64),SUM('Base Capex Actual'!$M64:$O64),SUM('Base Capex Actual'!$P64:$R64))</f>
        <v>95.572807247217739</v>
      </c>
      <c r="E64" s="232">
        <f>AVERAGE(SUM('Base Capex Actual'!$G64:$I64),SUM('Base Capex Actual'!$J64:$L64),SUM('Base Capex Actual'!$M64:$O64),SUM('Base Capex Actual'!$P64:$R64))</f>
        <v>95.572807247217739</v>
      </c>
      <c r="F64" s="232">
        <f>AVERAGE(SUM('Base Capex Actual'!$G64:$I64),SUM('Base Capex Actual'!$J64:$L64),SUM('Base Capex Actual'!$M64:$O64),SUM('Base Capex Actual'!$P64:$R64))</f>
        <v>95.572807247217739</v>
      </c>
      <c r="G64" s="232">
        <f>AVERAGE(SUM('Base Capex Actual'!$G64:$I64),SUM('Base Capex Actual'!$J64:$L64),SUM('Base Capex Actual'!$M64:$O64),SUM('Base Capex Actual'!$P64:$R64))</f>
        <v>95.572807247217739</v>
      </c>
      <c r="H64" s="232">
        <f>AVERAGE(SUM('Base Capex Actual'!$G64:$I64),SUM('Base Capex Actual'!$J64:$L64),SUM('Base Capex Actual'!$M64:$O64),SUM('Base Capex Actual'!$P64:$R64))</f>
        <v>95.572807247217739</v>
      </c>
      <c r="I64" s="232">
        <f>AVERAGE(SUM('Base Capex Actual'!$G64:$I64),SUM('Base Capex Actual'!$J64:$L64),SUM('Base Capex Actual'!$M64:$O64),SUM('Base Capex Actual'!$P64:$R64))</f>
        <v>95.572807247217739</v>
      </c>
      <c r="N64" s="249"/>
      <c r="O64" s="249"/>
      <c r="P64" s="249"/>
      <c r="Q64" s="249"/>
      <c r="R64" s="249"/>
      <c r="S64" s="249"/>
    </row>
    <row r="65" spans="1:21">
      <c r="A65" s="128"/>
      <c r="B65" s="146" t="s">
        <v>115</v>
      </c>
      <c r="C65" s="147"/>
      <c r="D65" s="171">
        <f t="shared" ref="D65:I65" si="0">SUM(D7:D64)</f>
        <v>165197.26165224056</v>
      </c>
      <c r="E65" s="171">
        <f t="shared" si="0"/>
        <v>183021.08821447429</v>
      </c>
      <c r="F65" s="171">
        <f t="shared" si="0"/>
        <v>211105.33988177974</v>
      </c>
      <c r="G65" s="171">
        <f t="shared" si="0"/>
        <v>188730.15831198863</v>
      </c>
      <c r="H65" s="171">
        <f t="shared" si="0"/>
        <v>159940.9553474336</v>
      </c>
      <c r="I65" s="171">
        <f t="shared" si="0"/>
        <v>125941.23776948794</v>
      </c>
      <c r="N65" s="249"/>
      <c r="O65" s="249"/>
      <c r="P65" s="249"/>
      <c r="Q65" s="249"/>
      <c r="R65" s="249"/>
      <c r="S65" s="249"/>
    </row>
    <row r="67" spans="1:21">
      <c r="D67" s="249"/>
      <c r="E67" s="249"/>
      <c r="F67" s="249"/>
      <c r="G67" s="249"/>
      <c r="H67" s="249"/>
      <c r="I67" s="249"/>
    </row>
    <row r="68" spans="1:21"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</row>
    <row r="69" spans="1:21">
      <c r="D69" s="249"/>
      <c r="E69" s="249"/>
      <c r="F69" s="249"/>
      <c r="G69" s="249"/>
      <c r="H69" s="249"/>
      <c r="I69" s="2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68"/>
  <sheetViews>
    <sheetView zoomScale="85" zoomScaleNormal="85" workbookViewId="0">
      <pane xSplit="3" ySplit="6" topLeftCell="D7" activePane="bottomRight" state="frozen"/>
      <selection activeCell="R40" sqref="R40"/>
      <selection pane="topRight" activeCell="R40" sqref="R40"/>
      <selection pane="bottomLeft" activeCell="R40" sqref="R40"/>
      <selection pane="bottomRight" activeCell="R40" sqref="R40"/>
    </sheetView>
  </sheetViews>
  <sheetFormatPr defaultRowHeight="12.75"/>
  <cols>
    <col min="2" max="2" width="35.25" customWidth="1"/>
    <col min="3" max="3" width="33.25" customWidth="1"/>
    <col min="4" max="14" width="7.75" customWidth="1"/>
  </cols>
  <sheetData>
    <row r="1" spans="1:14" ht="18">
      <c r="A1" s="1" t="s">
        <v>152</v>
      </c>
      <c r="B1" s="110"/>
      <c r="C1" s="110"/>
      <c r="D1" s="110"/>
      <c r="E1" s="110"/>
      <c r="F1" s="110"/>
      <c r="G1" s="110"/>
      <c r="H1" s="110"/>
      <c r="I1" s="111"/>
      <c r="J1" s="111"/>
      <c r="K1" s="111"/>
      <c r="L1" s="111"/>
      <c r="M1" s="111"/>
      <c r="N1" s="111"/>
    </row>
    <row r="2" spans="1:14" ht="15.75">
      <c r="A2" s="112" t="s">
        <v>144</v>
      </c>
      <c r="B2" s="113"/>
      <c r="C2" s="113"/>
      <c r="D2" s="113"/>
      <c r="E2" s="113"/>
      <c r="F2" s="113"/>
      <c r="G2" s="113"/>
      <c r="H2" s="113"/>
      <c r="I2" s="114"/>
      <c r="J2" s="114"/>
      <c r="K2" s="114"/>
      <c r="L2" s="114"/>
      <c r="M2" s="114"/>
      <c r="N2" s="114"/>
    </row>
    <row r="3" spans="1:14">
      <c r="A3" s="115" t="s">
        <v>43</v>
      </c>
      <c r="I3" s="116"/>
      <c r="J3" s="116"/>
      <c r="K3" s="116"/>
      <c r="L3" s="116"/>
      <c r="M3" s="116"/>
      <c r="N3" s="116"/>
    </row>
    <row r="4" spans="1:14">
      <c r="I4" s="116"/>
      <c r="J4" s="116"/>
      <c r="K4" s="116"/>
      <c r="L4" s="116"/>
      <c r="M4" s="116"/>
      <c r="N4" s="116"/>
    </row>
    <row r="5" spans="1:14">
      <c r="A5" s="123" t="s">
        <v>44</v>
      </c>
      <c r="B5" s="124" t="s">
        <v>45</v>
      </c>
      <c r="C5" s="125" t="s">
        <v>109</v>
      </c>
      <c r="D5" s="126">
        <v>2010</v>
      </c>
      <c r="E5" s="126">
        <v>2011</v>
      </c>
      <c r="F5" s="126">
        <v>2012</v>
      </c>
      <c r="G5" s="126">
        <v>2013</v>
      </c>
      <c r="H5" s="126">
        <v>2014</v>
      </c>
      <c r="I5" s="126">
        <v>2015</v>
      </c>
      <c r="J5" s="126">
        <v>2016</v>
      </c>
      <c r="K5" s="126">
        <v>2017</v>
      </c>
      <c r="L5" s="126">
        <v>2018</v>
      </c>
      <c r="M5" s="126">
        <v>2019</v>
      </c>
      <c r="N5" s="126">
        <v>2020</v>
      </c>
    </row>
    <row r="6" spans="1:14">
      <c r="A6" s="123"/>
      <c r="B6" s="124"/>
      <c r="C6" s="125"/>
      <c r="D6" s="125"/>
      <c r="E6" s="125"/>
      <c r="F6" s="125"/>
      <c r="G6" s="125"/>
      <c r="H6" s="125"/>
      <c r="I6" s="126"/>
      <c r="J6" s="126"/>
      <c r="K6" s="126"/>
      <c r="L6" s="126"/>
      <c r="M6" s="126"/>
      <c r="N6" s="126"/>
    </row>
    <row r="7" spans="1:14">
      <c r="A7" s="174">
        <f>'Base Capex Actual'!A7</f>
        <v>102</v>
      </c>
      <c r="B7" s="132" t="str">
        <f>'Base Capex Actual'!B7</f>
        <v>Rural Projects &lt; 50KVA</v>
      </c>
      <c r="C7" s="132" t="str">
        <f>'Base Capex Actual'!C7</f>
        <v>New Customer Connections</v>
      </c>
      <c r="D7" s="186">
        <v>0</v>
      </c>
      <c r="E7" s="186">
        <v>0</v>
      </c>
      <c r="F7" s="186">
        <v>0</v>
      </c>
      <c r="G7" s="186">
        <v>0</v>
      </c>
      <c r="H7" s="186">
        <v>0</v>
      </c>
      <c r="I7" s="188">
        <f>[12]Export!C26/1000</f>
        <v>0</v>
      </c>
      <c r="J7" s="188">
        <f>[12]Export!D26/1000</f>
        <v>0</v>
      </c>
      <c r="K7" s="188">
        <f>[12]Export!E26/1000</f>
        <v>0</v>
      </c>
      <c r="L7" s="188">
        <f>[12]Export!F26/1000</f>
        <v>0</v>
      </c>
      <c r="M7" s="188">
        <f>[12]Export!G26/1000</f>
        <v>0</v>
      </c>
      <c r="N7" s="188">
        <f>[12]Export!H26/1000</f>
        <v>0</v>
      </c>
    </row>
    <row r="8" spans="1:14">
      <c r="A8" s="174">
        <f>'Base Capex Actual'!A8</f>
        <v>103</v>
      </c>
      <c r="B8" s="132" t="str">
        <f>'Base Capex Actual'!B8</f>
        <v>Urban Projects &lt; 50KVA</v>
      </c>
      <c r="C8" s="132" t="str">
        <f>'Base Capex Actual'!C8</f>
        <v>New Customer Connections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8">
        <f>[12]Export!C27/1000</f>
        <v>0</v>
      </c>
      <c r="J8" s="188">
        <f>[12]Export!D27/1000</f>
        <v>0</v>
      </c>
      <c r="K8" s="188">
        <f>[12]Export!E27/1000</f>
        <v>0</v>
      </c>
      <c r="L8" s="188">
        <f>[12]Export!F27/1000</f>
        <v>0</v>
      </c>
      <c r="M8" s="188">
        <f>[12]Export!G27/1000</f>
        <v>0</v>
      </c>
      <c r="N8" s="188">
        <f>[12]Export!H27/1000</f>
        <v>0</v>
      </c>
    </row>
    <row r="9" spans="1:14">
      <c r="A9" s="174">
        <f>'Base Capex Actual'!A9</f>
        <v>104</v>
      </c>
      <c r="B9" s="132" t="str">
        <f>'Base Capex Actual'!B9</f>
        <v>Medium Density SubDivision</v>
      </c>
      <c r="C9" s="132" t="str">
        <f>'Base Capex Actual'!C9</f>
        <v>New Customer Connections</v>
      </c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188">
        <f>[12]Export!C28/1000</f>
        <v>0</v>
      </c>
      <c r="J9" s="188">
        <f>[12]Export!D28/1000</f>
        <v>0</v>
      </c>
      <c r="K9" s="188">
        <f>[12]Export!E28/1000</f>
        <v>0</v>
      </c>
      <c r="L9" s="188">
        <f>[12]Export!F28/1000</f>
        <v>0</v>
      </c>
      <c r="M9" s="188">
        <f>[12]Export!G28/1000</f>
        <v>0</v>
      </c>
      <c r="N9" s="188">
        <f>[12]Export!H28/1000</f>
        <v>0</v>
      </c>
    </row>
    <row r="10" spans="1:14">
      <c r="A10" s="174">
        <f>'Base Capex Actual'!A10</f>
        <v>105</v>
      </c>
      <c r="B10" s="132" t="str">
        <f>'Base Capex Actual'!B10</f>
        <v>Business Supply &gt; 50KVA &lt; 200KVA</v>
      </c>
      <c r="C10" s="132" t="str">
        <f>'Base Capex Actual'!C10</f>
        <v>New Customer Connections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8">
        <f>[12]Export!C29/1000</f>
        <v>0</v>
      </c>
      <c r="J10" s="188">
        <f>[12]Export!D29/1000</f>
        <v>0</v>
      </c>
      <c r="K10" s="188">
        <f>[12]Export!E29/1000</f>
        <v>0</v>
      </c>
      <c r="L10" s="188">
        <f>[12]Export!F29/1000</f>
        <v>0</v>
      </c>
      <c r="M10" s="188">
        <f>[12]Export!G29/1000</f>
        <v>0</v>
      </c>
      <c r="N10" s="188">
        <f>[12]Export!H29/1000</f>
        <v>0</v>
      </c>
    </row>
    <row r="11" spans="1:14">
      <c r="A11" s="174">
        <f>'Base Capex Actual'!A11</f>
        <v>106</v>
      </c>
      <c r="B11" s="132" t="str">
        <f>'Base Capex Actual'!B11</f>
        <v>Business Supply &gt; 200KVA</v>
      </c>
      <c r="C11" s="132" t="str">
        <f>'Base Capex Actual'!C11</f>
        <v>New Customer Connections</v>
      </c>
      <c r="D11" s="186">
        <v>0</v>
      </c>
      <c r="E11" s="186">
        <v>0</v>
      </c>
      <c r="F11" s="186">
        <v>0</v>
      </c>
      <c r="G11" s="186">
        <v>0</v>
      </c>
      <c r="H11" s="186">
        <v>0</v>
      </c>
      <c r="I11" s="188">
        <f>[12]Export!C30/1000</f>
        <v>0</v>
      </c>
      <c r="J11" s="188">
        <f>[12]Export!D30/1000</f>
        <v>0</v>
      </c>
      <c r="K11" s="188">
        <f>[12]Export!E30/1000</f>
        <v>0</v>
      </c>
      <c r="L11" s="188">
        <f>[12]Export!F30/1000</f>
        <v>0</v>
      </c>
      <c r="M11" s="188">
        <f>[12]Export!G30/1000</f>
        <v>0</v>
      </c>
      <c r="N11" s="188">
        <f>[12]Export!H30/1000</f>
        <v>0</v>
      </c>
    </row>
    <row r="12" spans="1:14">
      <c r="A12" s="174">
        <f>'Base Capex Actual'!A12</f>
        <v>107</v>
      </c>
      <c r="B12" s="132" t="str">
        <f>'Base Capex Actual'!B12</f>
        <v>HV Connections</v>
      </c>
      <c r="C12" s="132" t="str">
        <f>'Base Capex Actual'!C12</f>
        <v>New Customer Connections</v>
      </c>
      <c r="D12" s="186">
        <v>0</v>
      </c>
      <c r="E12" s="186">
        <v>0</v>
      </c>
      <c r="F12" s="186">
        <v>0</v>
      </c>
      <c r="G12" s="186">
        <v>0</v>
      </c>
      <c r="H12" s="186">
        <v>0</v>
      </c>
      <c r="I12" s="188">
        <f>[12]Export!C31/1000</f>
        <v>0</v>
      </c>
      <c r="J12" s="188">
        <f>[12]Export!D31/1000</f>
        <v>0</v>
      </c>
      <c r="K12" s="188">
        <f>[12]Export!E31/1000</f>
        <v>0</v>
      </c>
      <c r="L12" s="188">
        <f>[12]Export!F31/1000</f>
        <v>0</v>
      </c>
      <c r="M12" s="188">
        <f>[12]Export!G31/1000</f>
        <v>0</v>
      </c>
      <c r="N12" s="188">
        <f>[12]Export!H31/1000</f>
        <v>0</v>
      </c>
    </row>
    <row r="13" spans="1:14">
      <c r="A13" s="174">
        <f>'Base Capex Actual'!A13</f>
        <v>108</v>
      </c>
      <c r="B13" s="132" t="str">
        <f>'Base Capex Actual'!B13</f>
        <v>Business SubDivisions</v>
      </c>
      <c r="C13" s="132" t="str">
        <f>'Base Capex Actual'!C13</f>
        <v>New Customer Connections</v>
      </c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188">
        <f>[12]Export!C32/1000</f>
        <v>0</v>
      </c>
      <c r="J13" s="188">
        <f>[12]Export!D32/1000</f>
        <v>0</v>
      </c>
      <c r="K13" s="188">
        <f>[12]Export!E32/1000</f>
        <v>0</v>
      </c>
      <c r="L13" s="188">
        <f>[12]Export!F32/1000</f>
        <v>0</v>
      </c>
      <c r="M13" s="188">
        <f>[12]Export!G32/1000</f>
        <v>0</v>
      </c>
      <c r="N13" s="188">
        <f>[12]Export!H32/1000</f>
        <v>0</v>
      </c>
    </row>
    <row r="14" spans="1:14">
      <c r="A14" s="174">
        <f>'Base Capex Actual'!A14</f>
        <v>109</v>
      </c>
      <c r="B14" s="132" t="str">
        <f>'Base Capex Actual'!B14</f>
        <v>U/G Service Pits Ex O/H Supply</v>
      </c>
      <c r="C14" s="132" t="str">
        <f>'Base Capex Actual'!C14</f>
        <v>New Customer Connections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8">
        <f>[12]Export!C33/1000</f>
        <v>0</v>
      </c>
      <c r="J14" s="188">
        <f>[12]Export!D33/1000</f>
        <v>0</v>
      </c>
      <c r="K14" s="188">
        <f>[12]Export!E33/1000</f>
        <v>0</v>
      </c>
      <c r="L14" s="188">
        <f>[12]Export!F33/1000</f>
        <v>0</v>
      </c>
      <c r="M14" s="188">
        <f>[12]Export!G33/1000</f>
        <v>0</v>
      </c>
      <c r="N14" s="188">
        <f>[12]Export!H33/1000</f>
        <v>0</v>
      </c>
    </row>
    <row r="15" spans="1:14">
      <c r="A15" s="174">
        <f>'Base Capex Actual'!A15</f>
        <v>110</v>
      </c>
      <c r="B15" s="132" t="str">
        <f>'Base Capex Actual'!B15</f>
        <v>Low Density SubDivisions</v>
      </c>
      <c r="C15" s="132" t="str">
        <f>'Base Capex Actual'!C15</f>
        <v>New Customer Connections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8">
        <f>[12]Export!C34/1000</f>
        <v>0</v>
      </c>
      <c r="J15" s="188">
        <f>[12]Export!D34/1000</f>
        <v>0</v>
      </c>
      <c r="K15" s="188">
        <f>[12]Export!E34/1000</f>
        <v>0</v>
      </c>
      <c r="L15" s="188">
        <f>[12]Export!F34/1000</f>
        <v>0</v>
      </c>
      <c r="M15" s="188">
        <f>[12]Export!G34/1000</f>
        <v>0</v>
      </c>
      <c r="N15" s="188">
        <f>[12]Export!H34/1000</f>
        <v>0</v>
      </c>
    </row>
    <row r="16" spans="1:14">
      <c r="A16" s="174">
        <f>'Base Capex Actual'!A16</f>
        <v>111</v>
      </c>
      <c r="B16" s="132" t="str">
        <f>'Base Capex Actual'!B16</f>
        <v>High Density Residential/Business</v>
      </c>
      <c r="C16" s="132" t="str">
        <f>'Base Capex Actual'!C16</f>
        <v>New Customer Connections</v>
      </c>
      <c r="D16" s="186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f>[12]Export!C35/1000</f>
        <v>0</v>
      </c>
      <c r="J16" s="188">
        <f>[12]Export!D35/1000</f>
        <v>0</v>
      </c>
      <c r="K16" s="188">
        <f>[12]Export!E35/1000</f>
        <v>0</v>
      </c>
      <c r="L16" s="188">
        <f>[12]Export!F35/1000</f>
        <v>0</v>
      </c>
      <c r="M16" s="188">
        <f>[12]Export!G35/1000</f>
        <v>0</v>
      </c>
      <c r="N16" s="188">
        <f>[12]Export!H35/1000</f>
        <v>0</v>
      </c>
    </row>
    <row r="17" spans="1:14">
      <c r="A17" s="174">
        <f>'Base Capex Actual'!A17</f>
        <v>114</v>
      </c>
      <c r="B17" s="132" t="str">
        <f>'Base Capex Actual'!B17</f>
        <v>New Connections - Other Materials</v>
      </c>
      <c r="C17" s="132" t="str">
        <f>'Base Capex Actual'!C17</f>
        <v>New Customer Connections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8">
        <f>[12]Export!C36/1000</f>
        <v>0</v>
      </c>
      <c r="J17" s="188">
        <f>[12]Export!D36/1000</f>
        <v>0</v>
      </c>
      <c r="K17" s="188">
        <f>[12]Export!E36/1000</f>
        <v>0</v>
      </c>
      <c r="L17" s="188">
        <f>[12]Export!F36/1000</f>
        <v>0</v>
      </c>
      <c r="M17" s="188">
        <f>[12]Export!G36/1000</f>
        <v>0</v>
      </c>
      <c r="N17" s="188">
        <f>[12]Export!H36/1000</f>
        <v>0</v>
      </c>
    </row>
    <row r="18" spans="1:14">
      <c r="A18" s="174">
        <f>'Base Capex Actual'!A18</f>
        <v>115</v>
      </c>
      <c r="B18" s="132" t="str">
        <f>'Base Capex Actual'!B18</f>
        <v>New Connections - Other Labour</v>
      </c>
      <c r="C18" s="132" t="str">
        <f>'Base Capex Actual'!C18</f>
        <v>New Customer Connections</v>
      </c>
      <c r="D18" s="186">
        <v>0</v>
      </c>
      <c r="E18" s="186">
        <v>0</v>
      </c>
      <c r="F18" s="186">
        <v>0</v>
      </c>
      <c r="G18" s="186">
        <v>0</v>
      </c>
      <c r="H18" s="186">
        <v>0</v>
      </c>
      <c r="I18" s="188">
        <f>[12]Export!C37/1000</f>
        <v>0</v>
      </c>
      <c r="J18" s="188">
        <f>[12]Export!D37/1000</f>
        <v>0</v>
      </c>
      <c r="K18" s="188">
        <f>[12]Export!E37/1000</f>
        <v>0</v>
      </c>
      <c r="L18" s="188">
        <f>[12]Export!F37/1000</f>
        <v>0</v>
      </c>
      <c r="M18" s="188">
        <f>[12]Export!G37/1000</f>
        <v>0</v>
      </c>
      <c r="N18" s="188">
        <f>[12]Export!H37/1000</f>
        <v>0</v>
      </c>
    </row>
    <row r="19" spans="1:14">
      <c r="A19" s="174">
        <f>'Base Capex Actual'!A19</f>
        <v>116</v>
      </c>
      <c r="B19" s="132" t="str">
        <f>'Base Capex Actual'!B19</f>
        <v>Recoverable Works</v>
      </c>
      <c r="C19" s="132" t="str">
        <f>'Base Capex Actual'!C19</f>
        <v>New Customer Connections</v>
      </c>
      <c r="D19" s="186">
        <v>160.87096654661329</v>
      </c>
      <c r="E19" s="186">
        <v>372.44891262769545</v>
      </c>
      <c r="F19" s="186">
        <v>720.60526535525992</v>
      </c>
      <c r="G19" s="186">
        <v>1514.9978618944297</v>
      </c>
      <c r="H19" s="186">
        <v>2658.9749657019606</v>
      </c>
      <c r="I19" s="188">
        <f>[12]Export!C38/1000</f>
        <v>0</v>
      </c>
      <c r="J19" s="188">
        <f>[12]Export!D38/1000</f>
        <v>0</v>
      </c>
      <c r="K19" s="188">
        <f>[12]Export!E38/1000</f>
        <v>0</v>
      </c>
      <c r="L19" s="188">
        <f>[12]Export!F38/1000</f>
        <v>0</v>
      </c>
      <c r="M19" s="188">
        <f>[12]Export!G38/1000</f>
        <v>0</v>
      </c>
      <c r="N19" s="188">
        <f>[12]Export!H38/1000</f>
        <v>0</v>
      </c>
    </row>
    <row r="20" spans="1:14">
      <c r="A20" s="174">
        <f>'Base Capex Actual'!A20</f>
        <v>118</v>
      </c>
      <c r="B20" s="132" t="str">
        <f>'Base Capex Actual'!B20</f>
        <v>CO Generation Projects</v>
      </c>
      <c r="C20" s="132" t="str">
        <f>'Base Capex Actual'!C20</f>
        <v>New Customer Connections</v>
      </c>
      <c r="D20" s="186">
        <v>0</v>
      </c>
      <c r="E20" s="186">
        <v>0</v>
      </c>
      <c r="F20" s="186">
        <v>0</v>
      </c>
      <c r="G20" s="186">
        <v>0</v>
      </c>
      <c r="H20" s="186">
        <v>0</v>
      </c>
      <c r="I20" s="188">
        <f>[12]Export!C39/1000</f>
        <v>0</v>
      </c>
      <c r="J20" s="188">
        <f>[12]Export!D39/1000</f>
        <v>0</v>
      </c>
      <c r="K20" s="188">
        <f>[12]Export!E39/1000</f>
        <v>0</v>
      </c>
      <c r="L20" s="188">
        <f>[12]Export!F39/1000</f>
        <v>0</v>
      </c>
      <c r="M20" s="188">
        <f>[12]Export!G39/1000</f>
        <v>0</v>
      </c>
      <c r="N20" s="188">
        <f>[12]Export!H39/1000</f>
        <v>0</v>
      </c>
    </row>
    <row r="21" spans="1:14">
      <c r="A21" s="174">
        <f>'Base Capex Actual'!A21</f>
        <v>121</v>
      </c>
      <c r="B21" s="132" t="str">
        <f>'Base Capex Actual'!B21</f>
        <v>Docklands</v>
      </c>
      <c r="C21" s="132" t="str">
        <f>'Base Capex Actual'!C21</f>
        <v>New Customer Connections</v>
      </c>
      <c r="D21" s="186">
        <v>0</v>
      </c>
      <c r="E21" s="186">
        <v>0</v>
      </c>
      <c r="F21" s="186">
        <v>0</v>
      </c>
      <c r="G21" s="186">
        <v>0</v>
      </c>
      <c r="H21" s="186">
        <v>0</v>
      </c>
      <c r="I21" s="188">
        <f>[12]Export!C40/1000</f>
        <v>0</v>
      </c>
      <c r="J21" s="188">
        <f>[12]Export!D40/1000</f>
        <v>0</v>
      </c>
      <c r="K21" s="188">
        <f>[12]Export!E40/1000</f>
        <v>0</v>
      </c>
      <c r="L21" s="188">
        <f>[12]Export!F40/1000</f>
        <v>0</v>
      </c>
      <c r="M21" s="188">
        <f>[12]Export!G40/1000</f>
        <v>0</v>
      </c>
      <c r="N21" s="188">
        <f>[12]Export!H40/1000</f>
        <v>0</v>
      </c>
    </row>
    <row r="22" spans="1:14">
      <c r="A22" s="174">
        <f>'Base Capex Actual'!A22</f>
        <v>122</v>
      </c>
      <c r="B22" s="132" t="str">
        <f>'Base Capex Actual'!B22</f>
        <v>Major Generation Projects</v>
      </c>
      <c r="C22" s="132" t="str">
        <f>'Base Capex Actual'!C22</f>
        <v>New Customer Connections</v>
      </c>
      <c r="D22" s="186">
        <v>0</v>
      </c>
      <c r="E22" s="186">
        <v>0</v>
      </c>
      <c r="F22" s="186">
        <v>0</v>
      </c>
      <c r="G22" s="186">
        <v>0</v>
      </c>
      <c r="H22" s="186">
        <v>0</v>
      </c>
      <c r="I22" s="227"/>
      <c r="J22" s="227"/>
      <c r="K22" s="227"/>
      <c r="L22" s="227"/>
      <c r="M22" s="227"/>
      <c r="N22" s="227"/>
    </row>
    <row r="23" spans="1:14">
      <c r="A23" s="174">
        <f>'Base Capex Actual'!A23</f>
        <v>139</v>
      </c>
      <c r="B23" s="132" t="str">
        <f>'Base Capex Actual'!B23</f>
        <v>Maintenance Related Fault Capital</v>
      </c>
      <c r="C23" s="132" t="str">
        <f>'Base Capex Actual'!C23</f>
        <v>Reliability &amp; Quality Maintained</v>
      </c>
      <c r="D23" s="186">
        <v>0</v>
      </c>
      <c r="E23" s="186">
        <v>0</v>
      </c>
      <c r="F23" s="186">
        <v>0</v>
      </c>
      <c r="G23" s="186">
        <v>0</v>
      </c>
      <c r="H23" s="186">
        <v>0</v>
      </c>
      <c r="I23" s="227"/>
      <c r="J23" s="227"/>
      <c r="K23" s="227"/>
      <c r="L23" s="227"/>
      <c r="M23" s="227"/>
      <c r="N23" s="227"/>
    </row>
    <row r="24" spans="1:14">
      <c r="A24" s="174">
        <f>'Base Capex Actual'!A24</f>
        <v>141</v>
      </c>
      <c r="B24" s="132" t="str">
        <f>'Base Capex Actual'!B24</f>
        <v>Fault Related Capital</v>
      </c>
      <c r="C24" s="132" t="str">
        <f>'Base Capex Actual'!C24</f>
        <v>Reliability &amp; Quality Maintained</v>
      </c>
      <c r="D24" s="186">
        <v>0</v>
      </c>
      <c r="E24" s="186">
        <v>0</v>
      </c>
      <c r="F24" s="186">
        <v>0</v>
      </c>
      <c r="G24" s="186">
        <v>0</v>
      </c>
      <c r="H24" s="186">
        <v>0</v>
      </c>
      <c r="I24" s="227"/>
      <c r="J24" s="227"/>
      <c r="K24" s="227"/>
      <c r="L24" s="227"/>
      <c r="M24" s="227"/>
      <c r="N24" s="227"/>
    </row>
    <row r="25" spans="1:14">
      <c r="A25" s="174">
        <f>'Base Capex Actual'!A25</f>
        <v>142</v>
      </c>
      <c r="B25" s="132" t="str">
        <f>'Base Capex Actual'!B25</f>
        <v xml:space="preserve">Conductor Clearance </v>
      </c>
      <c r="C25" s="132" t="str">
        <f>'Base Capex Actual'!C25</f>
        <v>Environmental, Safety &amp; Legal</v>
      </c>
      <c r="D25" s="186">
        <v>0</v>
      </c>
      <c r="E25" s="186">
        <v>0</v>
      </c>
      <c r="F25" s="186">
        <v>0</v>
      </c>
      <c r="G25" s="186">
        <v>0</v>
      </c>
      <c r="H25" s="186">
        <v>0</v>
      </c>
      <c r="I25" s="227"/>
      <c r="J25" s="227"/>
      <c r="K25" s="227"/>
      <c r="L25" s="227"/>
      <c r="M25" s="227"/>
      <c r="N25" s="227"/>
    </row>
    <row r="26" spans="1:14">
      <c r="A26" s="174">
        <f>'Base Capex Actual'!A26</f>
        <v>143</v>
      </c>
      <c r="B26" s="132" t="str">
        <f>'Base Capex Actual'!B26</f>
        <v xml:space="preserve">HV Switch Replacement </v>
      </c>
      <c r="C26" s="132" t="str">
        <f>'Base Capex Actual'!C26</f>
        <v>Reliability &amp; Quality Maintained</v>
      </c>
      <c r="D26" s="186">
        <v>0</v>
      </c>
      <c r="E26" s="186">
        <v>0</v>
      </c>
      <c r="F26" s="186">
        <v>0</v>
      </c>
      <c r="G26" s="186">
        <v>0</v>
      </c>
      <c r="H26" s="186">
        <v>0</v>
      </c>
      <c r="I26" s="227"/>
      <c r="J26" s="227"/>
      <c r="K26" s="227"/>
      <c r="L26" s="227"/>
      <c r="M26" s="227"/>
      <c r="N26" s="227"/>
    </row>
    <row r="27" spans="1:14">
      <c r="A27" s="174">
        <f>'Base Capex Actual'!A27</f>
        <v>144</v>
      </c>
      <c r="B27" s="132" t="str">
        <f>'Base Capex Actual'!B27</f>
        <v>Transformer Replacement</v>
      </c>
      <c r="C27" s="132" t="str">
        <f>'Base Capex Actual'!C27</f>
        <v>Reliability &amp; Quality Maintained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227"/>
      <c r="J27" s="227"/>
      <c r="K27" s="227"/>
      <c r="L27" s="227"/>
      <c r="M27" s="227"/>
      <c r="N27" s="227"/>
    </row>
    <row r="28" spans="1:14">
      <c r="A28" s="174">
        <f>'Base Capex Actual'!A28</f>
        <v>145</v>
      </c>
      <c r="B28" s="132" t="str">
        <f>'Base Capex Actual'!B28</f>
        <v>HV Fuse Unit &amp; Surge Divert. Repl.</v>
      </c>
      <c r="C28" s="132" t="str">
        <f>'Base Capex Actual'!C28</f>
        <v>Reliability &amp; Quality Maintained</v>
      </c>
      <c r="D28" s="186">
        <v>0</v>
      </c>
      <c r="E28" s="186">
        <v>0</v>
      </c>
      <c r="F28" s="186">
        <v>0</v>
      </c>
      <c r="G28" s="186">
        <v>0</v>
      </c>
      <c r="H28" s="186">
        <v>0</v>
      </c>
      <c r="I28" s="227"/>
      <c r="J28" s="227"/>
      <c r="K28" s="227"/>
      <c r="L28" s="227"/>
      <c r="M28" s="227"/>
      <c r="N28" s="227"/>
    </row>
    <row r="29" spans="1:14">
      <c r="A29" s="174">
        <f>'Base Capex Actual'!A29</f>
        <v>146</v>
      </c>
      <c r="B29" s="132" t="str">
        <f>'Base Capex Actual'!B29</f>
        <v>Recoverable Works - Asset Damage</v>
      </c>
      <c r="C29" s="132" t="str">
        <f>'Base Capex Actual'!C29</f>
        <v>Reliability &amp; Quality Maintained</v>
      </c>
      <c r="D29" s="186">
        <v>0</v>
      </c>
      <c r="E29" s="186">
        <v>0</v>
      </c>
      <c r="F29" s="186">
        <v>0</v>
      </c>
      <c r="G29" s="186">
        <v>0</v>
      </c>
      <c r="H29" s="186">
        <v>0</v>
      </c>
      <c r="I29" s="227"/>
      <c r="J29" s="227"/>
      <c r="K29" s="227"/>
      <c r="L29" s="227"/>
      <c r="M29" s="227"/>
      <c r="N29" s="227"/>
    </row>
    <row r="30" spans="1:14">
      <c r="A30" s="174">
        <f>'Base Capex Actual'!A30</f>
        <v>147</v>
      </c>
      <c r="B30" s="132" t="str">
        <f>'Base Capex Actual'!B30</f>
        <v>Pole Life Extension - Treatment</v>
      </c>
      <c r="C30" s="132" t="str">
        <f>'Base Capex Actual'!C30</f>
        <v>Environmental, Safety &amp; Legal</v>
      </c>
      <c r="D30" s="186">
        <v>0</v>
      </c>
      <c r="E30" s="186">
        <v>0</v>
      </c>
      <c r="F30" s="186">
        <v>0</v>
      </c>
      <c r="G30" s="186">
        <v>0</v>
      </c>
      <c r="H30" s="186">
        <v>0</v>
      </c>
      <c r="I30" s="227"/>
      <c r="J30" s="227"/>
      <c r="K30" s="227"/>
      <c r="L30" s="227"/>
      <c r="M30" s="227"/>
      <c r="N30" s="227"/>
    </row>
    <row r="31" spans="1:14">
      <c r="A31" s="174">
        <f>'Base Capex Actual'!A31</f>
        <v>148</v>
      </c>
      <c r="B31" s="132" t="str">
        <f>'Base Capex Actual'!B31</f>
        <v>Pole Replacement</v>
      </c>
      <c r="C31" s="132" t="str">
        <f>'Base Capex Actual'!C31</f>
        <v>Environmental, Safety &amp; Legal</v>
      </c>
      <c r="D31" s="186">
        <v>0</v>
      </c>
      <c r="E31" s="186">
        <v>0</v>
      </c>
      <c r="F31" s="186">
        <v>0</v>
      </c>
      <c r="G31" s="186">
        <v>0</v>
      </c>
      <c r="H31" s="186">
        <v>0</v>
      </c>
      <c r="I31" s="227"/>
      <c r="J31" s="227"/>
      <c r="K31" s="227"/>
      <c r="L31" s="227"/>
      <c r="M31" s="227"/>
      <c r="N31" s="227"/>
    </row>
    <row r="32" spans="1:14">
      <c r="A32" s="174">
        <f>'Base Capex Actual'!A32</f>
        <v>149</v>
      </c>
      <c r="B32" s="132" t="str">
        <f>'Base Capex Actual'!B32</f>
        <v>Pole Life Extension - Staking</v>
      </c>
      <c r="C32" s="132" t="str">
        <f>'Base Capex Actual'!C32</f>
        <v>Environmental, Safety &amp; Legal</v>
      </c>
      <c r="D32" s="186">
        <v>0</v>
      </c>
      <c r="E32" s="186">
        <v>0</v>
      </c>
      <c r="F32" s="186">
        <v>0</v>
      </c>
      <c r="G32" s="186">
        <v>0</v>
      </c>
      <c r="H32" s="186">
        <v>0</v>
      </c>
      <c r="I32" s="227"/>
      <c r="J32" s="227"/>
      <c r="K32" s="227"/>
      <c r="L32" s="227"/>
      <c r="M32" s="227"/>
      <c r="N32" s="227"/>
    </row>
    <row r="33" spans="1:14">
      <c r="A33" s="174">
        <f>'Base Capex Actual'!A33</f>
        <v>150</v>
      </c>
      <c r="B33" s="132" t="str">
        <f>'Base Capex Actual'!B33</f>
        <v>OH/UG Line Replacement</v>
      </c>
      <c r="C33" s="132" t="str">
        <f>'Base Capex Actual'!C33</f>
        <v>Reliability &amp; Quality Maintained</v>
      </c>
      <c r="D33" s="186">
        <v>0</v>
      </c>
      <c r="E33" s="186">
        <v>0</v>
      </c>
      <c r="F33" s="186">
        <v>0</v>
      </c>
      <c r="G33" s="186">
        <v>0</v>
      </c>
      <c r="H33" s="186">
        <v>0</v>
      </c>
      <c r="I33" s="227"/>
      <c r="J33" s="227"/>
      <c r="K33" s="227"/>
      <c r="L33" s="227"/>
      <c r="M33" s="227"/>
      <c r="N33" s="227"/>
    </row>
    <row r="34" spans="1:14">
      <c r="A34" s="174">
        <f>'Base Capex Actual'!A34</f>
        <v>150</v>
      </c>
      <c r="B34" s="132" t="str">
        <f>'Base Capex Actual'!B34</f>
        <v>OH/UG Line Replacement</v>
      </c>
      <c r="C34" s="132" t="str">
        <f>'Base Capex Actual'!C34</f>
        <v>Environmental, Safety &amp; Legal</v>
      </c>
      <c r="D34" s="186">
        <v>0</v>
      </c>
      <c r="E34" s="186">
        <v>0</v>
      </c>
      <c r="F34" s="186">
        <v>0</v>
      </c>
      <c r="G34" s="186">
        <v>0</v>
      </c>
      <c r="H34" s="186">
        <v>0</v>
      </c>
      <c r="I34" s="227"/>
      <c r="J34" s="227"/>
      <c r="K34" s="227"/>
      <c r="L34" s="227"/>
      <c r="M34" s="227"/>
      <c r="N34" s="227"/>
    </row>
    <row r="35" spans="1:14">
      <c r="A35" s="174">
        <f>'Base Capex Actual'!A35</f>
        <v>152</v>
      </c>
      <c r="B35" s="132" t="str">
        <f>'Base Capex Actual'!B35</f>
        <v>Neutral Screen Services</v>
      </c>
      <c r="C35" s="132" t="str">
        <f>'Base Capex Actual'!C35</f>
        <v>Reliability &amp; Quality Maintained</v>
      </c>
      <c r="D35" s="186">
        <v>0</v>
      </c>
      <c r="E35" s="186">
        <v>0</v>
      </c>
      <c r="F35" s="186">
        <v>0</v>
      </c>
      <c r="G35" s="186">
        <v>0</v>
      </c>
      <c r="H35" s="186">
        <v>0</v>
      </c>
      <c r="I35" s="227"/>
      <c r="J35" s="227"/>
      <c r="K35" s="227"/>
      <c r="L35" s="227"/>
      <c r="M35" s="227"/>
      <c r="N35" s="227"/>
    </row>
    <row r="36" spans="1:14">
      <c r="A36" s="174">
        <f>'Base Capex Actual'!A36</f>
        <v>153</v>
      </c>
      <c r="B36" s="132" t="str">
        <f>'Base Capex Actual'!B36</f>
        <v>Servicing Replacement</v>
      </c>
      <c r="C36" s="132" t="str">
        <f>'Base Capex Actual'!C36</f>
        <v>Reliability &amp; Quality Maintained</v>
      </c>
      <c r="D36" s="186">
        <v>0</v>
      </c>
      <c r="E36" s="186">
        <v>0</v>
      </c>
      <c r="F36" s="186">
        <v>0</v>
      </c>
      <c r="G36" s="186">
        <v>0</v>
      </c>
      <c r="H36" s="186">
        <v>0</v>
      </c>
      <c r="I36" s="227"/>
      <c r="J36" s="227"/>
      <c r="K36" s="227"/>
      <c r="L36" s="227"/>
      <c r="M36" s="227"/>
      <c r="N36" s="227"/>
    </row>
    <row r="37" spans="1:14">
      <c r="A37" s="174">
        <f>'Base Capex Actual'!A37</f>
        <v>154</v>
      </c>
      <c r="B37" s="132" t="str">
        <f>'Base Capex Actual'!B37</f>
        <v>Bird Cover Replacement</v>
      </c>
      <c r="C37" s="132" t="str">
        <f>'Base Capex Actual'!C37</f>
        <v>Reliability &amp; Quality Maintained</v>
      </c>
      <c r="D37" s="186">
        <v>0</v>
      </c>
      <c r="E37" s="186">
        <v>0</v>
      </c>
      <c r="F37" s="186">
        <v>0</v>
      </c>
      <c r="G37" s="186">
        <v>0</v>
      </c>
      <c r="H37" s="186">
        <v>0</v>
      </c>
      <c r="I37" s="227"/>
      <c r="J37" s="227"/>
      <c r="K37" s="227"/>
      <c r="L37" s="227"/>
      <c r="M37" s="227"/>
      <c r="N37" s="227"/>
    </row>
    <row r="38" spans="1:14">
      <c r="A38" s="174">
        <f>'Base Capex Actual'!A38</f>
        <v>155</v>
      </c>
      <c r="B38" s="132" t="str">
        <f>'Base Capex Actual'!B38</f>
        <v>Cross-arm Replacement</v>
      </c>
      <c r="C38" s="132" t="str">
        <f>'Base Capex Actual'!C38</f>
        <v>Environmental, Safety &amp; Legal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227"/>
      <c r="J38" s="227"/>
      <c r="K38" s="227"/>
      <c r="L38" s="227"/>
      <c r="M38" s="227"/>
      <c r="N38" s="227"/>
    </row>
    <row r="39" spans="1:14">
      <c r="A39" s="174">
        <f>'Base Capex Actual'!A39</f>
        <v>156</v>
      </c>
      <c r="B39" s="132" t="str">
        <f>'Base Capex Actual'!B39</f>
        <v>ZSS - Major Plant Replacement</v>
      </c>
      <c r="C39" s="132" t="str">
        <f>'Base Capex Actual'!C39</f>
        <v>Reliability &amp; Quality Maintained</v>
      </c>
      <c r="D39" s="186">
        <v>0</v>
      </c>
      <c r="E39" s="186">
        <v>0</v>
      </c>
      <c r="F39" s="186">
        <v>0</v>
      </c>
      <c r="G39" s="186">
        <v>0</v>
      </c>
      <c r="H39" s="186">
        <v>0</v>
      </c>
      <c r="I39" s="227"/>
      <c r="J39" s="227"/>
      <c r="K39" s="227"/>
      <c r="L39" s="227"/>
      <c r="M39" s="227"/>
      <c r="N39" s="227"/>
    </row>
    <row r="40" spans="1:14">
      <c r="A40" s="174">
        <f>'Base Capex Actual'!A40</f>
        <v>157</v>
      </c>
      <c r="B40" s="132" t="str">
        <f>'Base Capex Actual'!B40</f>
        <v>Zone SubStation Plant Replacement</v>
      </c>
      <c r="C40" s="132" t="str">
        <f>'Base Capex Actual'!C40</f>
        <v>Reliability &amp; Quality Maintained</v>
      </c>
      <c r="D40" s="186">
        <v>0</v>
      </c>
      <c r="E40" s="186">
        <v>0</v>
      </c>
      <c r="F40" s="186">
        <v>0</v>
      </c>
      <c r="G40" s="186">
        <v>0</v>
      </c>
      <c r="H40" s="186">
        <v>0</v>
      </c>
      <c r="I40" s="227"/>
      <c r="J40" s="227"/>
      <c r="K40" s="227"/>
      <c r="L40" s="227"/>
      <c r="M40" s="227"/>
      <c r="N40" s="227"/>
    </row>
    <row r="41" spans="1:14">
      <c r="A41" s="174">
        <f>'Base Capex Actual'!A41</f>
        <v>158</v>
      </c>
      <c r="B41" s="132" t="str">
        <f>'Base Capex Actual'!B41</f>
        <v xml:space="preserve">Safety Compliance </v>
      </c>
      <c r="C41" s="132" t="str">
        <f>'Base Capex Actual'!C41</f>
        <v>Environmental, Safety &amp; Legal</v>
      </c>
      <c r="D41" s="186">
        <v>0</v>
      </c>
      <c r="E41" s="186">
        <v>0</v>
      </c>
      <c r="F41" s="186">
        <v>0</v>
      </c>
      <c r="G41" s="186">
        <v>0</v>
      </c>
      <c r="H41" s="186">
        <v>0</v>
      </c>
      <c r="I41" s="227"/>
      <c r="J41" s="227"/>
      <c r="K41" s="227"/>
      <c r="L41" s="227"/>
      <c r="M41" s="227"/>
      <c r="N41" s="227"/>
    </row>
    <row r="42" spans="1:14">
      <c r="A42" s="174">
        <f>'Base Capex Actual'!A42</f>
        <v>159</v>
      </c>
      <c r="B42" s="132" t="str">
        <f>'Base Capex Actual'!B42</f>
        <v>TV Interference Replacement Capital</v>
      </c>
      <c r="C42" s="132" t="str">
        <f>'Base Capex Actual'!C42</f>
        <v>Reliability &amp; Quality Maintained</v>
      </c>
      <c r="D42" s="186">
        <v>0</v>
      </c>
      <c r="E42" s="186">
        <v>0</v>
      </c>
      <c r="F42" s="186">
        <v>0</v>
      </c>
      <c r="G42" s="186">
        <v>0</v>
      </c>
      <c r="H42" s="186">
        <v>0</v>
      </c>
      <c r="I42" s="227"/>
      <c r="J42" s="227"/>
      <c r="K42" s="227"/>
      <c r="L42" s="227"/>
      <c r="M42" s="227"/>
      <c r="N42" s="227"/>
    </row>
    <row r="43" spans="1:14">
      <c r="A43" s="174">
        <f>'Base Capex Actual'!A43</f>
        <v>160</v>
      </c>
      <c r="B43" s="132" t="str">
        <f>'Base Capex Actual'!B43</f>
        <v>Augmentation Lines</v>
      </c>
      <c r="C43" s="132" t="str">
        <f>'Base Capex Actual'!C43</f>
        <v>Reinforcements</v>
      </c>
      <c r="D43" s="186">
        <v>0</v>
      </c>
      <c r="E43" s="186">
        <v>0</v>
      </c>
      <c r="F43" s="186">
        <v>0</v>
      </c>
      <c r="G43" s="186">
        <v>0</v>
      </c>
      <c r="H43" s="186">
        <v>0</v>
      </c>
      <c r="I43" s="227"/>
      <c r="J43" s="227"/>
      <c r="K43" s="227"/>
      <c r="L43" s="227"/>
      <c r="M43" s="227"/>
      <c r="N43" s="227"/>
    </row>
    <row r="44" spans="1:14">
      <c r="A44" s="174">
        <f>'Base Capex Actual'!A44</f>
        <v>161</v>
      </c>
      <c r="B44" s="132" t="str">
        <f>'Base Capex Actual'!B44</f>
        <v>Augmentation of Zone SubStation</v>
      </c>
      <c r="C44" s="132" t="str">
        <f>'Base Capex Actual'!C44</f>
        <v>Reinforcements</v>
      </c>
      <c r="D44" s="186">
        <v>0</v>
      </c>
      <c r="E44" s="186">
        <v>0</v>
      </c>
      <c r="F44" s="186">
        <v>0</v>
      </c>
      <c r="G44" s="186">
        <v>0</v>
      </c>
      <c r="H44" s="186">
        <v>0</v>
      </c>
      <c r="I44" s="227"/>
      <c r="J44" s="227"/>
      <c r="K44" s="227"/>
      <c r="L44" s="227"/>
      <c r="M44" s="227"/>
      <c r="N44" s="227"/>
    </row>
    <row r="45" spans="1:14">
      <c r="A45" s="174">
        <f>'Base Capex Actual'!A45</f>
        <v>162</v>
      </c>
      <c r="B45" s="132" t="str">
        <f>'Base Capex Actual'!B45</f>
        <v>Network Development - Augment Dist.</v>
      </c>
      <c r="C45" s="132" t="str">
        <f>'Base Capex Actual'!C45</f>
        <v>Reinforcements</v>
      </c>
      <c r="D45" s="186">
        <v>0</v>
      </c>
      <c r="E45" s="186">
        <v>0</v>
      </c>
      <c r="F45" s="186">
        <v>0</v>
      </c>
      <c r="G45" s="186">
        <v>0</v>
      </c>
      <c r="H45" s="186">
        <v>0</v>
      </c>
      <c r="I45" s="227"/>
      <c r="J45" s="227"/>
      <c r="K45" s="227"/>
      <c r="L45" s="227"/>
      <c r="M45" s="227"/>
      <c r="N45" s="227"/>
    </row>
    <row r="46" spans="1:14">
      <c r="A46" s="174">
        <f>'Base Capex Actual'!A46</f>
        <v>163</v>
      </c>
      <c r="B46" s="132" t="str">
        <f>'Base Capex Actual'!B46</f>
        <v>Environment Management'</v>
      </c>
      <c r="C46" s="132" t="str">
        <f>'Base Capex Actual'!C46</f>
        <v>Environmental, Safety &amp; Legal</v>
      </c>
      <c r="D46" s="186">
        <v>0</v>
      </c>
      <c r="E46" s="186">
        <v>0</v>
      </c>
      <c r="F46" s="186">
        <v>0</v>
      </c>
      <c r="G46" s="186">
        <v>0</v>
      </c>
      <c r="H46" s="186">
        <v>0</v>
      </c>
      <c r="I46" s="227"/>
      <c r="J46" s="227"/>
      <c r="K46" s="227"/>
      <c r="L46" s="227"/>
      <c r="M46" s="227"/>
      <c r="N46" s="227"/>
    </row>
    <row r="47" spans="1:14">
      <c r="A47" s="174">
        <f>'Base Capex Actual'!A47</f>
        <v>164</v>
      </c>
      <c r="B47" s="132" t="str">
        <f>'Base Capex Actual'!B47</f>
        <v>Bushfire Mitigation Augmentation</v>
      </c>
      <c r="C47" s="132" t="str">
        <f>'Base Capex Actual'!C47</f>
        <v>Environmental, Safety &amp; Legal</v>
      </c>
      <c r="D47" s="186">
        <v>0</v>
      </c>
      <c r="E47" s="186">
        <v>0</v>
      </c>
      <c r="F47" s="186">
        <v>0</v>
      </c>
      <c r="G47" s="186">
        <v>0</v>
      </c>
      <c r="H47" s="186">
        <v>0</v>
      </c>
      <c r="I47" s="227"/>
      <c r="J47" s="227"/>
      <c r="K47" s="227"/>
      <c r="L47" s="227"/>
      <c r="M47" s="227"/>
      <c r="N47" s="227"/>
    </row>
    <row r="48" spans="1:14">
      <c r="A48" s="174">
        <f>'Base Capex Actual'!A48</f>
        <v>165</v>
      </c>
      <c r="B48" s="132" t="str">
        <f>'Base Capex Actual'!B48</f>
        <v>LV Com. Multi Earth (CMEN)</v>
      </c>
      <c r="C48" s="132" t="str">
        <f>'Base Capex Actual'!C48</f>
        <v>Environmental, Safety &amp; Legal</v>
      </c>
      <c r="D48" s="186">
        <v>0</v>
      </c>
      <c r="E48" s="186">
        <v>0</v>
      </c>
      <c r="F48" s="186">
        <v>0</v>
      </c>
      <c r="G48" s="186">
        <v>0</v>
      </c>
      <c r="H48" s="186">
        <v>0</v>
      </c>
      <c r="I48" s="227"/>
      <c r="J48" s="227"/>
      <c r="K48" s="227"/>
      <c r="L48" s="227"/>
      <c r="M48" s="227"/>
      <c r="N48" s="227"/>
    </row>
    <row r="49" spans="1:14">
      <c r="A49" s="174">
        <f>'Base Capex Actual'!A49</f>
        <v>166</v>
      </c>
      <c r="B49" s="132" t="str">
        <f>'Base Capex Actual'!B49</f>
        <v>Reliability Improvement - Automation</v>
      </c>
      <c r="C49" s="132" t="str">
        <f>'Base Capex Actual'!C49</f>
        <v>Reliability &amp; Quality Maintained</v>
      </c>
      <c r="D49" s="186">
        <v>0</v>
      </c>
      <c r="E49" s="186">
        <v>0</v>
      </c>
      <c r="F49" s="186">
        <v>0</v>
      </c>
      <c r="G49" s="186">
        <v>0</v>
      </c>
      <c r="H49" s="186">
        <v>0</v>
      </c>
      <c r="I49" s="227"/>
      <c r="J49" s="227"/>
      <c r="K49" s="227"/>
      <c r="L49" s="227"/>
      <c r="M49" s="227"/>
      <c r="N49" s="227"/>
    </row>
    <row r="50" spans="1:14">
      <c r="A50" s="174">
        <f>'Base Capex Actual'!A50</f>
        <v>167</v>
      </c>
      <c r="B50" s="132" t="str">
        <f>'Base Capex Actual'!B50</f>
        <v>VBRC</v>
      </c>
      <c r="C50" s="132" t="str">
        <f>'Base Capex Actual'!C50</f>
        <v>Environmental, Safety &amp; Legal</v>
      </c>
      <c r="D50" s="186">
        <v>0</v>
      </c>
      <c r="E50" s="186">
        <v>0</v>
      </c>
      <c r="F50" s="186">
        <v>0</v>
      </c>
      <c r="G50" s="186">
        <v>0</v>
      </c>
      <c r="H50" s="186">
        <v>0</v>
      </c>
      <c r="I50" s="227"/>
      <c r="J50" s="227"/>
      <c r="K50" s="227"/>
      <c r="L50" s="227"/>
      <c r="M50" s="227"/>
      <c r="N50" s="227"/>
    </row>
    <row r="51" spans="1:14">
      <c r="A51" s="174">
        <f>'Base Capex Actual'!A51</f>
        <v>168</v>
      </c>
      <c r="B51" s="132" t="str">
        <f>'Base Capex Actual'!B51</f>
        <v>Zone SubStation Automation</v>
      </c>
      <c r="C51" s="132" t="str">
        <f>'Base Capex Actual'!C51</f>
        <v>SCADA/Network Control</v>
      </c>
      <c r="D51" s="186">
        <v>0</v>
      </c>
      <c r="E51" s="186">
        <v>0</v>
      </c>
      <c r="F51" s="186">
        <v>0</v>
      </c>
      <c r="G51" s="186">
        <v>0</v>
      </c>
      <c r="H51" s="186">
        <v>0</v>
      </c>
      <c r="I51" s="227"/>
      <c r="J51" s="227"/>
      <c r="K51" s="227"/>
      <c r="L51" s="227"/>
      <c r="M51" s="227"/>
      <c r="N51" s="227"/>
    </row>
    <row r="52" spans="1:14">
      <c r="A52" s="174">
        <f>'Base Capex Actual'!A52</f>
        <v>169</v>
      </c>
      <c r="B52" s="132" t="str">
        <f>'Base Capex Actual'!B52</f>
        <v>Augmentation Connection Assets</v>
      </c>
      <c r="C52" s="132" t="str">
        <f>'Base Capex Actual'!C52</f>
        <v>Reinforcements</v>
      </c>
      <c r="D52" s="186">
        <v>0</v>
      </c>
      <c r="E52" s="186">
        <v>0</v>
      </c>
      <c r="F52" s="186">
        <v>0</v>
      </c>
      <c r="G52" s="186">
        <v>0</v>
      </c>
      <c r="H52" s="186">
        <v>0</v>
      </c>
      <c r="I52" s="227"/>
      <c r="J52" s="227"/>
      <c r="K52" s="227"/>
      <c r="L52" s="227"/>
      <c r="M52" s="227"/>
      <c r="N52" s="227"/>
    </row>
    <row r="53" spans="1:14">
      <c r="A53" s="174">
        <f>'Base Capex Actual'!A53</f>
        <v>170</v>
      </c>
      <c r="B53" s="132" t="str">
        <f>'Base Capex Actual'!B53</f>
        <v xml:space="preserve">Conductor Clearance </v>
      </c>
      <c r="C53" s="132" t="str">
        <f>'Base Capex Actual'!C53</f>
        <v>Environmental, Safety &amp; Legal</v>
      </c>
      <c r="D53" s="186">
        <v>0</v>
      </c>
      <c r="E53" s="186">
        <v>0</v>
      </c>
      <c r="F53" s="186">
        <v>0</v>
      </c>
      <c r="G53" s="186">
        <v>0</v>
      </c>
      <c r="H53" s="186">
        <v>0</v>
      </c>
      <c r="I53" s="227"/>
      <c r="J53" s="227"/>
      <c r="K53" s="227"/>
      <c r="L53" s="227"/>
      <c r="M53" s="227"/>
      <c r="N53" s="227"/>
    </row>
    <row r="54" spans="1:14">
      <c r="A54" s="174">
        <f>'Base Capex Actual'!A54</f>
        <v>171</v>
      </c>
      <c r="B54" s="132" t="str">
        <f>'Base Capex Actual'!B54</f>
        <v>SWER Augmentation</v>
      </c>
      <c r="C54" s="132" t="str">
        <f>'Base Capex Actual'!C54</f>
        <v>New Customer Connections</v>
      </c>
      <c r="D54" s="186">
        <v>0</v>
      </c>
      <c r="E54" s="186">
        <v>0</v>
      </c>
      <c r="F54" s="186">
        <v>0</v>
      </c>
      <c r="G54" s="186">
        <v>0</v>
      </c>
      <c r="H54" s="186">
        <v>0</v>
      </c>
      <c r="I54" s="227"/>
      <c r="J54" s="227"/>
      <c r="K54" s="227"/>
      <c r="L54" s="227"/>
      <c r="M54" s="227"/>
      <c r="N54" s="227"/>
    </row>
    <row r="55" spans="1:14">
      <c r="A55" s="174">
        <f>'Base Capex Actual'!A55</f>
        <v>172</v>
      </c>
      <c r="B55" s="132" t="str">
        <f>'Base Capex Actual'!B55</f>
        <v>Supply Reliability Improvement Scheme</v>
      </c>
      <c r="C55" s="132" t="str">
        <f>'Base Capex Actual'!C55</f>
        <v>Reliability &amp; Quality Maintained</v>
      </c>
      <c r="D55" s="186">
        <v>0</v>
      </c>
      <c r="E55" s="186">
        <v>0</v>
      </c>
      <c r="F55" s="186">
        <v>0</v>
      </c>
      <c r="G55" s="186">
        <v>0</v>
      </c>
      <c r="H55" s="186">
        <v>0</v>
      </c>
      <c r="I55" s="227"/>
      <c r="J55" s="227"/>
      <c r="K55" s="227"/>
      <c r="L55" s="227"/>
      <c r="M55" s="227"/>
      <c r="N55" s="227"/>
    </row>
    <row r="56" spans="1:14">
      <c r="A56" s="174">
        <f>'Base Capex Actual'!A56</f>
        <v>174</v>
      </c>
      <c r="B56" s="132" t="str">
        <f>'Base Capex Actual'!B56</f>
        <v>Pole Fire Mitigation</v>
      </c>
      <c r="C56" s="132" t="str">
        <f>'Base Capex Actual'!C56</f>
        <v>Environmental, Safety &amp; Legal</v>
      </c>
      <c r="D56" s="186">
        <v>0</v>
      </c>
      <c r="E56" s="186">
        <v>0</v>
      </c>
      <c r="F56" s="186">
        <v>0</v>
      </c>
      <c r="G56" s="186">
        <v>0</v>
      </c>
      <c r="H56" s="186">
        <v>0</v>
      </c>
      <c r="I56" s="227"/>
      <c r="J56" s="227"/>
      <c r="K56" s="227"/>
      <c r="L56" s="227"/>
      <c r="M56" s="227"/>
      <c r="N56" s="227"/>
    </row>
    <row r="57" spans="1:14">
      <c r="A57" s="174">
        <f>'Base Capex Actual'!A57</f>
        <v>177</v>
      </c>
      <c r="B57" s="132" t="str">
        <f>'Base Capex Actual'!B57</f>
        <v>CBD Security Supply</v>
      </c>
      <c r="C57" s="132" t="str">
        <f>'Base Capex Actual'!C57</f>
        <v>Reinforcements</v>
      </c>
      <c r="D57" s="186">
        <v>0</v>
      </c>
      <c r="E57" s="186">
        <v>0</v>
      </c>
      <c r="F57" s="186">
        <v>0</v>
      </c>
      <c r="G57" s="186">
        <v>0</v>
      </c>
      <c r="H57" s="186">
        <v>0</v>
      </c>
      <c r="I57" s="227"/>
      <c r="J57" s="227"/>
      <c r="K57" s="227"/>
      <c r="L57" s="227"/>
      <c r="M57" s="227"/>
      <c r="N57" s="227"/>
    </row>
    <row r="58" spans="1:14">
      <c r="A58" s="174">
        <f>'Base Capex Actual'!A58</f>
        <v>200</v>
      </c>
      <c r="B58" s="132" t="str">
        <f>'Base Capex Actual'!B58</f>
        <v>Computers</v>
      </c>
      <c r="C58" s="132" t="str">
        <f>'Base Capex Actual'!C58</f>
        <v>Non Network General - IT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227"/>
      <c r="J58" s="227"/>
      <c r="K58" s="227"/>
      <c r="L58" s="227"/>
      <c r="M58" s="227"/>
      <c r="N58" s="227"/>
    </row>
    <row r="59" spans="1:14">
      <c r="A59" s="174">
        <f>'Base Capex Actual'!A59</f>
        <v>210</v>
      </c>
      <c r="B59" s="132" t="str">
        <f>'Base Capex Actual'!B59</f>
        <v>General Equipment</v>
      </c>
      <c r="C59" s="132" t="str">
        <f>'Base Capex Actual'!C59</f>
        <v>Non Network General - Other</v>
      </c>
      <c r="D59" s="186">
        <v>0</v>
      </c>
      <c r="E59" s="186">
        <v>0</v>
      </c>
      <c r="F59" s="186">
        <v>0</v>
      </c>
      <c r="G59" s="186">
        <v>0</v>
      </c>
      <c r="H59" s="186">
        <v>0</v>
      </c>
      <c r="I59" s="227"/>
      <c r="J59" s="227"/>
      <c r="K59" s="227"/>
      <c r="L59" s="227"/>
      <c r="M59" s="227"/>
      <c r="N59" s="227"/>
    </row>
    <row r="60" spans="1:14">
      <c r="A60" s="174">
        <f>'Base Capex Actual'!A60</f>
        <v>220</v>
      </c>
      <c r="B60" s="132" t="str">
        <f>'Base Capex Actual'!B60</f>
        <v>Office Furniture</v>
      </c>
      <c r="C60" s="132" t="str">
        <f>'Base Capex Actual'!C60</f>
        <v>Non Network General - Other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227"/>
      <c r="J60" s="227"/>
      <c r="K60" s="227"/>
      <c r="L60" s="227"/>
      <c r="M60" s="227"/>
      <c r="N60" s="227"/>
    </row>
    <row r="61" spans="1:14">
      <c r="A61" s="174">
        <f>'Base Capex Actual'!A61</f>
        <v>230</v>
      </c>
      <c r="B61" s="132" t="str">
        <f>'Base Capex Actual'!B61</f>
        <v>Property</v>
      </c>
      <c r="C61" s="132" t="str">
        <f>'Base Capex Actual'!C61</f>
        <v>Non Network General - Other</v>
      </c>
      <c r="D61" s="186">
        <v>0</v>
      </c>
      <c r="E61" s="186">
        <v>0</v>
      </c>
      <c r="F61" s="186">
        <v>0</v>
      </c>
      <c r="G61" s="186">
        <v>0</v>
      </c>
      <c r="H61" s="186">
        <v>0</v>
      </c>
      <c r="I61" s="227"/>
      <c r="J61" s="227"/>
      <c r="K61" s="227"/>
      <c r="L61" s="227"/>
      <c r="M61" s="227"/>
      <c r="N61" s="227"/>
    </row>
    <row r="62" spans="1:14">
      <c r="A62" s="174">
        <f>'Base Capex Actual'!A62</f>
        <v>240</v>
      </c>
      <c r="B62" s="132" t="str">
        <f>'Base Capex Actual'!B62</f>
        <v>Motor Vehicles</v>
      </c>
      <c r="C62" s="132" t="str">
        <f>'Base Capex Actual'!C62</f>
        <v>Non Network General - Other</v>
      </c>
      <c r="D62" s="186">
        <v>0</v>
      </c>
      <c r="E62" s="186">
        <v>0</v>
      </c>
      <c r="F62" s="186">
        <v>0</v>
      </c>
      <c r="G62" s="186">
        <v>0</v>
      </c>
      <c r="H62" s="186">
        <v>0</v>
      </c>
      <c r="I62" s="227"/>
      <c r="J62" s="227"/>
      <c r="K62" s="227"/>
      <c r="L62" s="227"/>
      <c r="M62" s="227"/>
      <c r="N62" s="227"/>
    </row>
    <row r="63" spans="1:14">
      <c r="A63" s="174">
        <f>'Base Capex Actual'!A63</f>
        <v>260</v>
      </c>
      <c r="B63" s="132" t="str">
        <f>'Base Capex Actual'!B63</f>
        <v>Intellectual Property</v>
      </c>
      <c r="C63" s="132" t="str">
        <f>'Base Capex Actual'!C63</f>
        <v>Non Network General - Other</v>
      </c>
      <c r="D63" s="186">
        <v>0</v>
      </c>
      <c r="E63" s="186">
        <v>0</v>
      </c>
      <c r="F63" s="186">
        <v>0</v>
      </c>
      <c r="G63" s="186">
        <v>0</v>
      </c>
      <c r="H63" s="186">
        <v>0</v>
      </c>
      <c r="I63" s="227"/>
      <c r="J63" s="227"/>
      <c r="K63" s="227"/>
      <c r="L63" s="227"/>
      <c r="M63" s="227"/>
      <c r="N63" s="227"/>
    </row>
    <row r="64" spans="1:14">
      <c r="A64" s="174">
        <f>'Base Capex Actual'!A64</f>
        <v>270</v>
      </c>
      <c r="B64" s="132" t="str">
        <f>'Base Capex Actual'!B64</f>
        <v>Communications</v>
      </c>
      <c r="C64" s="132" t="str">
        <f>'Base Capex Actual'!C64</f>
        <v>Non Network General - Other</v>
      </c>
      <c r="D64" s="186">
        <v>0</v>
      </c>
      <c r="E64" s="186">
        <v>0</v>
      </c>
      <c r="F64" s="186">
        <v>0</v>
      </c>
      <c r="G64" s="186">
        <v>0</v>
      </c>
      <c r="H64" s="186">
        <v>0</v>
      </c>
      <c r="I64" s="227"/>
      <c r="J64" s="227"/>
      <c r="K64" s="227"/>
      <c r="L64" s="227"/>
      <c r="M64" s="227"/>
      <c r="N64" s="227"/>
    </row>
    <row r="65" spans="1:26">
      <c r="A65" s="128"/>
      <c r="B65" s="146" t="s">
        <v>145</v>
      </c>
      <c r="C65" s="147"/>
      <c r="D65" s="171">
        <f>SUM(D7:D64)</f>
        <v>160.87096654661329</v>
      </c>
      <c r="E65" s="171">
        <f>SUM(E7:E64)</f>
        <v>372.44891262769545</v>
      </c>
      <c r="F65" s="171">
        <f>SUM(F7:F64)</f>
        <v>720.60526535525992</v>
      </c>
      <c r="G65" s="171">
        <f>SUM(G7:G64)</f>
        <v>1514.9978618944297</v>
      </c>
      <c r="H65" s="171">
        <f>SUM(H7:H64)</f>
        <v>2658.9749657019606</v>
      </c>
      <c r="I65" s="171">
        <f t="shared" ref="I65:N65" si="0">SUM(I7:I64)</f>
        <v>0</v>
      </c>
      <c r="J65" s="171">
        <f t="shared" si="0"/>
        <v>0</v>
      </c>
      <c r="K65" s="171">
        <f t="shared" si="0"/>
        <v>0</v>
      </c>
      <c r="L65" s="171">
        <f t="shared" si="0"/>
        <v>0</v>
      </c>
      <c r="M65" s="171">
        <f t="shared" si="0"/>
        <v>0</v>
      </c>
      <c r="N65" s="171">
        <f t="shared" si="0"/>
        <v>0</v>
      </c>
    </row>
    <row r="68" spans="1:26"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Output</vt:lpstr>
      <vt:lpstr>NER 6.1.1 (6)</vt:lpstr>
      <vt:lpstr>General Inputs</vt:lpstr>
      <vt:lpstr>Base Capex Actual</vt:lpstr>
      <vt:lpstr>Provisions Actual</vt:lpstr>
      <vt:lpstr>Direct OH Actual</vt:lpstr>
      <vt:lpstr>Indirect OH Actual</vt:lpstr>
      <vt:lpstr>Base Capex Forecast</vt:lpstr>
      <vt:lpstr>Gifted Assets</vt:lpstr>
      <vt:lpstr>Cash Rebates</vt:lpstr>
      <vt:lpstr>Cash Contributions</vt:lpstr>
      <vt:lpstr>Base Capex</vt:lpstr>
      <vt:lpstr>Provisions</vt:lpstr>
      <vt:lpstr>Real Price Change</vt:lpstr>
      <vt:lpstr>Direct Capex</vt:lpstr>
      <vt:lpstr>OH rate</vt:lpstr>
      <vt:lpstr>Direct OH</vt:lpstr>
      <vt:lpstr>Indirect OH</vt:lpstr>
      <vt:lpstr>Total Gross Capex</vt:lpstr>
      <vt:lpstr>Check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De Villiers</dc:creator>
  <cp:lastModifiedBy>Mark De Villiers</cp:lastModifiedBy>
  <dcterms:created xsi:type="dcterms:W3CDTF">2015-04-02T21:42:14Z</dcterms:created>
  <dcterms:modified xsi:type="dcterms:W3CDTF">2015-04-29T08:08:21Z</dcterms:modified>
</cp:coreProperties>
</file>